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codeName="ThisWorkbook"/>
  <mc:AlternateContent xmlns:mc="http://schemas.openxmlformats.org/markup-compatibility/2006">
    <mc:Choice Requires="x15">
      <x15ac:absPath xmlns:x15ac="http://schemas.microsoft.com/office/spreadsheetml/2010/11/ac" url="\\fs\こども青少年局\03保育・教育給付課\100_給付事務\500_処遇改善\2025(R7)度\040_起案\040_共通\010_R6報告\020_依頼文\"/>
    </mc:Choice>
  </mc:AlternateContent>
  <xr:revisionPtr revIDLastSave="0" documentId="13_ncr:1_{D871EBE8-F551-460E-9905-CFD09AC9885D}" xr6:coauthVersionLast="47" xr6:coauthVersionMax="47" xr10:uidLastSave="{00000000-0000-0000-0000-000000000000}"/>
  <workbookProtection workbookAlgorithmName="SHA-512" workbookHashValue="2kIGjnJ9V0o/nO7u2FKY4YrZnzgwH14Aw8sGP52B3MRUmFcocyhpaO7dOkWFWiNSzBm3h+3nvEPGS1m79JkYYQ==" workbookSaltValue="Upfz+vYO1kYu1NQkN9Ok+A==" workbookSpinCount="100000" lockStructure="1"/>
  <bookViews>
    <workbookView xWindow="1095" yWindow="0" windowWidth="20490" windowHeight="10905" tabRatio="598" firstSheet="2" activeTab="2" xr2:uid="{00000000-000D-0000-FFFF-FFFF00000000}"/>
  </bookViews>
  <sheets>
    <sheet name="マスタ" sheetId="3" state="hidden" r:id="rId1"/>
    <sheet name="保育所・地域型 (記載例)" sheetId="1" state="hidden" r:id="rId2"/>
    <sheet name="①集計表" sheetId="4" r:id="rId3"/>
    <sheet name="②名簿１" sheetId="2" r:id="rId4"/>
    <sheet name="②名簿２" sheetId="5" r:id="rId5"/>
    <sheet name="②名簿３" sheetId="6" r:id="rId6"/>
    <sheet name="②名簿４" sheetId="7" r:id="rId7"/>
    <sheet name="②名簿５" sheetId="8" r:id="rId8"/>
    <sheet name="②名簿６" sheetId="9" r:id="rId9"/>
    <sheet name="②名簿７" sheetId="10" r:id="rId10"/>
    <sheet name="②名簿８" sheetId="11" r:id="rId11"/>
    <sheet name="②名簿９" sheetId="12" r:id="rId12"/>
    <sheet name="②名簿10" sheetId="13" r:id="rId13"/>
    <sheet name="②名簿11" sheetId="14" r:id="rId14"/>
    <sheet name="②名簿12" sheetId="15" r:id="rId15"/>
    <sheet name="②名簿13" sheetId="16" r:id="rId16"/>
    <sheet name="②名簿14" sheetId="17" r:id="rId17"/>
    <sheet name="②名簿15" sheetId="18" r:id="rId18"/>
    <sheet name="②名簿16" sheetId="19" r:id="rId19"/>
    <sheet name="②名簿17" sheetId="20" r:id="rId20"/>
    <sheet name="②名簿18" sheetId="21" r:id="rId21"/>
    <sheet name="②名簿19" sheetId="22" r:id="rId22"/>
    <sheet name="②名簿20" sheetId="23" r:id="rId23"/>
    <sheet name="②名簿21" sheetId="24" r:id="rId24"/>
    <sheet name="②名簿22" sheetId="25" r:id="rId25"/>
    <sheet name="②名簿23" sheetId="26" r:id="rId26"/>
    <sheet name="②名簿24" sheetId="27" r:id="rId27"/>
    <sheet name="②名簿25" sheetId="28" r:id="rId28"/>
    <sheet name="②名簿26" sheetId="29" r:id="rId29"/>
    <sheet name="②名簿27" sheetId="30" r:id="rId30"/>
    <sheet name="②名簿28" sheetId="31" r:id="rId31"/>
    <sheet name="②名簿29" sheetId="32" r:id="rId32"/>
    <sheet name="②名簿30" sheetId="33" r:id="rId33"/>
    <sheet name="②名簿31" sheetId="34" r:id="rId34"/>
    <sheet name="②名簿32" sheetId="35" r:id="rId35"/>
    <sheet name="②名簿33" sheetId="36" r:id="rId36"/>
    <sheet name="②名簿34" sheetId="37" r:id="rId37"/>
    <sheet name="②名簿35" sheetId="38" r:id="rId38"/>
    <sheet name="②名簿36" sheetId="39" r:id="rId39"/>
    <sheet name="②名簿37" sheetId="40" r:id="rId40"/>
    <sheet name="②名簿38" sheetId="41" r:id="rId41"/>
    <sheet name="②名簿39" sheetId="42" r:id="rId42"/>
    <sheet name="②名簿40" sheetId="43" r:id="rId43"/>
    <sheet name="②名簿41" sheetId="44" r:id="rId44"/>
    <sheet name="②名簿42" sheetId="45" r:id="rId45"/>
    <sheet name="②名簿43" sheetId="46" r:id="rId46"/>
    <sheet name="②名簿44" sheetId="47" r:id="rId47"/>
    <sheet name="②名簿45" sheetId="48" r:id="rId48"/>
    <sheet name="②名簿46" sheetId="49" r:id="rId49"/>
    <sheet name="②名簿47" sheetId="50" r:id="rId50"/>
    <sheet name="②名簿48" sheetId="51" r:id="rId51"/>
    <sheet name="②名簿49" sheetId="52" r:id="rId52"/>
    <sheet name="②名簿50" sheetId="53" r:id="rId53"/>
  </sheets>
  <definedNames>
    <definedName name="【幼稚園又は認定こども園に勤務していた者】その他">マスタ!$B$13:$B$17</definedName>
    <definedName name="×">マスタ!$D$3:$D$6</definedName>
    <definedName name="〇">マスタ!$D$3:$D$7</definedName>
    <definedName name="_xlnm.Print_Area" localSheetId="2">①集計表!$A$1:$AE$61</definedName>
    <definedName name="_xlnm.Print_Area" localSheetId="3">②名簿１!$A$1:$J$33</definedName>
    <definedName name="_xlnm.Print_Area" localSheetId="12">②名簿10!$A$1:$J$33</definedName>
    <definedName name="_xlnm.Print_Area" localSheetId="13">②名簿11!$A$1:$J$33</definedName>
    <definedName name="_xlnm.Print_Area" localSheetId="14">②名簿12!$A$1:$J$33</definedName>
    <definedName name="_xlnm.Print_Area" localSheetId="15">②名簿13!$A$1:$J$33</definedName>
    <definedName name="_xlnm.Print_Area" localSheetId="16">②名簿14!$A$1:$J$33</definedName>
    <definedName name="_xlnm.Print_Area" localSheetId="17">②名簿15!$A$1:$J$33</definedName>
    <definedName name="_xlnm.Print_Area" localSheetId="18">②名簿16!$A$1:$J$33</definedName>
    <definedName name="_xlnm.Print_Area" localSheetId="19">②名簿17!$A$1:$J$33</definedName>
    <definedName name="_xlnm.Print_Area" localSheetId="20">②名簿18!$A$1:$J$33</definedName>
    <definedName name="_xlnm.Print_Area" localSheetId="21">②名簿19!$A$1:$J$33</definedName>
    <definedName name="_xlnm.Print_Area" localSheetId="4">②名簿２!$A$1:$J$33</definedName>
    <definedName name="_xlnm.Print_Area" localSheetId="22">②名簿20!$A$1:$J$33</definedName>
    <definedName name="_xlnm.Print_Area" localSheetId="23">②名簿21!$A$1:$J$33</definedName>
    <definedName name="_xlnm.Print_Area" localSheetId="24">②名簿22!$A$1:$J$33</definedName>
    <definedName name="_xlnm.Print_Area" localSheetId="25">②名簿23!$A$1:$J$33</definedName>
    <definedName name="_xlnm.Print_Area" localSheetId="26">②名簿24!$A$1:$J$33</definedName>
    <definedName name="_xlnm.Print_Area" localSheetId="27">②名簿25!$A$1:$J$33</definedName>
    <definedName name="_xlnm.Print_Area" localSheetId="28">②名簿26!$A$1:$J$33</definedName>
    <definedName name="_xlnm.Print_Area" localSheetId="29">②名簿27!$A$1:$J$33</definedName>
    <definedName name="_xlnm.Print_Area" localSheetId="30">②名簿28!$A$1:$J$33</definedName>
    <definedName name="_xlnm.Print_Area" localSheetId="31">②名簿29!$A$1:$J$33</definedName>
    <definedName name="_xlnm.Print_Area" localSheetId="5">②名簿３!$A$1:$J$33</definedName>
    <definedName name="_xlnm.Print_Area" localSheetId="32">②名簿30!$A$1:$J$33</definedName>
    <definedName name="_xlnm.Print_Area" localSheetId="33">②名簿31!$A$1:$J$33</definedName>
    <definedName name="_xlnm.Print_Area" localSheetId="34">②名簿32!$A$1:$J$33</definedName>
    <definedName name="_xlnm.Print_Area" localSheetId="35">②名簿33!$A$1:$J$33</definedName>
    <definedName name="_xlnm.Print_Area" localSheetId="36">②名簿34!$A$1:$J$33</definedName>
    <definedName name="_xlnm.Print_Area" localSheetId="37">②名簿35!$A$1:$J$33</definedName>
    <definedName name="_xlnm.Print_Area" localSheetId="38">②名簿36!$A$1:$J$33</definedName>
    <definedName name="_xlnm.Print_Area" localSheetId="39">②名簿37!$A$1:$J$33</definedName>
    <definedName name="_xlnm.Print_Area" localSheetId="40">②名簿38!$A$1:$J$33</definedName>
    <definedName name="_xlnm.Print_Area" localSheetId="41">②名簿39!$A$1:$J$33</definedName>
    <definedName name="_xlnm.Print_Area" localSheetId="6">②名簿４!$A$1:$J$33</definedName>
    <definedName name="_xlnm.Print_Area" localSheetId="42">②名簿40!$A$1:$J$33</definedName>
    <definedName name="_xlnm.Print_Area" localSheetId="43">②名簿41!$A$1:$J$33</definedName>
    <definedName name="_xlnm.Print_Area" localSheetId="44">②名簿42!$A$1:$J$33</definedName>
    <definedName name="_xlnm.Print_Area" localSheetId="45">②名簿43!$A$1:$J$33</definedName>
    <definedName name="_xlnm.Print_Area" localSheetId="46">②名簿44!$A$1:$J$33</definedName>
    <definedName name="_xlnm.Print_Area" localSheetId="47">②名簿45!$A$1:$J$33</definedName>
    <definedName name="_xlnm.Print_Area" localSheetId="48">②名簿46!$A$1:$J$33</definedName>
    <definedName name="_xlnm.Print_Area" localSheetId="49">②名簿47!$A$1:$J$33</definedName>
    <definedName name="_xlnm.Print_Area" localSheetId="50">②名簿48!$A$1:$J$33</definedName>
    <definedName name="_xlnm.Print_Area" localSheetId="51">②名簿49!$A$1:$J$33</definedName>
    <definedName name="_xlnm.Print_Area" localSheetId="7">②名簿５!$A$1:$J$33</definedName>
    <definedName name="_xlnm.Print_Area" localSheetId="52">②名簿50!$A$1:$J$33</definedName>
    <definedName name="_xlnm.Print_Area" localSheetId="8">②名簿６!$A$1:$J$33</definedName>
    <definedName name="_xlnm.Print_Area" localSheetId="9">②名簿７!$A$1:$J$33</definedName>
    <definedName name="_xlnm.Print_Area" localSheetId="10">②名簿８!$A$1:$J$33</definedName>
    <definedName name="_xlnm.Print_Area" localSheetId="11">②名簿９!$A$1:$J$33</definedName>
    <definedName name="_xlnm.Print_Area" localSheetId="1">'保育所・地域型 (記載例)'!$A$1:$I$39</definedName>
    <definedName name="その他">マスタ!$B$13:$B$18</definedName>
    <definedName name="なし_職員処遇改善費の対象者">マスタ!$H$3:$H$10</definedName>
    <definedName name="研修名_処遇Ⅱ">マスタ!$D$3:$D$7</definedName>
    <definedName name="研修名_職員処遇改善費">マスタ!$D$14:$D$17</definedName>
    <definedName name="職務分野別リーダー">マスタ!$G$3:$G$10</definedName>
    <definedName name="専門リーダー">マスタ!$F$3:$F$10</definedName>
    <definedName name="副主任保育士">マスタ!$E$3:$E$10</definedName>
    <definedName name="保育士等キャリアアップ研修">マスタ!$C$13:$C$14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30" i="53" l="1"/>
  <c r="I29" i="53"/>
  <c r="I28" i="53"/>
  <c r="I27" i="53"/>
  <c r="L25" i="53"/>
  <c r="K25" i="53"/>
  <c r="L24" i="53"/>
  <c r="K24" i="53"/>
  <c r="L23" i="53"/>
  <c r="K23" i="53"/>
  <c r="L22" i="53"/>
  <c r="K22" i="53"/>
  <c r="L21" i="53"/>
  <c r="K21" i="53"/>
  <c r="L20" i="53"/>
  <c r="K20" i="53"/>
  <c r="L19" i="53"/>
  <c r="K19" i="53"/>
  <c r="L18" i="53"/>
  <c r="K18" i="53"/>
  <c r="L17" i="53"/>
  <c r="K17" i="53"/>
  <c r="L16" i="53"/>
  <c r="K16" i="53"/>
  <c r="L15" i="53"/>
  <c r="K15" i="53"/>
  <c r="L14" i="53"/>
  <c r="K14" i="53"/>
  <c r="L13" i="53"/>
  <c r="K13" i="53"/>
  <c r="K12" i="53"/>
  <c r="H7" i="53"/>
  <c r="H6" i="53"/>
  <c r="H5" i="53"/>
  <c r="H4" i="53"/>
  <c r="H3" i="53"/>
  <c r="I30" i="52"/>
  <c r="I29" i="52"/>
  <c r="I28" i="52"/>
  <c r="I27" i="52"/>
  <c r="L25" i="52"/>
  <c r="K25" i="52"/>
  <c r="L24" i="52"/>
  <c r="K24" i="52"/>
  <c r="L23" i="52"/>
  <c r="K23" i="52"/>
  <c r="L22" i="52"/>
  <c r="K22" i="52"/>
  <c r="L21" i="52"/>
  <c r="K21" i="52"/>
  <c r="L20" i="52"/>
  <c r="K20" i="52"/>
  <c r="L19" i="52"/>
  <c r="K19" i="52"/>
  <c r="L18" i="52"/>
  <c r="K18" i="52"/>
  <c r="L17" i="52"/>
  <c r="K17" i="52"/>
  <c r="L16" i="52"/>
  <c r="K16" i="52"/>
  <c r="L15" i="52"/>
  <c r="K15" i="52"/>
  <c r="L14" i="52"/>
  <c r="K14" i="52"/>
  <c r="L13" i="52"/>
  <c r="K13" i="52"/>
  <c r="K12" i="52"/>
  <c r="H7" i="52"/>
  <c r="H6" i="52"/>
  <c r="H5" i="52"/>
  <c r="H4" i="52"/>
  <c r="H3" i="52"/>
  <c r="I30" i="51"/>
  <c r="I29" i="51"/>
  <c r="I28" i="51"/>
  <c r="I27" i="51"/>
  <c r="L25" i="51"/>
  <c r="K25" i="51"/>
  <c r="L24" i="51"/>
  <c r="K24" i="51"/>
  <c r="L23" i="51"/>
  <c r="K23" i="51"/>
  <c r="L22" i="51"/>
  <c r="K22" i="51"/>
  <c r="L21" i="51"/>
  <c r="K21" i="51"/>
  <c r="L20" i="51"/>
  <c r="K20" i="51"/>
  <c r="L19" i="51"/>
  <c r="K19" i="51"/>
  <c r="L18" i="51"/>
  <c r="K18" i="51"/>
  <c r="L17" i="51"/>
  <c r="K17" i="51"/>
  <c r="L16" i="51"/>
  <c r="K16" i="51"/>
  <c r="L15" i="51"/>
  <c r="K15" i="51"/>
  <c r="L14" i="51"/>
  <c r="K14" i="51"/>
  <c r="L13" i="51"/>
  <c r="K13" i="51"/>
  <c r="K12" i="51"/>
  <c r="H7" i="51"/>
  <c r="H6" i="51"/>
  <c r="H5" i="51"/>
  <c r="H4" i="51"/>
  <c r="H3" i="51"/>
  <c r="I30" i="50"/>
  <c r="I29" i="50"/>
  <c r="I28" i="50"/>
  <c r="I26" i="50" s="1"/>
  <c r="I27" i="50"/>
  <c r="L25" i="50"/>
  <c r="K25" i="50"/>
  <c r="L24" i="50"/>
  <c r="K24" i="50"/>
  <c r="L23" i="50"/>
  <c r="K23" i="50"/>
  <c r="L22" i="50"/>
  <c r="K22" i="50"/>
  <c r="L21" i="50"/>
  <c r="K21" i="50"/>
  <c r="L20" i="50"/>
  <c r="K20" i="50"/>
  <c r="L19" i="50"/>
  <c r="K19" i="50"/>
  <c r="L18" i="50"/>
  <c r="K18" i="50"/>
  <c r="L17" i="50"/>
  <c r="K17" i="50"/>
  <c r="L16" i="50"/>
  <c r="K16" i="50"/>
  <c r="L15" i="50"/>
  <c r="K15" i="50"/>
  <c r="L14" i="50"/>
  <c r="K14" i="50"/>
  <c r="L13" i="50"/>
  <c r="K13" i="50"/>
  <c r="K12" i="50"/>
  <c r="H7" i="50"/>
  <c r="H6" i="50"/>
  <c r="H5" i="50"/>
  <c r="H4" i="50"/>
  <c r="H3" i="50"/>
  <c r="I30" i="49"/>
  <c r="I29" i="49"/>
  <c r="I28" i="49"/>
  <c r="I27" i="49"/>
  <c r="L25" i="49"/>
  <c r="K25" i="49"/>
  <c r="L24" i="49"/>
  <c r="K24" i="49"/>
  <c r="L23" i="49"/>
  <c r="K23" i="49"/>
  <c r="L22" i="49"/>
  <c r="K22" i="49"/>
  <c r="L21" i="49"/>
  <c r="K21" i="49"/>
  <c r="L20" i="49"/>
  <c r="K20" i="49"/>
  <c r="L19" i="49"/>
  <c r="K19" i="49"/>
  <c r="L18" i="49"/>
  <c r="K18" i="49"/>
  <c r="L17" i="49"/>
  <c r="K17" i="49"/>
  <c r="L16" i="49"/>
  <c r="K16" i="49"/>
  <c r="L15" i="49"/>
  <c r="K15" i="49"/>
  <c r="L14" i="49"/>
  <c r="K14" i="49"/>
  <c r="L13" i="49"/>
  <c r="K13" i="49"/>
  <c r="K12" i="49"/>
  <c r="H7" i="49"/>
  <c r="H6" i="49"/>
  <c r="H5" i="49"/>
  <c r="H4" i="49"/>
  <c r="H3" i="49"/>
  <c r="I30" i="48"/>
  <c r="I29" i="48"/>
  <c r="I28" i="48"/>
  <c r="I27" i="48"/>
  <c r="L25" i="48"/>
  <c r="K25" i="48"/>
  <c r="L24" i="48"/>
  <c r="K24" i="48"/>
  <c r="L23" i="48"/>
  <c r="K23" i="48"/>
  <c r="L22" i="48"/>
  <c r="K22" i="48"/>
  <c r="L21" i="48"/>
  <c r="K21" i="48"/>
  <c r="L20" i="48"/>
  <c r="K20" i="48"/>
  <c r="L19" i="48"/>
  <c r="K19" i="48"/>
  <c r="L18" i="48"/>
  <c r="K18" i="48"/>
  <c r="L17" i="48"/>
  <c r="K17" i="48"/>
  <c r="L16" i="48"/>
  <c r="K16" i="48"/>
  <c r="L15" i="48"/>
  <c r="K15" i="48"/>
  <c r="L14" i="48"/>
  <c r="K14" i="48"/>
  <c r="L13" i="48"/>
  <c r="K13" i="48"/>
  <c r="K12" i="48"/>
  <c r="H7" i="48"/>
  <c r="H6" i="48"/>
  <c r="H5" i="48"/>
  <c r="H4" i="48"/>
  <c r="H3" i="48"/>
  <c r="I30" i="47"/>
  <c r="I29" i="47"/>
  <c r="I28" i="47"/>
  <c r="I27" i="47"/>
  <c r="L25" i="47"/>
  <c r="K25" i="47"/>
  <c r="L24" i="47"/>
  <c r="K24" i="47"/>
  <c r="L23" i="47"/>
  <c r="K23" i="47"/>
  <c r="L22" i="47"/>
  <c r="K22" i="47"/>
  <c r="L21" i="47"/>
  <c r="K21" i="47"/>
  <c r="L20" i="47"/>
  <c r="K20" i="47"/>
  <c r="L19" i="47"/>
  <c r="K19" i="47"/>
  <c r="L18" i="47"/>
  <c r="K18" i="47"/>
  <c r="L17" i="47"/>
  <c r="K17" i="47"/>
  <c r="L16" i="47"/>
  <c r="K16" i="47"/>
  <c r="L15" i="47"/>
  <c r="K15" i="47"/>
  <c r="L14" i="47"/>
  <c r="K14" i="47"/>
  <c r="L13" i="47"/>
  <c r="K13" i="47"/>
  <c r="K12" i="47"/>
  <c r="H7" i="47"/>
  <c r="H6" i="47"/>
  <c r="H5" i="47"/>
  <c r="H4" i="47"/>
  <c r="H3" i="47"/>
  <c r="I30" i="46"/>
  <c r="I29" i="46"/>
  <c r="I28" i="46"/>
  <c r="I27" i="46"/>
  <c r="L25" i="46"/>
  <c r="K25" i="46"/>
  <c r="L24" i="46"/>
  <c r="K24" i="46"/>
  <c r="L23" i="46"/>
  <c r="K23" i="46"/>
  <c r="L22" i="46"/>
  <c r="K22" i="46"/>
  <c r="L21" i="46"/>
  <c r="K21" i="46"/>
  <c r="L20" i="46"/>
  <c r="K20" i="46"/>
  <c r="L19" i="46"/>
  <c r="K19" i="46"/>
  <c r="L18" i="46"/>
  <c r="K18" i="46"/>
  <c r="L17" i="46"/>
  <c r="K17" i="46"/>
  <c r="L16" i="46"/>
  <c r="K16" i="46"/>
  <c r="L15" i="46"/>
  <c r="K15" i="46"/>
  <c r="L14" i="46"/>
  <c r="K14" i="46"/>
  <c r="L13" i="46"/>
  <c r="K13" i="46"/>
  <c r="K12" i="46"/>
  <c r="H7" i="46"/>
  <c r="H6" i="46"/>
  <c r="H5" i="46"/>
  <c r="H4" i="46"/>
  <c r="H3" i="46"/>
  <c r="I30" i="45"/>
  <c r="I29" i="45"/>
  <c r="I28" i="45"/>
  <c r="I27" i="45"/>
  <c r="L25" i="45"/>
  <c r="K25" i="45"/>
  <c r="L24" i="45"/>
  <c r="K24" i="45"/>
  <c r="L23" i="45"/>
  <c r="K23" i="45"/>
  <c r="L22" i="45"/>
  <c r="K22" i="45"/>
  <c r="L21" i="45"/>
  <c r="K21" i="45"/>
  <c r="L20" i="45"/>
  <c r="K20" i="45"/>
  <c r="L19" i="45"/>
  <c r="K19" i="45"/>
  <c r="L18" i="45"/>
  <c r="K18" i="45"/>
  <c r="L17" i="45"/>
  <c r="K17" i="45"/>
  <c r="L16" i="45"/>
  <c r="K16" i="45"/>
  <c r="L15" i="45"/>
  <c r="K15" i="45"/>
  <c r="L14" i="45"/>
  <c r="K14" i="45"/>
  <c r="L13" i="45"/>
  <c r="K13" i="45"/>
  <c r="K12" i="45"/>
  <c r="H7" i="45"/>
  <c r="H6" i="45"/>
  <c r="H5" i="45"/>
  <c r="H4" i="45"/>
  <c r="H3" i="45"/>
  <c r="I30" i="44"/>
  <c r="I29" i="44"/>
  <c r="I28" i="44"/>
  <c r="I27" i="44"/>
  <c r="L25" i="44"/>
  <c r="K25" i="44"/>
  <c r="L24" i="44"/>
  <c r="K24" i="44"/>
  <c r="L23" i="44"/>
  <c r="K23" i="44"/>
  <c r="L22" i="44"/>
  <c r="K22" i="44"/>
  <c r="L21" i="44"/>
  <c r="K21" i="44"/>
  <c r="L20" i="44"/>
  <c r="K20" i="44"/>
  <c r="L19" i="44"/>
  <c r="K19" i="44"/>
  <c r="L18" i="44"/>
  <c r="K18" i="44"/>
  <c r="L17" i="44"/>
  <c r="K17" i="44"/>
  <c r="L16" i="44"/>
  <c r="K16" i="44"/>
  <c r="L15" i="44"/>
  <c r="K15" i="44"/>
  <c r="L14" i="44"/>
  <c r="K14" i="44"/>
  <c r="L13" i="44"/>
  <c r="K13" i="44"/>
  <c r="K12" i="44"/>
  <c r="H7" i="44"/>
  <c r="H6" i="44"/>
  <c r="H5" i="44"/>
  <c r="H4" i="44"/>
  <c r="H3" i="44"/>
  <c r="I30" i="43"/>
  <c r="I29" i="43"/>
  <c r="I28" i="43"/>
  <c r="I27" i="43"/>
  <c r="L25" i="43"/>
  <c r="K25" i="43"/>
  <c r="L24" i="43"/>
  <c r="K24" i="43"/>
  <c r="L23" i="43"/>
  <c r="K23" i="43"/>
  <c r="L22" i="43"/>
  <c r="K22" i="43"/>
  <c r="L21" i="43"/>
  <c r="K21" i="43"/>
  <c r="L20" i="43"/>
  <c r="K20" i="43"/>
  <c r="L19" i="43"/>
  <c r="K19" i="43"/>
  <c r="L18" i="43"/>
  <c r="K18" i="43"/>
  <c r="L17" i="43"/>
  <c r="K17" i="43"/>
  <c r="L16" i="43"/>
  <c r="K16" i="43"/>
  <c r="L15" i="43"/>
  <c r="K15" i="43"/>
  <c r="L14" i="43"/>
  <c r="K14" i="43"/>
  <c r="L13" i="43"/>
  <c r="K13" i="43"/>
  <c r="K12" i="43"/>
  <c r="H7" i="43"/>
  <c r="H6" i="43"/>
  <c r="H5" i="43"/>
  <c r="H4" i="43"/>
  <c r="H3" i="43"/>
  <c r="I30" i="42"/>
  <c r="I29" i="42"/>
  <c r="I28" i="42"/>
  <c r="I27" i="42"/>
  <c r="L25" i="42"/>
  <c r="K25" i="42"/>
  <c r="L24" i="42"/>
  <c r="K24" i="42"/>
  <c r="L23" i="42"/>
  <c r="K23" i="42"/>
  <c r="L22" i="42"/>
  <c r="K22" i="42"/>
  <c r="L21" i="42"/>
  <c r="K21" i="42"/>
  <c r="L20" i="42"/>
  <c r="K20" i="42"/>
  <c r="L19" i="42"/>
  <c r="K19" i="42"/>
  <c r="L18" i="42"/>
  <c r="K18" i="42"/>
  <c r="L17" i="42"/>
  <c r="K17" i="42"/>
  <c r="L16" i="42"/>
  <c r="K16" i="42"/>
  <c r="L15" i="42"/>
  <c r="K15" i="42"/>
  <c r="L14" i="42"/>
  <c r="K14" i="42"/>
  <c r="L13" i="42"/>
  <c r="K13" i="42"/>
  <c r="K12" i="42"/>
  <c r="H7" i="42"/>
  <c r="H6" i="42"/>
  <c r="H5" i="42"/>
  <c r="H4" i="42"/>
  <c r="H3" i="42"/>
  <c r="I30" i="41"/>
  <c r="I29" i="41"/>
  <c r="I28" i="41"/>
  <c r="I27" i="41"/>
  <c r="L25" i="41"/>
  <c r="K25" i="41"/>
  <c r="L24" i="41"/>
  <c r="K24" i="41"/>
  <c r="L23" i="41"/>
  <c r="K23" i="41"/>
  <c r="L22" i="41"/>
  <c r="K22" i="41"/>
  <c r="L21" i="41"/>
  <c r="K21" i="41"/>
  <c r="L20" i="41"/>
  <c r="K20" i="41"/>
  <c r="L19" i="41"/>
  <c r="K19" i="41"/>
  <c r="L18" i="41"/>
  <c r="K18" i="41"/>
  <c r="L17" i="41"/>
  <c r="K17" i="41"/>
  <c r="L16" i="41"/>
  <c r="K16" i="41"/>
  <c r="L15" i="41"/>
  <c r="K15" i="41"/>
  <c r="L14" i="41"/>
  <c r="K14" i="41"/>
  <c r="L13" i="41"/>
  <c r="K13" i="41"/>
  <c r="K12" i="41"/>
  <c r="H7" i="41"/>
  <c r="H6" i="41"/>
  <c r="H5" i="41"/>
  <c r="H4" i="41"/>
  <c r="H3" i="41"/>
  <c r="I30" i="40"/>
  <c r="I29" i="40"/>
  <c r="I28" i="40"/>
  <c r="I27" i="40"/>
  <c r="L25" i="40"/>
  <c r="K25" i="40"/>
  <c r="L24" i="40"/>
  <c r="K24" i="40"/>
  <c r="L23" i="40"/>
  <c r="K23" i="40"/>
  <c r="L22" i="40"/>
  <c r="K22" i="40"/>
  <c r="L21" i="40"/>
  <c r="K21" i="40"/>
  <c r="L20" i="40"/>
  <c r="K20" i="40"/>
  <c r="L19" i="40"/>
  <c r="K19" i="40"/>
  <c r="L18" i="40"/>
  <c r="K18" i="40"/>
  <c r="L17" i="40"/>
  <c r="K17" i="40"/>
  <c r="L16" i="40"/>
  <c r="K16" i="40"/>
  <c r="L15" i="40"/>
  <c r="K15" i="40"/>
  <c r="L14" i="40"/>
  <c r="K14" i="40"/>
  <c r="L13" i="40"/>
  <c r="K13" i="40"/>
  <c r="K12" i="40"/>
  <c r="H7" i="40"/>
  <c r="H6" i="40"/>
  <c r="H5" i="40"/>
  <c r="H4" i="40"/>
  <c r="H3" i="40"/>
  <c r="I30" i="39"/>
  <c r="I29" i="39"/>
  <c r="I28" i="39"/>
  <c r="I27" i="39"/>
  <c r="L25" i="39"/>
  <c r="K25" i="39"/>
  <c r="L24" i="39"/>
  <c r="K24" i="39"/>
  <c r="L23" i="39"/>
  <c r="K23" i="39"/>
  <c r="L22" i="39"/>
  <c r="K22" i="39"/>
  <c r="L21" i="39"/>
  <c r="K21" i="39"/>
  <c r="L20" i="39"/>
  <c r="K20" i="39"/>
  <c r="L19" i="39"/>
  <c r="K19" i="39"/>
  <c r="L18" i="39"/>
  <c r="K18" i="39"/>
  <c r="L17" i="39"/>
  <c r="K17" i="39"/>
  <c r="L16" i="39"/>
  <c r="K16" i="39"/>
  <c r="L15" i="39"/>
  <c r="K15" i="39"/>
  <c r="L14" i="39"/>
  <c r="K14" i="39"/>
  <c r="L13" i="39"/>
  <c r="K13" i="39"/>
  <c r="K12" i="39"/>
  <c r="H7" i="39"/>
  <c r="H6" i="39"/>
  <c r="H5" i="39"/>
  <c r="H4" i="39"/>
  <c r="H3" i="39"/>
  <c r="I30" i="38"/>
  <c r="I29" i="38"/>
  <c r="I28" i="38"/>
  <c r="I27" i="38"/>
  <c r="L25" i="38"/>
  <c r="K25" i="38"/>
  <c r="L24" i="38"/>
  <c r="K24" i="38"/>
  <c r="L23" i="38"/>
  <c r="K23" i="38"/>
  <c r="L22" i="38"/>
  <c r="K22" i="38"/>
  <c r="L21" i="38"/>
  <c r="K21" i="38"/>
  <c r="L20" i="38"/>
  <c r="K20" i="38"/>
  <c r="L19" i="38"/>
  <c r="K19" i="38"/>
  <c r="L18" i="38"/>
  <c r="K18" i="38"/>
  <c r="L17" i="38"/>
  <c r="K17" i="38"/>
  <c r="L16" i="38"/>
  <c r="K16" i="38"/>
  <c r="L15" i="38"/>
  <c r="K15" i="38"/>
  <c r="L14" i="38"/>
  <c r="K14" i="38"/>
  <c r="L13" i="38"/>
  <c r="K13" i="38"/>
  <c r="K12" i="38"/>
  <c r="H7" i="38"/>
  <c r="H6" i="38"/>
  <c r="H5" i="38"/>
  <c r="H4" i="38"/>
  <c r="H3" i="38"/>
  <c r="I30" i="37"/>
  <c r="I29" i="37"/>
  <c r="I28" i="37"/>
  <c r="I27" i="37"/>
  <c r="L25" i="37"/>
  <c r="K25" i="37"/>
  <c r="L24" i="37"/>
  <c r="K24" i="37"/>
  <c r="L23" i="37"/>
  <c r="K23" i="37"/>
  <c r="L22" i="37"/>
  <c r="K22" i="37"/>
  <c r="L21" i="37"/>
  <c r="K21" i="37"/>
  <c r="L20" i="37"/>
  <c r="K20" i="37"/>
  <c r="L19" i="37"/>
  <c r="K19" i="37"/>
  <c r="L18" i="37"/>
  <c r="K18" i="37"/>
  <c r="L17" i="37"/>
  <c r="K17" i="37"/>
  <c r="L16" i="37"/>
  <c r="K16" i="37"/>
  <c r="L15" i="37"/>
  <c r="K15" i="37"/>
  <c r="L14" i="37"/>
  <c r="K14" i="37"/>
  <c r="L13" i="37"/>
  <c r="K13" i="37"/>
  <c r="K12" i="37"/>
  <c r="H7" i="37"/>
  <c r="H6" i="37"/>
  <c r="H5" i="37"/>
  <c r="H4" i="37"/>
  <c r="H3" i="37"/>
  <c r="I30" i="36"/>
  <c r="I29" i="36"/>
  <c r="I28" i="36"/>
  <c r="I27" i="36"/>
  <c r="L25" i="36"/>
  <c r="K25" i="36"/>
  <c r="L24" i="36"/>
  <c r="K24" i="36"/>
  <c r="L23" i="36"/>
  <c r="K23" i="36"/>
  <c r="L22" i="36"/>
  <c r="K22" i="36"/>
  <c r="L21" i="36"/>
  <c r="K21" i="36"/>
  <c r="L20" i="36"/>
  <c r="K20" i="36"/>
  <c r="L19" i="36"/>
  <c r="K19" i="36"/>
  <c r="L18" i="36"/>
  <c r="K18" i="36"/>
  <c r="L17" i="36"/>
  <c r="K17" i="36"/>
  <c r="L16" i="36"/>
  <c r="K16" i="36"/>
  <c r="L15" i="36"/>
  <c r="K15" i="36"/>
  <c r="L14" i="36"/>
  <c r="K14" i="36"/>
  <c r="L13" i="36"/>
  <c r="K13" i="36"/>
  <c r="K12" i="36"/>
  <c r="H7" i="36"/>
  <c r="H6" i="36"/>
  <c r="H5" i="36"/>
  <c r="H4" i="36"/>
  <c r="H3" i="36"/>
  <c r="I30" i="35"/>
  <c r="I29" i="35"/>
  <c r="I28" i="35"/>
  <c r="I27" i="35"/>
  <c r="L25" i="35"/>
  <c r="K25" i="35"/>
  <c r="L24" i="35"/>
  <c r="K24" i="35"/>
  <c r="L23" i="35"/>
  <c r="K23" i="35"/>
  <c r="L22" i="35"/>
  <c r="K22" i="35"/>
  <c r="L21" i="35"/>
  <c r="K21" i="35"/>
  <c r="L20" i="35"/>
  <c r="K20" i="35"/>
  <c r="L19" i="35"/>
  <c r="K19" i="35"/>
  <c r="L18" i="35"/>
  <c r="K18" i="35"/>
  <c r="L17" i="35"/>
  <c r="K17" i="35"/>
  <c r="L16" i="35"/>
  <c r="K16" i="35"/>
  <c r="L15" i="35"/>
  <c r="K15" i="35"/>
  <c r="L14" i="35"/>
  <c r="K14" i="35"/>
  <c r="L13" i="35"/>
  <c r="K13" i="35"/>
  <c r="K12" i="35"/>
  <c r="H7" i="35"/>
  <c r="H6" i="35"/>
  <c r="H5" i="35"/>
  <c r="H4" i="35"/>
  <c r="H3" i="35"/>
  <c r="I30" i="34"/>
  <c r="I29" i="34"/>
  <c r="I28" i="34"/>
  <c r="I27" i="34"/>
  <c r="L25" i="34"/>
  <c r="K25" i="34"/>
  <c r="L24" i="34"/>
  <c r="K24" i="34"/>
  <c r="L23" i="34"/>
  <c r="K23" i="34"/>
  <c r="L22" i="34"/>
  <c r="K22" i="34"/>
  <c r="L21" i="34"/>
  <c r="K21" i="34"/>
  <c r="L20" i="34"/>
  <c r="K20" i="34"/>
  <c r="L19" i="34"/>
  <c r="K19" i="34"/>
  <c r="L18" i="34"/>
  <c r="K18" i="34"/>
  <c r="L17" i="34"/>
  <c r="K17" i="34"/>
  <c r="L16" i="34"/>
  <c r="K16" i="34"/>
  <c r="L15" i="34"/>
  <c r="K15" i="34"/>
  <c r="L14" i="34"/>
  <c r="K14" i="34"/>
  <c r="L13" i="34"/>
  <c r="K13" i="34"/>
  <c r="K12" i="34"/>
  <c r="H7" i="34"/>
  <c r="H6" i="34"/>
  <c r="H5" i="34"/>
  <c r="H4" i="34"/>
  <c r="H3" i="34"/>
  <c r="I30" i="33"/>
  <c r="I29" i="33"/>
  <c r="I28" i="33"/>
  <c r="I27" i="33"/>
  <c r="L25" i="33"/>
  <c r="K25" i="33"/>
  <c r="L24" i="33"/>
  <c r="K24" i="33"/>
  <c r="L23" i="33"/>
  <c r="K23" i="33"/>
  <c r="L22" i="33"/>
  <c r="K22" i="33"/>
  <c r="L21" i="33"/>
  <c r="K21" i="33"/>
  <c r="L20" i="33"/>
  <c r="K20" i="33"/>
  <c r="L19" i="33"/>
  <c r="K19" i="33"/>
  <c r="L18" i="33"/>
  <c r="K18" i="33"/>
  <c r="L17" i="33"/>
  <c r="K17" i="33"/>
  <c r="L16" i="33"/>
  <c r="K16" i="33"/>
  <c r="L15" i="33"/>
  <c r="K15" i="33"/>
  <c r="L14" i="33"/>
  <c r="K14" i="33"/>
  <c r="L13" i="33"/>
  <c r="K13" i="33"/>
  <c r="K12" i="33"/>
  <c r="H7" i="33"/>
  <c r="H6" i="33"/>
  <c r="H5" i="33"/>
  <c r="H4" i="33"/>
  <c r="H3" i="33"/>
  <c r="I30" i="32"/>
  <c r="I29" i="32"/>
  <c r="I28" i="32"/>
  <c r="I27" i="32"/>
  <c r="L25" i="32"/>
  <c r="K25" i="32"/>
  <c r="L24" i="32"/>
  <c r="K24" i="32"/>
  <c r="L23" i="32"/>
  <c r="K23" i="32"/>
  <c r="L22" i="32"/>
  <c r="K22" i="32"/>
  <c r="L21" i="32"/>
  <c r="K21" i="32"/>
  <c r="L20" i="32"/>
  <c r="K20" i="32"/>
  <c r="L19" i="32"/>
  <c r="K19" i="32"/>
  <c r="L18" i="32"/>
  <c r="K18" i="32"/>
  <c r="L17" i="32"/>
  <c r="K17" i="32"/>
  <c r="L16" i="32"/>
  <c r="K16" i="32"/>
  <c r="L15" i="32"/>
  <c r="K15" i="32"/>
  <c r="L14" i="32"/>
  <c r="K14" i="32"/>
  <c r="L13" i="32"/>
  <c r="K13" i="32"/>
  <c r="K12" i="32"/>
  <c r="H7" i="32"/>
  <c r="H6" i="32"/>
  <c r="H5" i="32"/>
  <c r="H4" i="32"/>
  <c r="H3" i="32"/>
  <c r="I30" i="31"/>
  <c r="I29" i="31"/>
  <c r="I28" i="31"/>
  <c r="I27" i="31"/>
  <c r="L25" i="31"/>
  <c r="K25" i="31"/>
  <c r="L24" i="31"/>
  <c r="K24" i="31"/>
  <c r="L23" i="31"/>
  <c r="K23" i="31"/>
  <c r="L22" i="31"/>
  <c r="K22" i="31"/>
  <c r="L21" i="31"/>
  <c r="K21" i="31"/>
  <c r="L20" i="31"/>
  <c r="K20" i="31"/>
  <c r="L19" i="31"/>
  <c r="K19" i="31"/>
  <c r="L18" i="31"/>
  <c r="K18" i="31"/>
  <c r="L17" i="31"/>
  <c r="K17" i="31"/>
  <c r="L16" i="31"/>
  <c r="K16" i="31"/>
  <c r="L15" i="31"/>
  <c r="K15" i="31"/>
  <c r="L14" i="31"/>
  <c r="K14" i="31"/>
  <c r="L13" i="31"/>
  <c r="K13" i="31"/>
  <c r="K12" i="31"/>
  <c r="H7" i="31"/>
  <c r="H6" i="31"/>
  <c r="H5" i="31"/>
  <c r="H4" i="31"/>
  <c r="H3" i="31"/>
  <c r="I30" i="30"/>
  <c r="I29" i="30"/>
  <c r="I28" i="30"/>
  <c r="I27" i="30"/>
  <c r="L25" i="30"/>
  <c r="K25" i="30"/>
  <c r="L24" i="30"/>
  <c r="K24" i="30"/>
  <c r="L23" i="30"/>
  <c r="K23" i="30"/>
  <c r="L22" i="30"/>
  <c r="K22" i="30"/>
  <c r="L21" i="30"/>
  <c r="K21" i="30"/>
  <c r="L20" i="30"/>
  <c r="K20" i="30"/>
  <c r="L19" i="30"/>
  <c r="K19" i="30"/>
  <c r="L18" i="30"/>
  <c r="K18" i="30"/>
  <c r="L17" i="30"/>
  <c r="K17" i="30"/>
  <c r="L16" i="30"/>
  <c r="K16" i="30"/>
  <c r="L15" i="30"/>
  <c r="K15" i="30"/>
  <c r="L14" i="30"/>
  <c r="K14" i="30"/>
  <c r="L13" i="30"/>
  <c r="K13" i="30"/>
  <c r="K12" i="30"/>
  <c r="H7" i="30"/>
  <c r="H6" i="30"/>
  <c r="H5" i="30"/>
  <c r="H4" i="30"/>
  <c r="H3" i="30"/>
  <c r="I30" i="29"/>
  <c r="I29" i="29"/>
  <c r="I28" i="29"/>
  <c r="I27" i="29"/>
  <c r="L25" i="29"/>
  <c r="K25" i="29"/>
  <c r="L24" i="29"/>
  <c r="K24" i="29"/>
  <c r="L23" i="29"/>
  <c r="K23" i="29"/>
  <c r="L22" i="29"/>
  <c r="K22" i="29"/>
  <c r="L21" i="29"/>
  <c r="K21" i="29"/>
  <c r="L20" i="29"/>
  <c r="K20" i="29"/>
  <c r="L19" i="29"/>
  <c r="K19" i="29"/>
  <c r="L18" i="29"/>
  <c r="K18" i="29"/>
  <c r="L17" i="29"/>
  <c r="K17" i="29"/>
  <c r="L16" i="29"/>
  <c r="K16" i="29"/>
  <c r="L15" i="29"/>
  <c r="K15" i="29"/>
  <c r="L14" i="29"/>
  <c r="K14" i="29"/>
  <c r="L13" i="29"/>
  <c r="K13" i="29"/>
  <c r="K12" i="29"/>
  <c r="H7" i="29"/>
  <c r="H6" i="29"/>
  <c r="H5" i="29"/>
  <c r="H4" i="29"/>
  <c r="H3" i="29"/>
  <c r="I30" i="28"/>
  <c r="I29" i="28"/>
  <c r="I28" i="28"/>
  <c r="I27" i="28"/>
  <c r="L25" i="28"/>
  <c r="K25" i="28"/>
  <c r="L24" i="28"/>
  <c r="K24" i="28"/>
  <c r="L23" i="28"/>
  <c r="K23" i="28"/>
  <c r="L22" i="28"/>
  <c r="K22" i="28"/>
  <c r="L21" i="28"/>
  <c r="K21" i="28"/>
  <c r="L20" i="28"/>
  <c r="K20" i="28"/>
  <c r="L19" i="28"/>
  <c r="K19" i="28"/>
  <c r="L18" i="28"/>
  <c r="K18" i="28"/>
  <c r="L17" i="28"/>
  <c r="K17" i="28"/>
  <c r="L16" i="28"/>
  <c r="K16" i="28"/>
  <c r="L15" i="28"/>
  <c r="K15" i="28"/>
  <c r="L14" i="28"/>
  <c r="K14" i="28"/>
  <c r="L13" i="28"/>
  <c r="K13" i="28"/>
  <c r="K12" i="28"/>
  <c r="H7" i="28"/>
  <c r="H6" i="28"/>
  <c r="H5" i="28"/>
  <c r="H4" i="28"/>
  <c r="H3" i="28"/>
  <c r="I30" i="27"/>
  <c r="I29" i="27"/>
  <c r="I28" i="27"/>
  <c r="I27" i="27"/>
  <c r="L25" i="27"/>
  <c r="K25" i="27"/>
  <c r="L24" i="27"/>
  <c r="K24" i="27"/>
  <c r="L23" i="27"/>
  <c r="K23" i="27"/>
  <c r="L22" i="27"/>
  <c r="K22" i="27"/>
  <c r="L21" i="27"/>
  <c r="K21" i="27"/>
  <c r="L20" i="27"/>
  <c r="K20" i="27"/>
  <c r="L19" i="27"/>
  <c r="K19" i="27"/>
  <c r="L18" i="27"/>
  <c r="K18" i="27"/>
  <c r="L17" i="27"/>
  <c r="K17" i="27"/>
  <c r="L16" i="27"/>
  <c r="K16" i="27"/>
  <c r="L15" i="27"/>
  <c r="K15" i="27"/>
  <c r="L14" i="27"/>
  <c r="K14" i="27"/>
  <c r="L13" i="27"/>
  <c r="K13" i="27"/>
  <c r="K12" i="27"/>
  <c r="H7" i="27"/>
  <c r="H6" i="27"/>
  <c r="H5" i="27"/>
  <c r="H4" i="27"/>
  <c r="H3" i="27"/>
  <c r="I30" i="26"/>
  <c r="I29" i="26"/>
  <c r="I28" i="26"/>
  <c r="I27" i="26"/>
  <c r="L25" i="26"/>
  <c r="K25" i="26"/>
  <c r="L24" i="26"/>
  <c r="K24" i="26"/>
  <c r="L23" i="26"/>
  <c r="K23" i="26"/>
  <c r="L22" i="26"/>
  <c r="K22" i="26"/>
  <c r="L21" i="26"/>
  <c r="K21" i="26"/>
  <c r="L20" i="26"/>
  <c r="K20" i="26"/>
  <c r="L19" i="26"/>
  <c r="K19" i="26"/>
  <c r="L18" i="26"/>
  <c r="K18" i="26"/>
  <c r="L17" i="26"/>
  <c r="K17" i="26"/>
  <c r="L16" i="26"/>
  <c r="K16" i="26"/>
  <c r="L15" i="26"/>
  <c r="K15" i="26"/>
  <c r="L14" i="26"/>
  <c r="K14" i="26"/>
  <c r="L13" i="26"/>
  <c r="K13" i="26"/>
  <c r="K12" i="26"/>
  <c r="H7" i="26"/>
  <c r="H6" i="26"/>
  <c r="H5" i="26"/>
  <c r="H4" i="26"/>
  <c r="H3" i="26"/>
  <c r="I30" i="25"/>
  <c r="I29" i="25"/>
  <c r="I28" i="25"/>
  <c r="I27" i="25"/>
  <c r="L25" i="25"/>
  <c r="K25" i="25"/>
  <c r="L24" i="25"/>
  <c r="K24" i="25"/>
  <c r="L23" i="25"/>
  <c r="K23" i="25"/>
  <c r="L22" i="25"/>
  <c r="K22" i="25"/>
  <c r="L21" i="25"/>
  <c r="K21" i="25"/>
  <c r="L20" i="25"/>
  <c r="K20" i="25"/>
  <c r="L19" i="25"/>
  <c r="K19" i="25"/>
  <c r="L18" i="25"/>
  <c r="K18" i="25"/>
  <c r="L17" i="25"/>
  <c r="K17" i="25"/>
  <c r="L16" i="25"/>
  <c r="K16" i="25"/>
  <c r="L15" i="25"/>
  <c r="K15" i="25"/>
  <c r="L14" i="25"/>
  <c r="K14" i="25"/>
  <c r="L13" i="25"/>
  <c r="K13" i="25"/>
  <c r="K12" i="25"/>
  <c r="H7" i="25"/>
  <c r="H6" i="25"/>
  <c r="H5" i="25"/>
  <c r="H4" i="25"/>
  <c r="H3" i="25"/>
  <c r="I30" i="24"/>
  <c r="I29" i="24"/>
  <c r="I28" i="24"/>
  <c r="I27" i="24"/>
  <c r="L25" i="24"/>
  <c r="K25" i="24"/>
  <c r="L24" i="24"/>
  <c r="K24" i="24"/>
  <c r="L23" i="24"/>
  <c r="K23" i="24"/>
  <c r="L22" i="24"/>
  <c r="K22" i="24"/>
  <c r="L21" i="24"/>
  <c r="K21" i="24"/>
  <c r="L20" i="24"/>
  <c r="K20" i="24"/>
  <c r="L19" i="24"/>
  <c r="K19" i="24"/>
  <c r="L18" i="24"/>
  <c r="K18" i="24"/>
  <c r="L17" i="24"/>
  <c r="K17" i="24"/>
  <c r="L16" i="24"/>
  <c r="K16" i="24"/>
  <c r="L15" i="24"/>
  <c r="K15" i="24"/>
  <c r="L14" i="24"/>
  <c r="K14" i="24"/>
  <c r="L13" i="24"/>
  <c r="K13" i="24"/>
  <c r="K12" i="24"/>
  <c r="H7" i="24"/>
  <c r="H6" i="24"/>
  <c r="H5" i="24"/>
  <c r="H4" i="24"/>
  <c r="H3" i="24"/>
  <c r="I30" i="23"/>
  <c r="I29" i="23"/>
  <c r="I28" i="23"/>
  <c r="I27" i="23"/>
  <c r="L25" i="23"/>
  <c r="K25" i="23"/>
  <c r="L24" i="23"/>
  <c r="K24" i="23"/>
  <c r="L23" i="23"/>
  <c r="K23" i="23"/>
  <c r="L22" i="23"/>
  <c r="K22" i="23"/>
  <c r="L21" i="23"/>
  <c r="K21" i="23"/>
  <c r="L20" i="23"/>
  <c r="K20" i="23"/>
  <c r="L19" i="23"/>
  <c r="K19" i="23"/>
  <c r="L18" i="23"/>
  <c r="K18" i="23"/>
  <c r="L17" i="23"/>
  <c r="K17" i="23"/>
  <c r="L16" i="23"/>
  <c r="K16" i="23"/>
  <c r="L15" i="23"/>
  <c r="K15" i="23"/>
  <c r="L14" i="23"/>
  <c r="K14" i="23"/>
  <c r="L13" i="23"/>
  <c r="K13" i="23"/>
  <c r="K12" i="23"/>
  <c r="H7" i="23"/>
  <c r="H6" i="23"/>
  <c r="H5" i="23"/>
  <c r="H4" i="23"/>
  <c r="H3" i="23"/>
  <c r="I30" i="22"/>
  <c r="I29" i="22"/>
  <c r="I28" i="22"/>
  <c r="I27" i="22"/>
  <c r="L25" i="22"/>
  <c r="K25" i="22"/>
  <c r="L24" i="22"/>
  <c r="K24" i="22"/>
  <c r="L23" i="22"/>
  <c r="K23" i="22"/>
  <c r="L22" i="22"/>
  <c r="K22" i="22"/>
  <c r="L21" i="22"/>
  <c r="K21" i="22"/>
  <c r="L20" i="22"/>
  <c r="K20" i="22"/>
  <c r="L19" i="22"/>
  <c r="K19" i="22"/>
  <c r="L18" i="22"/>
  <c r="K18" i="22"/>
  <c r="L17" i="22"/>
  <c r="K17" i="22"/>
  <c r="L16" i="22"/>
  <c r="K16" i="22"/>
  <c r="L15" i="22"/>
  <c r="K15" i="22"/>
  <c r="L14" i="22"/>
  <c r="K14" i="22"/>
  <c r="L13" i="22"/>
  <c r="K13" i="22"/>
  <c r="K12" i="22"/>
  <c r="H7" i="22"/>
  <c r="H6" i="22"/>
  <c r="H5" i="22"/>
  <c r="H4" i="22"/>
  <c r="H3" i="22"/>
  <c r="I30" i="21"/>
  <c r="I29" i="21"/>
  <c r="I28" i="21"/>
  <c r="I27" i="21"/>
  <c r="L25" i="21"/>
  <c r="K25" i="21"/>
  <c r="L24" i="21"/>
  <c r="K24" i="21"/>
  <c r="L23" i="21"/>
  <c r="K23" i="21"/>
  <c r="L22" i="21"/>
  <c r="K22" i="21"/>
  <c r="L21" i="21"/>
  <c r="K21" i="21"/>
  <c r="L20" i="21"/>
  <c r="K20" i="21"/>
  <c r="L19" i="21"/>
  <c r="K19" i="21"/>
  <c r="L18" i="21"/>
  <c r="K18" i="21"/>
  <c r="L17" i="21"/>
  <c r="K17" i="21"/>
  <c r="L16" i="21"/>
  <c r="K16" i="21"/>
  <c r="L15" i="21"/>
  <c r="K15" i="21"/>
  <c r="L14" i="21"/>
  <c r="K14" i="21"/>
  <c r="L13" i="21"/>
  <c r="K13" i="21"/>
  <c r="K12" i="21"/>
  <c r="H7" i="21"/>
  <c r="H6" i="21"/>
  <c r="H5" i="21"/>
  <c r="H4" i="21"/>
  <c r="H3" i="21"/>
  <c r="I30" i="20"/>
  <c r="I29" i="20"/>
  <c r="I28" i="20"/>
  <c r="I27" i="20"/>
  <c r="L25" i="20"/>
  <c r="K25" i="20"/>
  <c r="L24" i="20"/>
  <c r="K24" i="20"/>
  <c r="L23" i="20"/>
  <c r="K23" i="20"/>
  <c r="L22" i="20"/>
  <c r="K22" i="20"/>
  <c r="L21" i="20"/>
  <c r="K21" i="20"/>
  <c r="L20" i="20"/>
  <c r="K20" i="20"/>
  <c r="L19" i="20"/>
  <c r="K19" i="20"/>
  <c r="L18" i="20"/>
  <c r="K18" i="20"/>
  <c r="L17" i="20"/>
  <c r="K17" i="20"/>
  <c r="L16" i="20"/>
  <c r="K16" i="20"/>
  <c r="L15" i="20"/>
  <c r="K15" i="20"/>
  <c r="L14" i="20"/>
  <c r="K14" i="20"/>
  <c r="L13" i="20"/>
  <c r="K13" i="20"/>
  <c r="K12" i="20"/>
  <c r="H7" i="20"/>
  <c r="H6" i="20"/>
  <c r="H5" i="20"/>
  <c r="H4" i="20"/>
  <c r="H3" i="20"/>
  <c r="I30" i="19"/>
  <c r="I29" i="19"/>
  <c r="I28" i="19"/>
  <c r="I27" i="19"/>
  <c r="L25" i="19"/>
  <c r="K25" i="19"/>
  <c r="L24" i="19"/>
  <c r="K24" i="19"/>
  <c r="L23" i="19"/>
  <c r="K23" i="19"/>
  <c r="L22" i="19"/>
  <c r="K22" i="19"/>
  <c r="L21" i="19"/>
  <c r="K21" i="19"/>
  <c r="L20" i="19"/>
  <c r="K20" i="19"/>
  <c r="L19" i="19"/>
  <c r="K19" i="19"/>
  <c r="L18" i="19"/>
  <c r="K18" i="19"/>
  <c r="L17" i="19"/>
  <c r="K17" i="19"/>
  <c r="L16" i="19"/>
  <c r="K16" i="19"/>
  <c r="L15" i="19"/>
  <c r="K15" i="19"/>
  <c r="L14" i="19"/>
  <c r="K14" i="19"/>
  <c r="L13" i="19"/>
  <c r="K13" i="19"/>
  <c r="K12" i="19"/>
  <c r="H7" i="19"/>
  <c r="H6" i="19"/>
  <c r="H5" i="19"/>
  <c r="H4" i="19"/>
  <c r="H3" i="19"/>
  <c r="I30" i="18"/>
  <c r="I29" i="18"/>
  <c r="I28" i="18"/>
  <c r="I27" i="18"/>
  <c r="L25" i="18"/>
  <c r="K25" i="18"/>
  <c r="L24" i="18"/>
  <c r="K24" i="18"/>
  <c r="L23" i="18"/>
  <c r="K23" i="18"/>
  <c r="L22" i="18"/>
  <c r="K22" i="18"/>
  <c r="L21" i="18"/>
  <c r="K21" i="18"/>
  <c r="L20" i="18"/>
  <c r="K20" i="18"/>
  <c r="L19" i="18"/>
  <c r="K19" i="18"/>
  <c r="L18" i="18"/>
  <c r="K18" i="18"/>
  <c r="L17" i="18"/>
  <c r="K17" i="18"/>
  <c r="L16" i="18"/>
  <c r="K16" i="18"/>
  <c r="L15" i="18"/>
  <c r="K15" i="18"/>
  <c r="L14" i="18"/>
  <c r="K14" i="18"/>
  <c r="L13" i="18"/>
  <c r="K13" i="18"/>
  <c r="K12" i="18"/>
  <c r="H7" i="18"/>
  <c r="H6" i="18"/>
  <c r="H5" i="18"/>
  <c r="H4" i="18"/>
  <c r="H3" i="18"/>
  <c r="I30" i="17"/>
  <c r="I29" i="17"/>
  <c r="I28" i="17"/>
  <c r="I27" i="17"/>
  <c r="L25" i="17"/>
  <c r="K25" i="17"/>
  <c r="L24" i="17"/>
  <c r="K24" i="17"/>
  <c r="L23" i="17"/>
  <c r="K23" i="17"/>
  <c r="L22" i="17"/>
  <c r="K22" i="17"/>
  <c r="L21" i="17"/>
  <c r="K21" i="17"/>
  <c r="L20" i="17"/>
  <c r="K20" i="17"/>
  <c r="L19" i="17"/>
  <c r="K19" i="17"/>
  <c r="L18" i="17"/>
  <c r="K18" i="17"/>
  <c r="L17" i="17"/>
  <c r="K17" i="17"/>
  <c r="L16" i="17"/>
  <c r="K16" i="17"/>
  <c r="L15" i="17"/>
  <c r="K15" i="17"/>
  <c r="L14" i="17"/>
  <c r="K14" i="17"/>
  <c r="L13" i="17"/>
  <c r="K13" i="17"/>
  <c r="K12" i="17"/>
  <c r="H7" i="17"/>
  <c r="H6" i="17"/>
  <c r="H5" i="17"/>
  <c r="H4" i="17"/>
  <c r="H3" i="17"/>
  <c r="I30" i="16"/>
  <c r="I29" i="16"/>
  <c r="I28" i="16"/>
  <c r="I27" i="16"/>
  <c r="L25" i="16"/>
  <c r="K25" i="16"/>
  <c r="L24" i="16"/>
  <c r="K24" i="16"/>
  <c r="L23" i="16"/>
  <c r="K23" i="16"/>
  <c r="L22" i="16"/>
  <c r="K22" i="16"/>
  <c r="L21" i="16"/>
  <c r="K21" i="16"/>
  <c r="L20" i="16"/>
  <c r="K20" i="16"/>
  <c r="L19" i="16"/>
  <c r="K19" i="16"/>
  <c r="L18" i="16"/>
  <c r="K18" i="16"/>
  <c r="L17" i="16"/>
  <c r="K17" i="16"/>
  <c r="L16" i="16"/>
  <c r="K16" i="16"/>
  <c r="L15" i="16"/>
  <c r="K15" i="16"/>
  <c r="L14" i="16"/>
  <c r="K14" i="16"/>
  <c r="L13" i="16"/>
  <c r="K13" i="16"/>
  <c r="K12" i="16"/>
  <c r="H7" i="16"/>
  <c r="H6" i="16"/>
  <c r="H5" i="16"/>
  <c r="H4" i="16"/>
  <c r="H3" i="16"/>
  <c r="I30" i="15"/>
  <c r="I29" i="15"/>
  <c r="I28" i="15"/>
  <c r="I27" i="15"/>
  <c r="L25" i="15"/>
  <c r="K25" i="15"/>
  <c r="L24" i="15"/>
  <c r="K24" i="15"/>
  <c r="L23" i="15"/>
  <c r="K23" i="15"/>
  <c r="L22" i="15"/>
  <c r="K22" i="15"/>
  <c r="L21" i="15"/>
  <c r="K21" i="15"/>
  <c r="L20" i="15"/>
  <c r="K20" i="15"/>
  <c r="L19" i="15"/>
  <c r="K19" i="15"/>
  <c r="L18" i="15"/>
  <c r="K18" i="15"/>
  <c r="L17" i="15"/>
  <c r="K17" i="15"/>
  <c r="L16" i="15"/>
  <c r="K16" i="15"/>
  <c r="L15" i="15"/>
  <c r="K15" i="15"/>
  <c r="L14" i="15"/>
  <c r="K14" i="15"/>
  <c r="L13" i="15"/>
  <c r="K13" i="15"/>
  <c r="K12" i="15"/>
  <c r="H7" i="15"/>
  <c r="H6" i="15"/>
  <c r="H5" i="15"/>
  <c r="H4" i="15"/>
  <c r="H3" i="15"/>
  <c r="I30" i="14"/>
  <c r="I29" i="14"/>
  <c r="I28" i="14"/>
  <c r="I27" i="14"/>
  <c r="L25" i="14"/>
  <c r="K25" i="14"/>
  <c r="L24" i="14"/>
  <c r="K24" i="14"/>
  <c r="L23" i="14"/>
  <c r="K23" i="14"/>
  <c r="L22" i="14"/>
  <c r="K22" i="14"/>
  <c r="L21" i="14"/>
  <c r="K21" i="14"/>
  <c r="L20" i="14"/>
  <c r="K20" i="14"/>
  <c r="L19" i="14"/>
  <c r="K19" i="14"/>
  <c r="L18" i="14"/>
  <c r="K18" i="14"/>
  <c r="L17" i="14"/>
  <c r="K17" i="14"/>
  <c r="L16" i="14"/>
  <c r="K16" i="14"/>
  <c r="L15" i="14"/>
  <c r="K15" i="14"/>
  <c r="L14" i="14"/>
  <c r="K14" i="14"/>
  <c r="L13" i="14"/>
  <c r="K13" i="14"/>
  <c r="K12" i="14"/>
  <c r="H7" i="14"/>
  <c r="H6" i="14"/>
  <c r="H5" i="14"/>
  <c r="H4" i="14"/>
  <c r="H3" i="14"/>
  <c r="I30" i="13"/>
  <c r="I29" i="13"/>
  <c r="I28" i="13"/>
  <c r="I27" i="13"/>
  <c r="L25" i="13"/>
  <c r="K25" i="13"/>
  <c r="L24" i="13"/>
  <c r="K24" i="13"/>
  <c r="L23" i="13"/>
  <c r="K23" i="13"/>
  <c r="L22" i="13"/>
  <c r="K22" i="13"/>
  <c r="L21" i="13"/>
  <c r="K21" i="13"/>
  <c r="L20" i="13"/>
  <c r="K20" i="13"/>
  <c r="L19" i="13"/>
  <c r="K19" i="13"/>
  <c r="L18" i="13"/>
  <c r="K18" i="13"/>
  <c r="L17" i="13"/>
  <c r="K17" i="13"/>
  <c r="L16" i="13"/>
  <c r="K16" i="13"/>
  <c r="L15" i="13"/>
  <c r="K15" i="13"/>
  <c r="L14" i="13"/>
  <c r="K14" i="13"/>
  <c r="L13" i="13"/>
  <c r="K13" i="13"/>
  <c r="K12" i="13"/>
  <c r="H7" i="13"/>
  <c r="H6" i="13"/>
  <c r="H5" i="13"/>
  <c r="H4" i="13"/>
  <c r="H3" i="13"/>
  <c r="I30" i="12"/>
  <c r="I29" i="12"/>
  <c r="I28" i="12"/>
  <c r="I27" i="12"/>
  <c r="L25" i="12"/>
  <c r="K25" i="12"/>
  <c r="L24" i="12"/>
  <c r="K24" i="12"/>
  <c r="L23" i="12"/>
  <c r="K23" i="12"/>
  <c r="L22" i="12"/>
  <c r="K22" i="12"/>
  <c r="L21" i="12"/>
  <c r="K21" i="12"/>
  <c r="L20" i="12"/>
  <c r="K20" i="12"/>
  <c r="L19" i="12"/>
  <c r="K19" i="12"/>
  <c r="L18" i="12"/>
  <c r="K18" i="12"/>
  <c r="L17" i="12"/>
  <c r="K17" i="12"/>
  <c r="L16" i="12"/>
  <c r="K16" i="12"/>
  <c r="L15" i="12"/>
  <c r="K15" i="12"/>
  <c r="L14" i="12"/>
  <c r="K14" i="12"/>
  <c r="L13" i="12"/>
  <c r="K13" i="12"/>
  <c r="K12" i="12"/>
  <c r="H7" i="12"/>
  <c r="H6" i="12"/>
  <c r="H5" i="12"/>
  <c r="H4" i="12"/>
  <c r="H3" i="12"/>
  <c r="I30" i="11"/>
  <c r="I29" i="11"/>
  <c r="I28" i="11"/>
  <c r="I27" i="11"/>
  <c r="L25" i="11"/>
  <c r="K25" i="11"/>
  <c r="L24" i="11"/>
  <c r="K24" i="11"/>
  <c r="L23" i="11"/>
  <c r="K23" i="11"/>
  <c r="L22" i="11"/>
  <c r="K22" i="11"/>
  <c r="L21" i="11"/>
  <c r="K21" i="11"/>
  <c r="L20" i="11"/>
  <c r="K20" i="11"/>
  <c r="L19" i="11"/>
  <c r="K19" i="11"/>
  <c r="L18" i="11"/>
  <c r="K18" i="11"/>
  <c r="L17" i="11"/>
  <c r="K17" i="11"/>
  <c r="L16" i="11"/>
  <c r="K16" i="11"/>
  <c r="L15" i="11"/>
  <c r="K15" i="11"/>
  <c r="L14" i="11"/>
  <c r="K14" i="11"/>
  <c r="L13" i="11"/>
  <c r="K13" i="11"/>
  <c r="K12" i="11"/>
  <c r="H7" i="11"/>
  <c r="H6" i="11"/>
  <c r="H5" i="11"/>
  <c r="H4" i="11"/>
  <c r="H3" i="11"/>
  <c r="I30" i="10"/>
  <c r="I29" i="10"/>
  <c r="I28" i="10"/>
  <c r="I27" i="10"/>
  <c r="L25" i="10"/>
  <c r="K25" i="10"/>
  <c r="L24" i="10"/>
  <c r="K24" i="10"/>
  <c r="L23" i="10"/>
  <c r="K23" i="10"/>
  <c r="L22" i="10"/>
  <c r="K22" i="10"/>
  <c r="L21" i="10"/>
  <c r="K21" i="10"/>
  <c r="L20" i="10"/>
  <c r="K20" i="10"/>
  <c r="L19" i="10"/>
  <c r="K19" i="10"/>
  <c r="L18" i="10"/>
  <c r="K18" i="10"/>
  <c r="L17" i="10"/>
  <c r="K17" i="10"/>
  <c r="L16" i="10"/>
  <c r="K16" i="10"/>
  <c r="L15" i="10"/>
  <c r="K15" i="10"/>
  <c r="L14" i="10"/>
  <c r="K14" i="10"/>
  <c r="L13" i="10"/>
  <c r="K13" i="10"/>
  <c r="K12" i="10"/>
  <c r="H7" i="10"/>
  <c r="H6" i="10"/>
  <c r="H5" i="10"/>
  <c r="H4" i="10"/>
  <c r="H3" i="10"/>
  <c r="I30" i="9"/>
  <c r="I29" i="9"/>
  <c r="I28" i="9"/>
  <c r="I27" i="9"/>
  <c r="L25" i="9"/>
  <c r="K25" i="9"/>
  <c r="L24" i="9"/>
  <c r="K24" i="9"/>
  <c r="L23" i="9"/>
  <c r="K23" i="9"/>
  <c r="L22" i="9"/>
  <c r="K22" i="9"/>
  <c r="L21" i="9"/>
  <c r="K21" i="9"/>
  <c r="L20" i="9"/>
  <c r="K20" i="9"/>
  <c r="L19" i="9"/>
  <c r="K19" i="9"/>
  <c r="L18" i="9"/>
  <c r="K18" i="9"/>
  <c r="L17" i="9"/>
  <c r="K17" i="9"/>
  <c r="L16" i="9"/>
  <c r="K16" i="9"/>
  <c r="L15" i="9"/>
  <c r="K15" i="9"/>
  <c r="L14" i="9"/>
  <c r="K14" i="9"/>
  <c r="L13" i="9"/>
  <c r="K13" i="9"/>
  <c r="K12" i="9"/>
  <c r="H7" i="9"/>
  <c r="H6" i="9"/>
  <c r="H5" i="9"/>
  <c r="H4" i="9"/>
  <c r="H3" i="9"/>
  <c r="I30" i="8"/>
  <c r="I29" i="8"/>
  <c r="I28" i="8"/>
  <c r="I27" i="8"/>
  <c r="L25" i="8"/>
  <c r="K25" i="8"/>
  <c r="L24" i="8"/>
  <c r="K24" i="8"/>
  <c r="L23" i="8"/>
  <c r="K23" i="8"/>
  <c r="L22" i="8"/>
  <c r="K22" i="8"/>
  <c r="L21" i="8"/>
  <c r="K21" i="8"/>
  <c r="L20" i="8"/>
  <c r="K20" i="8"/>
  <c r="L19" i="8"/>
  <c r="K19" i="8"/>
  <c r="L18" i="8"/>
  <c r="K18" i="8"/>
  <c r="L17" i="8"/>
  <c r="K17" i="8"/>
  <c r="L16" i="8"/>
  <c r="K16" i="8"/>
  <c r="L15" i="8"/>
  <c r="K15" i="8"/>
  <c r="L14" i="8"/>
  <c r="K14" i="8"/>
  <c r="L13" i="8"/>
  <c r="K13" i="8"/>
  <c r="K12" i="8"/>
  <c r="H7" i="8"/>
  <c r="H6" i="8"/>
  <c r="H5" i="8"/>
  <c r="H4" i="8"/>
  <c r="H3" i="8"/>
  <c r="I30" i="7"/>
  <c r="I29" i="7"/>
  <c r="I28" i="7"/>
  <c r="I26" i="7" s="1"/>
  <c r="I27" i="7"/>
  <c r="L25" i="7"/>
  <c r="K25" i="7"/>
  <c r="L24" i="7"/>
  <c r="K24" i="7"/>
  <c r="L23" i="7"/>
  <c r="K23" i="7"/>
  <c r="L22" i="7"/>
  <c r="K22" i="7"/>
  <c r="L21" i="7"/>
  <c r="K21" i="7"/>
  <c r="L20" i="7"/>
  <c r="K20" i="7"/>
  <c r="L19" i="7"/>
  <c r="K19" i="7"/>
  <c r="L18" i="7"/>
  <c r="K18" i="7"/>
  <c r="L17" i="7"/>
  <c r="K17" i="7"/>
  <c r="L16" i="7"/>
  <c r="K16" i="7"/>
  <c r="L15" i="7"/>
  <c r="K15" i="7"/>
  <c r="L14" i="7"/>
  <c r="K14" i="7"/>
  <c r="L13" i="7"/>
  <c r="K13" i="7"/>
  <c r="K12" i="7"/>
  <c r="H7" i="7"/>
  <c r="H6" i="7"/>
  <c r="H5" i="7"/>
  <c r="H4" i="7"/>
  <c r="H3" i="7"/>
  <c r="I30" i="6"/>
  <c r="I29" i="6"/>
  <c r="I28" i="6"/>
  <c r="I27" i="6"/>
  <c r="L25" i="6"/>
  <c r="K25" i="6"/>
  <c r="L24" i="6"/>
  <c r="K24" i="6"/>
  <c r="L23" i="6"/>
  <c r="K23" i="6"/>
  <c r="L22" i="6"/>
  <c r="K22" i="6"/>
  <c r="L21" i="6"/>
  <c r="K21" i="6"/>
  <c r="L20" i="6"/>
  <c r="K20" i="6"/>
  <c r="L19" i="6"/>
  <c r="K19" i="6"/>
  <c r="L18" i="6"/>
  <c r="K18" i="6"/>
  <c r="L17" i="6"/>
  <c r="K17" i="6"/>
  <c r="L16" i="6"/>
  <c r="K16" i="6"/>
  <c r="L15" i="6"/>
  <c r="K15" i="6"/>
  <c r="L14" i="6"/>
  <c r="K14" i="6"/>
  <c r="L13" i="6"/>
  <c r="K13" i="6"/>
  <c r="K12" i="6"/>
  <c r="H7" i="6"/>
  <c r="H6" i="6"/>
  <c r="H5" i="6"/>
  <c r="H4" i="6"/>
  <c r="H3" i="6"/>
  <c r="I30" i="5"/>
  <c r="I29" i="5"/>
  <c r="I28" i="5"/>
  <c r="I27" i="5"/>
  <c r="L25" i="5"/>
  <c r="K25" i="5"/>
  <c r="L24" i="5"/>
  <c r="K24" i="5"/>
  <c r="L23" i="5"/>
  <c r="K23" i="5"/>
  <c r="L22" i="5"/>
  <c r="K22" i="5"/>
  <c r="L21" i="5"/>
  <c r="K21" i="5"/>
  <c r="L20" i="5"/>
  <c r="K20" i="5"/>
  <c r="L19" i="5"/>
  <c r="K19" i="5"/>
  <c r="L18" i="5"/>
  <c r="K18" i="5"/>
  <c r="L17" i="5"/>
  <c r="K17" i="5"/>
  <c r="L16" i="5"/>
  <c r="K16" i="5"/>
  <c r="L15" i="5"/>
  <c r="K15" i="5"/>
  <c r="L14" i="5"/>
  <c r="K14" i="5"/>
  <c r="L13" i="5"/>
  <c r="K13" i="5"/>
  <c r="K12" i="5"/>
  <c r="H7" i="5"/>
  <c r="H6" i="5"/>
  <c r="H5" i="5"/>
  <c r="H4" i="5"/>
  <c r="H3" i="5"/>
  <c r="I30" i="2"/>
  <c r="H3" i="2"/>
  <c r="H4" i="2"/>
  <c r="H5" i="2"/>
  <c r="H6" i="2"/>
  <c r="O24" i="4"/>
  <c r="O14" i="4"/>
  <c r="O48" i="4"/>
  <c r="O32" i="4"/>
  <c r="O54" i="4"/>
  <c r="O28" i="4"/>
  <c r="O59" i="4"/>
  <c r="O18" i="4"/>
  <c r="O57" i="4"/>
  <c r="O50" i="4"/>
  <c r="O44" i="4"/>
  <c r="O13" i="4"/>
  <c r="O37" i="4"/>
  <c r="O61" i="4"/>
  <c r="O38" i="4"/>
  <c r="O52" i="4"/>
  <c r="O35" i="4"/>
  <c r="O40" i="4"/>
  <c r="O27" i="4"/>
  <c r="O21" i="4"/>
  <c r="O36" i="4"/>
  <c r="O23" i="4"/>
  <c r="O43" i="4"/>
  <c r="O58" i="4"/>
  <c r="O60" i="4"/>
  <c r="O17" i="4"/>
  <c r="O33" i="4"/>
  <c r="O42" i="4"/>
  <c r="O15" i="4"/>
  <c r="O25" i="4"/>
  <c r="O56" i="4"/>
  <c r="O34" i="4"/>
  <c r="O47" i="4"/>
  <c r="O30" i="4"/>
  <c r="O53" i="4"/>
  <c r="O51" i="4"/>
  <c r="O20" i="4"/>
  <c r="O41" i="4"/>
  <c r="O22" i="4"/>
  <c r="O45" i="4"/>
  <c r="O26" i="4"/>
  <c r="O19" i="4"/>
  <c r="O31" i="4"/>
  <c r="O55" i="4"/>
  <c r="O29" i="4"/>
  <c r="O46" i="4"/>
  <c r="O39" i="4"/>
  <c r="O16" i="4"/>
  <c r="O49" i="4"/>
  <c r="I26" i="53" l="1"/>
  <c r="I26" i="52"/>
  <c r="I26" i="51"/>
  <c r="I26" i="49"/>
  <c r="I26" i="48"/>
  <c r="I26" i="46"/>
  <c r="I26" i="47"/>
  <c r="I26" i="45"/>
  <c r="I26" i="44"/>
  <c r="I26" i="43"/>
  <c r="I26" i="40"/>
  <c r="I26" i="41"/>
  <c r="I26" i="42"/>
  <c r="I26" i="39"/>
  <c r="I26" i="38"/>
  <c r="I26" i="37"/>
  <c r="I26" i="36"/>
  <c r="I26" i="33"/>
  <c r="I26" i="34"/>
  <c r="I26" i="35"/>
  <c r="I26" i="32"/>
  <c r="I26" i="31"/>
  <c r="I26" i="30"/>
  <c r="I26" i="29"/>
  <c r="I26" i="28"/>
  <c r="I26" i="27"/>
  <c r="I26" i="25"/>
  <c r="I26" i="26"/>
  <c r="I26" i="24"/>
  <c r="I26" i="23"/>
  <c r="I26" i="21"/>
  <c r="I26" i="22"/>
  <c r="I26" i="20"/>
  <c r="I26" i="19"/>
  <c r="I26" i="18"/>
  <c r="I26" i="17"/>
  <c r="I26" i="16"/>
  <c r="I26" i="15"/>
  <c r="I26" i="14"/>
  <c r="I26" i="12"/>
  <c r="I26" i="13"/>
  <c r="I26" i="11"/>
  <c r="I26" i="10"/>
  <c r="I26" i="9"/>
  <c r="I26" i="8"/>
  <c r="I26" i="6"/>
  <c r="I26" i="5"/>
  <c r="I29" i="2"/>
  <c r="L25" i="2"/>
  <c r="I28" i="2" l="1"/>
  <c r="I27" i="2" l="1"/>
  <c r="I26" i="2" s="1"/>
  <c r="L13" i="2" l="1"/>
  <c r="L14" i="2"/>
  <c r="L15" i="2"/>
  <c r="L16" i="2"/>
  <c r="L17" i="2"/>
  <c r="L18" i="2"/>
  <c r="L19" i="2"/>
  <c r="L20" i="2"/>
  <c r="L21" i="2"/>
  <c r="L22" i="2"/>
  <c r="L23" i="2"/>
  <c r="L24" i="2"/>
  <c r="H7" i="2" l="1"/>
  <c r="K12" i="2" l="1"/>
  <c r="K13" i="2"/>
  <c r="K14" i="2"/>
  <c r="K15" i="2"/>
  <c r="K16" i="2"/>
  <c r="K17" i="2"/>
  <c r="K18" i="2"/>
  <c r="K19" i="2"/>
  <c r="K20" i="2"/>
  <c r="K21" i="2"/>
  <c r="K22" i="2"/>
  <c r="K23" i="2"/>
  <c r="K24" i="2"/>
  <c r="K25" i="2"/>
  <c r="H2" i="3" l="1"/>
  <c r="G2" i="3"/>
  <c r="F2" i="3"/>
  <c r="E2" i="3"/>
  <c r="G28" i="1"/>
  <c r="E40" i="4"/>
  <c r="G50" i="4"/>
  <c r="I31" i="4"/>
  <c r="D57" i="4" a="1"/>
  <c r="J46" i="4"/>
  <c r="L48" i="4"/>
  <c r="H33" i="4"/>
  <c r="K41" i="4"/>
  <c r="H44" i="4"/>
  <c r="H32" i="4"/>
  <c r="H38" i="4"/>
  <c r="I58" i="4"/>
  <c r="D19" i="4" a="1"/>
  <c r="H29" i="4"/>
  <c r="J42" i="4"/>
  <c r="N36" i="4"/>
  <c r="D27" i="4" a="1"/>
  <c r="J30" i="4"/>
  <c r="I50" i="4"/>
  <c r="H25" i="4"/>
  <c r="M40" i="4"/>
  <c r="J12" i="4"/>
  <c r="M48" i="4"/>
  <c r="E33" i="4"/>
  <c r="L27" i="4"/>
  <c r="G61" i="4"/>
  <c r="K24" i="4"/>
  <c r="N57" i="4"/>
  <c r="E20" i="4"/>
  <c r="C47" i="4" a="1"/>
  <c r="G20" i="4"/>
  <c r="H16" i="4"/>
  <c r="G55" i="4"/>
  <c r="N61" i="4"/>
  <c r="M56" i="4"/>
  <c r="N19" i="4"/>
  <c r="M28" i="4"/>
  <c r="N53" i="4"/>
  <c r="C37" i="4" a="1"/>
  <c r="D53" i="4" a="1"/>
  <c r="M51" i="4"/>
  <c r="M59" i="4"/>
  <c r="E16" i="4"/>
  <c r="E55" i="4"/>
  <c r="I13" i="4"/>
  <c r="G17" i="4"/>
  <c r="J52" i="4"/>
  <c r="I57" i="4"/>
  <c r="H15" i="4"/>
  <c r="I52" i="4"/>
  <c r="D16" i="4" a="1"/>
  <c r="C14" i="4" a="1"/>
  <c r="M43" i="4"/>
  <c r="D60" i="4" a="1"/>
  <c r="L39" i="4"/>
  <c r="K58" i="4"/>
  <c r="C33" i="4" a="1"/>
  <c r="L35" i="4"/>
  <c r="C21" i="4" a="1"/>
  <c r="N39" i="4"/>
  <c r="K47" i="4"/>
  <c r="I47" i="4"/>
  <c r="D15" i="4" a="1"/>
  <c r="C49" i="4" a="1"/>
  <c r="G47" i="4"/>
  <c r="H30" i="4"/>
  <c r="C18" i="4" a="1"/>
  <c r="J36" i="4"/>
  <c r="H19" i="4"/>
  <c r="J56" i="4"/>
  <c r="I54" i="4"/>
  <c r="G15" i="4"/>
  <c r="C28" i="4" a="1"/>
  <c r="L34" i="4"/>
  <c r="H60" i="4"/>
  <c r="I23" i="4"/>
  <c r="I61" i="4"/>
  <c r="J18" i="4"/>
  <c r="H14" i="4"/>
  <c r="L17" i="4"/>
  <c r="L23" i="4"/>
  <c r="H31" i="4"/>
  <c r="I28" i="4"/>
  <c r="G49" i="4"/>
  <c r="L20" i="4"/>
  <c r="N20" i="4"/>
  <c r="G36" i="4"/>
  <c r="D58" i="4" a="1"/>
  <c r="K39" i="4"/>
  <c r="C23" i="4" a="1"/>
  <c r="C35" i="4" a="1"/>
  <c r="N27" i="4"/>
  <c r="I35" i="4"/>
  <c r="I41" i="4"/>
  <c r="G60" i="4"/>
  <c r="J39" i="4"/>
  <c r="C45" i="4" a="1"/>
  <c r="J17" i="4"/>
  <c r="M52" i="4"/>
  <c r="D38" i="4" a="1"/>
  <c r="C55" i="4" a="1"/>
  <c r="H43" i="4"/>
  <c r="M46" i="4"/>
  <c r="E34" i="4"/>
  <c r="K28" i="4"/>
  <c r="M30" i="4"/>
  <c r="I49" i="4"/>
  <c r="C27" i="4" a="1"/>
  <c r="E60" i="4"/>
  <c r="J35" i="4"/>
  <c r="D44" i="4" a="1"/>
  <c r="K44" i="4"/>
  <c r="L50" i="4"/>
  <c r="G43" i="4"/>
  <c r="H37" i="4"/>
  <c r="N37" i="4"/>
  <c r="M33" i="4"/>
  <c r="L29" i="4"/>
  <c r="I55" i="4"/>
  <c r="E39" i="4"/>
  <c r="I32" i="4"/>
  <c r="K51" i="4"/>
  <c r="N15" i="4"/>
  <c r="N30" i="4"/>
  <c r="G27" i="4"/>
  <c r="E38" i="4"/>
  <c r="H13" i="4"/>
  <c r="E29" i="4"/>
  <c r="H49" i="4"/>
  <c r="I43" i="4"/>
  <c r="M38" i="4"/>
  <c r="E43" i="4"/>
  <c r="G25" i="4"/>
  <c r="G23" i="4"/>
  <c r="K12" i="4"/>
  <c r="J26" i="4"/>
  <c r="G38" i="4"/>
  <c r="M31" i="4"/>
  <c r="J37" i="4"/>
  <c r="L36" i="4"/>
  <c r="N51" i="4"/>
  <c r="M58" i="4"/>
  <c r="E59" i="4"/>
  <c r="G30" i="4"/>
  <c r="E54" i="4"/>
  <c r="I38" i="4"/>
  <c r="L45" i="4"/>
  <c r="H22" i="4"/>
  <c r="D45" i="4" a="1"/>
  <c r="K40" i="4"/>
  <c r="N50" i="4"/>
  <c r="M19" i="4"/>
  <c r="G14" i="4"/>
  <c r="M35" i="4"/>
  <c r="J20" i="4"/>
  <c r="D25" i="4" a="1"/>
  <c r="L24" i="4"/>
  <c r="H51" i="4"/>
  <c r="G16" i="4"/>
  <c r="M15" i="4"/>
  <c r="M49" i="4"/>
  <c r="D20" i="4" a="1"/>
  <c r="N49" i="4"/>
  <c r="K14" i="4"/>
  <c r="J15" i="4"/>
  <c r="J38" i="4"/>
  <c r="J61" i="4"/>
  <c r="G51" i="4"/>
  <c r="C22" i="4" a="1"/>
  <c r="J48" i="4"/>
  <c r="M42" i="4"/>
  <c r="J59" i="4"/>
  <c r="I18" i="4"/>
  <c r="N23" i="4"/>
  <c r="E37" i="4"/>
  <c r="C44" i="4" a="1"/>
  <c r="H24" i="4"/>
  <c r="K21" i="4"/>
  <c r="E36" i="4"/>
  <c r="N54" i="4"/>
  <c r="I17" i="4"/>
  <c r="L42" i="4"/>
  <c r="G29" i="4"/>
  <c r="L59" i="4"/>
  <c r="D52" i="4" a="1"/>
  <c r="H58" i="4"/>
  <c r="H21" i="4"/>
  <c r="C15" i="4" a="1"/>
  <c r="M13" i="4"/>
  <c r="L53" i="4"/>
  <c r="M23" i="4"/>
  <c r="E41" i="4"/>
  <c r="C40" i="4" a="1"/>
  <c r="E44" i="4"/>
  <c r="K31" i="4"/>
  <c r="K49" i="4"/>
  <c r="D18" i="4" a="1"/>
  <c r="E52" i="4"/>
  <c r="J60" i="4"/>
  <c r="E49" i="4"/>
  <c r="M36" i="4"/>
  <c r="I48" i="4"/>
  <c r="L15" i="4"/>
  <c r="I60" i="4"/>
  <c r="H42" i="4"/>
  <c r="J47" i="4"/>
  <c r="I56" i="4"/>
  <c r="E19" i="4"/>
  <c r="L12" i="4"/>
  <c r="M18" i="4"/>
  <c r="K46" i="4"/>
  <c r="I12" i="4"/>
  <c r="C48" i="4" a="1"/>
  <c r="G45" i="4"/>
  <c r="L26" i="4"/>
  <c r="I21" i="4"/>
  <c r="I51" i="4"/>
  <c r="M29" i="4"/>
  <c r="E51" i="4"/>
  <c r="K13" i="4"/>
  <c r="K20" i="4"/>
  <c r="C41" i="4" a="1"/>
  <c r="K42" i="4"/>
  <c r="G34" i="4"/>
  <c r="G46" i="4"/>
  <c r="N59" i="4"/>
  <c r="C58" i="4" a="1"/>
  <c r="D61" i="4" a="1"/>
  <c r="M54" i="4"/>
  <c r="K50" i="4"/>
  <c r="N44" i="4"/>
  <c r="I45" i="4"/>
  <c r="L38" i="4"/>
  <c r="E25" i="4"/>
  <c r="D32" i="4" a="1"/>
  <c r="M41" i="4"/>
  <c r="D40" i="4" a="1"/>
  <c r="E12" i="4"/>
  <c r="O12" i="4"/>
  <c r="K54" i="4"/>
  <c r="C52" i="4" a="1"/>
  <c r="I53" i="4"/>
  <c r="N16" i="4"/>
  <c r="H39" i="4"/>
  <c r="N17" i="4"/>
  <c r="C59" i="4" a="1"/>
  <c r="G26" i="4"/>
  <c r="C30" i="4" a="1"/>
  <c r="C56" i="4" a="1"/>
  <c r="H27" i="4"/>
  <c r="N14" i="4"/>
  <c r="G54" i="4"/>
  <c r="H55" i="4"/>
  <c r="H47" i="4"/>
  <c r="G37" i="4"/>
  <c r="M57" i="4"/>
  <c r="C25" i="4" a="1"/>
  <c r="D50" i="4" a="1"/>
  <c r="M50" i="4"/>
  <c r="I34" i="4"/>
  <c r="K19" i="4"/>
  <c r="J22" i="4"/>
  <c r="E50" i="4"/>
  <c r="J14" i="4"/>
  <c r="I40" i="4"/>
  <c r="C34" i="4" a="1"/>
  <c r="C17" i="4" a="1"/>
  <c r="J16" i="4"/>
  <c r="J21" i="4"/>
  <c r="J23" i="4"/>
  <c r="K26" i="4"/>
  <c r="C36" i="4" a="1"/>
  <c r="D29" i="4" a="1"/>
  <c r="I39" i="4"/>
  <c r="H36" i="4"/>
  <c r="N32" i="4"/>
  <c r="C53" i="4" a="1"/>
  <c r="C46" i="4" a="1"/>
  <c r="E17" i="4"/>
  <c r="K27" i="4"/>
  <c r="N26" i="4"/>
  <c r="C20" i="4" a="1"/>
  <c r="L28" i="4"/>
  <c r="N45" i="4"/>
  <c r="E26" i="4"/>
  <c r="J53" i="4"/>
  <c r="M27" i="4"/>
  <c r="M55" i="4"/>
  <c r="M26" i="4"/>
  <c r="D43" i="4" a="1"/>
  <c r="E13" i="4"/>
  <c r="D54" i="4" a="1"/>
  <c r="N52" i="4"/>
  <c r="K22" i="4"/>
  <c r="L43" i="4"/>
  <c r="L57" i="4"/>
  <c r="M25" i="4"/>
  <c r="H48" i="4"/>
  <c r="J44" i="4"/>
  <c r="G18" i="4"/>
  <c r="N28" i="4"/>
  <c r="K35" i="4"/>
  <c r="M53" i="4"/>
  <c r="J40" i="4"/>
  <c r="I15" i="4"/>
  <c r="M12" i="4"/>
  <c r="E57" i="4"/>
  <c r="L37" i="4"/>
  <c r="K32" i="4"/>
  <c r="L19" i="4"/>
  <c r="J28" i="4"/>
  <c r="H50" i="4"/>
  <c r="C16" i="4" a="1"/>
  <c r="E48" i="4"/>
  <c r="M24" i="4"/>
  <c r="E61" i="4"/>
  <c r="K30" i="4"/>
  <c r="J43" i="4"/>
  <c r="G21" i="4"/>
  <c r="K60" i="4"/>
  <c r="K52" i="4"/>
  <c r="D42" i="4" a="1"/>
  <c r="M20" i="4"/>
  <c r="L44" i="4"/>
  <c r="E15" i="4"/>
  <c r="L56" i="4"/>
  <c r="D31" i="4" a="1"/>
  <c r="M61" i="4"/>
  <c r="N21" i="4"/>
  <c r="M47" i="4"/>
  <c r="J29" i="4"/>
  <c r="H41" i="4"/>
  <c r="I42" i="4"/>
  <c r="K61" i="4"/>
  <c r="M21" i="4"/>
  <c r="C19" i="4" a="1"/>
  <c r="N40" i="4"/>
  <c r="N24" i="4"/>
  <c r="N58" i="4"/>
  <c r="L33" i="4"/>
  <c r="H18" i="4"/>
  <c r="D36" i="4" a="1"/>
  <c r="J25" i="4"/>
  <c r="J50" i="4"/>
  <c r="J24" i="4"/>
  <c r="E47" i="4"/>
  <c r="L30" i="4"/>
  <c r="M44" i="4"/>
  <c r="E22" i="4"/>
  <c r="N25" i="4"/>
  <c r="G33" i="4"/>
  <c r="K43" i="4"/>
  <c r="L25" i="4"/>
  <c r="K23" i="4"/>
  <c r="L55" i="4"/>
  <c r="M16" i="4"/>
  <c r="J45" i="4"/>
  <c r="K34" i="4"/>
  <c r="H52" i="4"/>
  <c r="M37" i="4"/>
  <c r="J34" i="4"/>
  <c r="K45" i="4"/>
  <c r="D35" i="4" a="1"/>
  <c r="K33" i="4"/>
  <c r="N47" i="4"/>
  <c r="D17" i="4" a="1"/>
  <c r="K57" i="4"/>
  <c r="E28" i="4"/>
  <c r="H53" i="4"/>
  <c r="J54" i="4"/>
  <c r="G39" i="4"/>
  <c r="L58" i="4"/>
  <c r="D26" i="4" a="1"/>
  <c r="E42" i="4"/>
  <c r="M32" i="4"/>
  <c r="N46" i="4"/>
  <c r="G22" i="4"/>
  <c r="G59" i="4"/>
  <c r="L41" i="4"/>
  <c r="D56" i="4" a="1"/>
  <c r="K29" i="4"/>
  <c r="D59" i="4" a="1"/>
  <c r="E53" i="4"/>
  <c r="J32" i="4"/>
  <c r="G52" i="4"/>
  <c r="I19" i="4"/>
  <c r="E18" i="4"/>
  <c r="D23" i="4" a="1"/>
  <c r="D41" i="4" a="1"/>
  <c r="C61" i="4" a="1"/>
  <c r="N12" i="4"/>
  <c r="G35" i="4"/>
  <c r="C57" i="4" a="1"/>
  <c r="N33" i="4"/>
  <c r="H28" i="4"/>
  <c r="L14" i="4"/>
  <c r="E21" i="4"/>
  <c r="I22" i="4"/>
  <c r="J51" i="4"/>
  <c r="I25" i="4"/>
  <c r="H57" i="4"/>
  <c r="D33" i="4" a="1"/>
  <c r="L51" i="4"/>
  <c r="N31" i="4"/>
  <c r="I20" i="4"/>
  <c r="K55" i="4"/>
  <c r="C12" i="4" a="1"/>
  <c r="M22" i="4"/>
  <c r="D51" i="4" a="1"/>
  <c r="K25" i="4"/>
  <c r="N41" i="4"/>
  <c r="J49" i="4"/>
  <c r="L49" i="4"/>
  <c r="H12" i="4"/>
  <c r="J27" i="4"/>
  <c r="M60" i="4"/>
  <c r="L61" i="4"/>
  <c r="K17" i="4"/>
  <c r="C42" i="4" a="1"/>
  <c r="K16" i="4"/>
  <c r="G13" i="4"/>
  <c r="D46" i="4" a="1"/>
  <c r="N13" i="4"/>
  <c r="G56" i="4"/>
  <c r="C50" i="4" a="1"/>
  <c r="I36" i="4"/>
  <c r="I29" i="4"/>
  <c r="M39" i="4"/>
  <c r="L18" i="4"/>
  <c r="H59" i="4"/>
  <c r="C60" i="4" a="1"/>
  <c r="C24" i="4" a="1"/>
  <c r="K56" i="4"/>
  <c r="K38" i="4"/>
  <c r="E56" i="4"/>
  <c r="E32" i="4"/>
  <c r="C13" i="4" a="1"/>
  <c r="N48" i="4"/>
  <c r="G31" i="4"/>
  <c r="E14" i="4"/>
  <c r="J57" i="4"/>
  <c r="M34" i="4"/>
  <c r="L16" i="4"/>
  <c r="G53" i="4"/>
  <c r="M17" i="4"/>
  <c r="G12" i="4"/>
  <c r="C38" i="4" a="1"/>
  <c r="I30" i="4"/>
  <c r="D39" i="4" a="1"/>
  <c r="H54" i="4"/>
  <c r="C54" i="4" a="1"/>
  <c r="E24" i="4"/>
  <c r="H61" i="4"/>
  <c r="N43" i="4"/>
  <c r="N18" i="4"/>
  <c r="H46" i="4"/>
  <c r="J13" i="4"/>
  <c r="D14" i="4" a="1"/>
  <c r="N22" i="4"/>
  <c r="E45" i="4"/>
  <c r="C39" i="4" a="1"/>
  <c r="J58" i="4"/>
  <c r="K59" i="4"/>
  <c r="H26" i="4"/>
  <c r="G57" i="4"/>
  <c r="G40" i="4"/>
  <c r="K36" i="4"/>
  <c r="K15" i="4"/>
  <c r="D12" i="4" a="1"/>
  <c r="N29" i="4"/>
  <c r="D24" i="4" a="1"/>
  <c r="E23" i="4"/>
  <c r="N38" i="4"/>
  <c r="L22" i="4"/>
  <c r="H35" i="4"/>
  <c r="L60" i="4"/>
  <c r="G28" i="4"/>
  <c r="L21" i="4"/>
  <c r="G32" i="4"/>
  <c r="K18" i="4"/>
  <c r="L46" i="4"/>
  <c r="L54" i="4"/>
  <c r="E46" i="4"/>
  <c r="J33" i="4"/>
  <c r="D34" i="4" a="1"/>
  <c r="H17" i="4"/>
  <c r="C26" i="4" a="1"/>
  <c r="J31" i="4"/>
  <c r="M14" i="4"/>
  <c r="G19" i="4"/>
  <c r="C32" i="4" a="1"/>
  <c r="I37" i="4"/>
  <c r="G42" i="4"/>
  <c r="E27" i="4"/>
  <c r="N60" i="4"/>
  <c r="I16" i="4"/>
  <c r="H40" i="4"/>
  <c r="N42" i="4"/>
  <c r="I27" i="4"/>
  <c r="K48" i="4"/>
  <c r="D30" i="4" a="1"/>
  <c r="E31" i="4"/>
  <c r="C29" i="4" a="1"/>
  <c r="C51" i="4" a="1"/>
  <c r="D55" i="4" a="1"/>
  <c r="C31" i="4" a="1"/>
  <c r="H56" i="4"/>
  <c r="N34" i="4"/>
  <c r="N56" i="4"/>
  <c r="L32" i="4"/>
  <c r="D37" i="4" a="1"/>
  <c r="D21" i="4" a="1"/>
  <c r="C43" i="4" a="1"/>
  <c r="M45" i="4"/>
  <c r="N35" i="4"/>
  <c r="I26" i="4"/>
  <c r="G24" i="4"/>
  <c r="H20" i="4"/>
  <c r="G58" i="4"/>
  <c r="N55" i="4"/>
  <c r="D49" i="4" a="1"/>
  <c r="I33" i="4"/>
  <c r="G41" i="4"/>
  <c r="I46" i="4"/>
  <c r="L13" i="4"/>
  <c r="D28" i="4" a="1"/>
  <c r="L47" i="4"/>
  <c r="I14" i="4"/>
  <c r="H34" i="4"/>
  <c r="E30" i="4"/>
  <c r="D22" i="4" a="1"/>
  <c r="J55" i="4"/>
  <c r="D47" i="4" a="1"/>
  <c r="D13" i="4" a="1"/>
  <c r="I44" i="4"/>
  <c r="E35" i="4"/>
  <c r="K37" i="4"/>
  <c r="H45" i="4"/>
  <c r="I59" i="4"/>
  <c r="G44" i="4"/>
  <c r="J19" i="4"/>
  <c r="L31" i="4"/>
  <c r="K53" i="4"/>
  <c r="L52" i="4"/>
  <c r="E58" i="4"/>
  <c r="J41" i="4"/>
  <c r="I24" i="4"/>
  <c r="H23" i="4"/>
  <c r="D48" i="4" a="1"/>
  <c r="G48" i="4"/>
  <c r="L40" i="4"/>
  <c r="D48" i="4" l="1"/>
  <c r="P48" i="4" s="1"/>
  <c r="D13" i="4"/>
  <c r="P13" i="4" s="1"/>
  <c r="D47" i="4"/>
  <c r="P47" i="4" s="1"/>
  <c r="D22" i="4"/>
  <c r="P22" i="4" s="1"/>
  <c r="D28" i="4"/>
  <c r="P28" i="4" s="1"/>
  <c r="D49" i="4"/>
  <c r="P49" i="4" s="1"/>
  <c r="C43" i="4"/>
  <c r="D21" i="4"/>
  <c r="P21" i="4" s="1"/>
  <c r="D37" i="4"/>
  <c r="P37" i="4" s="1"/>
  <c r="C31" i="4"/>
  <c r="D55" i="4"/>
  <c r="P55" i="4" s="1"/>
  <c r="C51" i="4"/>
  <c r="C29" i="4"/>
  <c r="D30" i="4"/>
  <c r="P30" i="4" s="1"/>
  <c r="C32" i="4"/>
  <c r="C26" i="4"/>
  <c r="D34" i="4"/>
  <c r="P34" i="4" s="1"/>
  <c r="D24" i="4"/>
  <c r="P24" i="4" s="1"/>
  <c r="D12" i="4"/>
  <c r="P12" i="4" s="1"/>
  <c r="C39" i="4"/>
  <c r="D14" i="4"/>
  <c r="P14" i="4" s="1"/>
  <c r="C54" i="4"/>
  <c r="D39" i="4"/>
  <c r="P39" i="4" s="1"/>
  <c r="C38" i="4"/>
  <c r="C13" i="4"/>
  <c r="C24" i="4"/>
  <c r="C60" i="4"/>
  <c r="C50" i="4"/>
  <c r="D46" i="4"/>
  <c r="P46" i="4" s="1"/>
  <c r="C42" i="4"/>
  <c r="D51" i="4"/>
  <c r="P51" i="4" s="1"/>
  <c r="C12" i="4"/>
  <c r="D33" i="4"/>
  <c r="P33" i="4" s="1"/>
  <c r="C57" i="4"/>
  <c r="C61" i="4"/>
  <c r="D41" i="4"/>
  <c r="P41" i="4" s="1"/>
  <c r="D23" i="4"/>
  <c r="P23" i="4" s="1"/>
  <c r="D59" i="4"/>
  <c r="P59" i="4" s="1"/>
  <c r="D56" i="4"/>
  <c r="P56" i="4" s="1"/>
  <c r="D26" i="4"/>
  <c r="P26" i="4" s="1"/>
  <c r="D17" i="4"/>
  <c r="P17" i="4" s="1"/>
  <c r="D35" i="4"/>
  <c r="P35" i="4" s="1"/>
  <c r="D36" i="4"/>
  <c r="P36" i="4" s="1"/>
  <c r="C19" i="4"/>
  <c r="D31" i="4"/>
  <c r="P31" i="4" s="1"/>
  <c r="D42" i="4"/>
  <c r="P42" i="4" s="1"/>
  <c r="C16" i="4"/>
  <c r="D54" i="4"/>
  <c r="P54" i="4" s="1"/>
  <c r="D43" i="4"/>
  <c r="P43" i="4" s="1"/>
  <c r="C20" i="4"/>
  <c r="C46" i="4"/>
  <c r="C53" i="4"/>
  <c r="D29" i="4"/>
  <c r="P29" i="4" s="1"/>
  <c r="C36" i="4"/>
  <c r="C17" i="4"/>
  <c r="C34" i="4"/>
  <c r="D50" i="4"/>
  <c r="P50" i="4" s="1"/>
  <c r="C25" i="4"/>
  <c r="C56" i="4"/>
  <c r="C30" i="4"/>
  <c r="C59" i="4"/>
  <c r="C52" i="4"/>
  <c r="D40" i="4"/>
  <c r="P40" i="4" s="1"/>
  <c r="D32" i="4"/>
  <c r="P32" i="4" s="1"/>
  <c r="D61" i="4"/>
  <c r="P61" i="4" s="1"/>
  <c r="C58" i="4"/>
  <c r="C41" i="4"/>
  <c r="C48" i="4"/>
  <c r="D18" i="4"/>
  <c r="P18" i="4" s="1"/>
  <c r="C40" i="4"/>
  <c r="C15" i="4"/>
  <c r="D52" i="4"/>
  <c r="P52" i="4" s="1"/>
  <c r="C44" i="4"/>
  <c r="C22" i="4"/>
  <c r="D20" i="4"/>
  <c r="P20" i="4" s="1"/>
  <c r="D25" i="4"/>
  <c r="P25" i="4" s="1"/>
  <c r="D45" i="4"/>
  <c r="P45" i="4" s="1"/>
  <c r="D44" i="4"/>
  <c r="P44" i="4" s="1"/>
  <c r="C27" i="4"/>
  <c r="C55" i="4"/>
  <c r="D38" i="4"/>
  <c r="P38" i="4" s="1"/>
  <c r="C45" i="4"/>
  <c r="C35" i="4"/>
  <c r="C23" i="4"/>
  <c r="D58" i="4"/>
  <c r="P58" i="4" s="1"/>
  <c r="C28" i="4"/>
  <c r="C18" i="4"/>
  <c r="C49" i="4"/>
  <c r="D15" i="4"/>
  <c r="P15" i="4" s="1"/>
  <c r="C21" i="4"/>
  <c r="C33" i="4"/>
  <c r="D60" i="4"/>
  <c r="P60" i="4" s="1"/>
  <c r="C14" i="4"/>
  <c r="D16" i="4"/>
  <c r="P16" i="4" s="1"/>
  <c r="D53" i="4"/>
  <c r="P53" i="4" s="1"/>
  <c r="C37" i="4"/>
  <c r="C47" i="4"/>
  <c r="D27" i="4"/>
  <c r="P27" i="4" s="1"/>
  <c r="D19" i="4"/>
  <c r="P19" i="4" s="1"/>
  <c r="D57" i="4"/>
  <c r="P57" i="4" s="1"/>
  <c r="T42" i="4" l="1"/>
  <c r="S42" i="4"/>
  <c r="H26" i="34"/>
  <c r="U42" i="4"/>
  <c r="AC22" i="4"/>
  <c r="T22" i="4"/>
  <c r="AD22" i="4"/>
  <c r="W22" i="4"/>
  <c r="X22" i="4"/>
  <c r="Z22" i="4"/>
  <c r="H26" i="14"/>
  <c r="S22" i="4"/>
  <c r="AA22" i="4"/>
  <c r="U22" i="4"/>
  <c r="H26" i="30"/>
  <c r="T38" i="4"/>
  <c r="U38" i="4"/>
  <c r="S38" i="4"/>
  <c r="Z18" i="4"/>
  <c r="AC18" i="4"/>
  <c r="H26" i="10"/>
  <c r="X18" i="4"/>
  <c r="S18" i="4"/>
  <c r="AA18" i="4"/>
  <c r="T18" i="4"/>
  <c r="AD18" i="4"/>
  <c r="U18" i="4"/>
  <c r="W18" i="4"/>
  <c r="U50" i="4"/>
  <c r="S50" i="4"/>
  <c r="T50" i="4"/>
  <c r="H26" i="42"/>
  <c r="T56" i="4"/>
  <c r="U56" i="4"/>
  <c r="S56" i="4"/>
  <c r="H26" i="48"/>
  <c r="U14" i="4"/>
  <c r="Z14" i="4"/>
  <c r="S14" i="4"/>
  <c r="X14" i="4"/>
  <c r="T14" i="4"/>
  <c r="H26" i="6"/>
  <c r="AC14" i="4"/>
  <c r="AD14" i="4"/>
  <c r="AA14" i="4"/>
  <c r="W14" i="4"/>
  <c r="T47" i="4"/>
  <c r="U47" i="4"/>
  <c r="H26" i="39"/>
  <c r="S47" i="4"/>
  <c r="H26" i="52"/>
  <c r="U60" i="4"/>
  <c r="S60" i="4"/>
  <c r="T60" i="4"/>
  <c r="W30" i="4"/>
  <c r="T30" i="4"/>
  <c r="H26" i="22"/>
  <c r="Z30" i="4"/>
  <c r="AD30" i="4"/>
  <c r="X30" i="4"/>
  <c r="S30" i="4"/>
  <c r="AA30" i="4"/>
  <c r="U30" i="4"/>
  <c r="AC30" i="4"/>
  <c r="T13" i="4"/>
  <c r="AC13" i="4"/>
  <c r="H26" i="5"/>
  <c r="S13" i="4"/>
  <c r="X13" i="4"/>
  <c r="U13" i="4"/>
  <c r="W13" i="4"/>
  <c r="Z13" i="4"/>
  <c r="AA13" i="4"/>
  <c r="AD13" i="4"/>
  <c r="S43" i="4"/>
  <c r="H26" i="35"/>
  <c r="T43" i="4"/>
  <c r="U43" i="4"/>
  <c r="AA23" i="4"/>
  <c r="AD23" i="4"/>
  <c r="H26" i="15"/>
  <c r="U23" i="4"/>
  <c r="X23" i="4"/>
  <c r="AC23" i="4"/>
  <c r="S23" i="4"/>
  <c r="Z23" i="4"/>
  <c r="W23" i="4"/>
  <c r="T23" i="4"/>
  <c r="S51" i="4"/>
  <c r="H26" i="43"/>
  <c r="T51" i="4"/>
  <c r="U51" i="4"/>
  <c r="X12" i="4"/>
  <c r="S12" i="4"/>
  <c r="H26" i="2"/>
  <c r="AD12" i="4"/>
  <c r="Z12" i="4"/>
  <c r="AC12" i="4"/>
  <c r="U12" i="4"/>
  <c r="AA12" i="4"/>
  <c r="T12" i="4"/>
  <c r="W12" i="4"/>
  <c r="S48" i="4"/>
  <c r="T48" i="4"/>
  <c r="H26" i="40"/>
  <c r="U48" i="4"/>
  <c r="H26" i="36"/>
  <c r="S44" i="4"/>
  <c r="U44" i="4"/>
  <c r="T44" i="4"/>
  <c r="U52" i="4"/>
  <c r="H26" i="44"/>
  <c r="T52" i="4"/>
  <c r="S52" i="4"/>
  <c r="H26" i="46"/>
  <c r="S54" i="4"/>
  <c r="U54" i="4"/>
  <c r="T54" i="4"/>
  <c r="T35" i="4"/>
  <c r="S35" i="4"/>
  <c r="H26" i="27"/>
  <c r="U35" i="4"/>
  <c r="H26" i="33"/>
  <c r="S41" i="4"/>
  <c r="U41" i="4"/>
  <c r="T41" i="4"/>
  <c r="S24" i="4"/>
  <c r="U24" i="4"/>
  <c r="T24" i="4"/>
  <c r="AA24" i="4"/>
  <c r="Z24" i="4"/>
  <c r="AD24" i="4"/>
  <c r="AC24" i="4"/>
  <c r="H26" i="16"/>
  <c r="W24" i="4"/>
  <c r="X24" i="4"/>
  <c r="S49" i="4"/>
  <c r="U49" i="4"/>
  <c r="H26" i="41"/>
  <c r="T49" i="4"/>
  <c r="H26" i="24"/>
  <c r="U32" i="4"/>
  <c r="T32" i="4"/>
  <c r="S32" i="4"/>
  <c r="S26" i="4"/>
  <c r="Z26" i="4"/>
  <c r="AC26" i="4"/>
  <c r="AA26" i="4"/>
  <c r="T26" i="4"/>
  <c r="AD26" i="4"/>
  <c r="X26" i="4"/>
  <c r="U26" i="4"/>
  <c r="H26" i="18"/>
  <c r="W26" i="4"/>
  <c r="H26" i="11"/>
  <c r="AA19" i="4"/>
  <c r="S19" i="4"/>
  <c r="X19" i="4"/>
  <c r="U19" i="4"/>
  <c r="Z19" i="4"/>
  <c r="AD19" i="4"/>
  <c r="W19" i="4"/>
  <c r="T19" i="4"/>
  <c r="AC19" i="4"/>
  <c r="T20" i="4"/>
  <c r="AC20" i="4"/>
  <c r="H26" i="12"/>
  <c r="AD20" i="4"/>
  <c r="U20" i="4"/>
  <c r="X20" i="4"/>
  <c r="S20" i="4"/>
  <c r="Z20" i="4"/>
  <c r="AA20" i="4"/>
  <c r="W20" i="4"/>
  <c r="T40" i="4"/>
  <c r="H26" i="32"/>
  <c r="U40" i="4"/>
  <c r="S40" i="4"/>
  <c r="S31" i="4"/>
  <c r="H26" i="23"/>
  <c r="U31" i="4"/>
  <c r="T31" i="4"/>
  <c r="Z31" i="4"/>
  <c r="AA31" i="4"/>
  <c r="AD31" i="4"/>
  <c r="W31" i="4"/>
  <c r="AC31" i="4"/>
  <c r="X31" i="4"/>
  <c r="T33" i="4"/>
  <c r="S33" i="4"/>
  <c r="H26" i="25"/>
  <c r="U33" i="4"/>
  <c r="S37" i="4"/>
  <c r="U37" i="4"/>
  <c r="T37" i="4"/>
  <c r="H26" i="29"/>
  <c r="AD27" i="4"/>
  <c r="U27" i="4"/>
  <c r="H26" i="19"/>
  <c r="X27" i="4"/>
  <c r="AC27" i="4"/>
  <c r="T27" i="4"/>
  <c r="Z27" i="4"/>
  <c r="W27" i="4"/>
  <c r="AA27" i="4"/>
  <c r="S27" i="4"/>
  <c r="U59" i="4"/>
  <c r="T59" i="4"/>
  <c r="S59" i="4"/>
  <c r="H26" i="51"/>
  <c r="H26" i="13"/>
  <c r="X21" i="4"/>
  <c r="T21" i="4"/>
  <c r="Z21" i="4"/>
  <c r="AD21" i="4"/>
  <c r="S21" i="4"/>
  <c r="U21" i="4"/>
  <c r="W21" i="4"/>
  <c r="AA21" i="4"/>
  <c r="AC21" i="4"/>
  <c r="T58" i="4"/>
  <c r="H26" i="50"/>
  <c r="U58" i="4"/>
  <c r="S58" i="4"/>
  <c r="T36" i="4"/>
  <c r="S36" i="4"/>
  <c r="H26" i="28"/>
  <c r="U36" i="4"/>
  <c r="S53" i="4"/>
  <c r="T53" i="4"/>
  <c r="U53" i="4"/>
  <c r="H26" i="45"/>
  <c r="S15" i="4"/>
  <c r="Z15" i="4"/>
  <c r="AC15" i="4"/>
  <c r="H26" i="7"/>
  <c r="U15" i="4"/>
  <c r="T15" i="4"/>
  <c r="X15" i="4"/>
  <c r="AD15" i="4"/>
  <c r="W15" i="4"/>
  <c r="AA15" i="4"/>
  <c r="S45" i="4"/>
  <c r="U45" i="4"/>
  <c r="T45" i="4"/>
  <c r="H26" i="37"/>
  <c r="S61" i="4"/>
  <c r="U61" i="4"/>
  <c r="H26" i="53"/>
  <c r="T61" i="4"/>
  <c r="AD29" i="4"/>
  <c r="AA29" i="4"/>
  <c r="Z29" i="4"/>
  <c r="H26" i="21"/>
  <c r="W29" i="4"/>
  <c r="X29" i="4"/>
  <c r="T29" i="4"/>
  <c r="AC29" i="4"/>
  <c r="U29" i="4"/>
  <c r="S29" i="4"/>
  <c r="W17" i="4"/>
  <c r="AC17" i="4"/>
  <c r="Z17" i="4"/>
  <c r="AA17" i="4"/>
  <c r="U17" i="4"/>
  <c r="H26" i="9"/>
  <c r="T17" i="4"/>
  <c r="S17" i="4"/>
  <c r="AD17" i="4"/>
  <c r="X17" i="4"/>
  <c r="U46" i="4"/>
  <c r="S46" i="4"/>
  <c r="T46" i="4"/>
  <c r="H26" i="38"/>
  <c r="S39" i="4"/>
  <c r="H26" i="31"/>
  <c r="U39" i="4"/>
  <c r="T39" i="4"/>
  <c r="U34" i="4"/>
  <c r="S34" i="4"/>
  <c r="H26" i="26"/>
  <c r="T34" i="4"/>
  <c r="H26" i="47"/>
  <c r="T55" i="4"/>
  <c r="S55" i="4"/>
  <c r="U55" i="4"/>
  <c r="S28" i="4"/>
  <c r="AD28" i="4"/>
  <c r="Z28" i="4"/>
  <c r="X28" i="4"/>
  <c r="H26" i="20"/>
  <c r="T28" i="4"/>
  <c r="U28" i="4"/>
  <c r="AC28" i="4"/>
  <c r="AA28" i="4"/>
  <c r="W28" i="4"/>
  <c r="X25" i="4"/>
  <c r="AC25" i="4"/>
  <c r="AD25" i="4"/>
  <c r="W25" i="4"/>
  <c r="T25" i="4"/>
  <c r="AA25" i="4"/>
  <c r="S25" i="4"/>
  <c r="Z25" i="4"/>
  <c r="U25" i="4"/>
  <c r="H26" i="17"/>
  <c r="X16" i="4"/>
  <c r="AA16" i="4"/>
  <c r="W16" i="4"/>
  <c r="S16" i="4"/>
  <c r="Z16" i="4"/>
  <c r="AC16" i="4"/>
  <c r="H26" i="8"/>
  <c r="T16" i="4"/>
  <c r="U16" i="4"/>
  <c r="AD16" i="4"/>
  <c r="S57" i="4"/>
  <c r="H26" i="49"/>
  <c r="U57" i="4"/>
  <c r="T57" i="4"/>
  <c r="Q51" i="4" a="1"/>
  <c r="Q12" i="4" a="1"/>
  <c r="Q54" i="4" a="1"/>
  <c r="Q20" i="4" a="1"/>
  <c r="Q35" i="4" a="1"/>
  <c r="Q23" i="4" a="1"/>
  <c r="Q26" i="4" a="1"/>
  <c r="Q58" i="4" a="1"/>
  <c r="Q55" i="4" a="1"/>
  <c r="Q46" i="4" a="1"/>
  <c r="Q38" i="4" a="1"/>
  <c r="Q56" i="4" a="1"/>
  <c r="Q60" i="4" a="1"/>
  <c r="Q13" i="4" a="1"/>
  <c r="Q41" i="4" a="1"/>
  <c r="Q24" i="4" a="1"/>
  <c r="Q49" i="4" a="1"/>
  <c r="Q40" i="4" a="1"/>
  <c r="Q25" i="4" a="1"/>
  <c r="Q17" i="4" a="1"/>
  <c r="Q34" i="4" a="1"/>
  <c r="Q28" i="4" a="1"/>
  <c r="Q57" i="4" a="1"/>
  <c r="Q47" i="4" a="1"/>
  <c r="Q32" i="4" a="1"/>
  <c r="Q27" i="4" a="1"/>
  <c r="Q42" i="4" a="1"/>
  <c r="Q44" i="4" a="1"/>
  <c r="Q31" i="4" a="1"/>
  <c r="Q21" i="4" a="1"/>
  <c r="Q36" i="4" a="1"/>
  <c r="Q22" i="4" a="1"/>
  <c r="Q18" i="4" a="1"/>
  <c r="Q50" i="4" a="1"/>
  <c r="Q14" i="4" a="1"/>
  <c r="Q30" i="4" a="1"/>
  <c r="Q48" i="4" a="1"/>
  <c r="Q19" i="4" a="1"/>
  <c r="Q61" i="4" a="1"/>
  <c r="Q29" i="4" a="1"/>
  <c r="Q39" i="4" a="1"/>
  <c r="Q16" i="4" a="1"/>
  <c r="Q59" i="4" a="1"/>
  <c r="Q45" i="4" a="1"/>
  <c r="Q43" i="4" a="1"/>
  <c r="Q52" i="4" a="1"/>
  <c r="Q15" i="4" a="1"/>
  <c r="Q33" i="4" a="1"/>
  <c r="Q37" i="4" a="1"/>
  <c r="Q53" i="4" a="1"/>
  <c r="Q53" i="4" l="1"/>
  <c r="Q37" i="4"/>
  <c r="Q33" i="4"/>
  <c r="Q15" i="4"/>
  <c r="Q52" i="4"/>
  <c r="Q43" i="4"/>
  <c r="Q45" i="4"/>
  <c r="Q59" i="4"/>
  <c r="Q16" i="4"/>
  <c r="Q39" i="4"/>
  <c r="Q29" i="4"/>
  <c r="Q61" i="4"/>
  <c r="Q19" i="4"/>
  <c r="Q48" i="4"/>
  <c r="Q30" i="4"/>
  <c r="Q14" i="4"/>
  <c r="Q50" i="4"/>
  <c r="Q18" i="4"/>
  <c r="Q22" i="4"/>
  <c r="Q36" i="4"/>
  <c r="Q21" i="4"/>
  <c r="Q31" i="4"/>
  <c r="Q44" i="4"/>
  <c r="Q42" i="4"/>
  <c r="Q27" i="4"/>
  <c r="Q32" i="4"/>
  <c r="Q47" i="4"/>
  <c r="Q57" i="4"/>
  <c r="Q28" i="4"/>
  <c r="Q34" i="4"/>
  <c r="Q17" i="4"/>
  <c r="Q25" i="4"/>
  <c r="Q40" i="4"/>
  <c r="Q49" i="4"/>
  <c r="Q24" i="4"/>
  <c r="Q41" i="4"/>
  <c r="Q13" i="4"/>
  <c r="Q60" i="4"/>
  <c r="Q56" i="4"/>
  <c r="Q38" i="4"/>
  <c r="Q46" i="4"/>
  <c r="Q55" i="4"/>
  <c r="Q58" i="4"/>
  <c r="Q26" i="4"/>
  <c r="Q23" i="4"/>
  <c r="Q35" i="4"/>
  <c r="Q20" i="4"/>
  <c r="Q54" i="4"/>
  <c r="Q12" i="4"/>
  <c r="Q51" i="4"/>
  <c r="Y20" i="4" l="1"/>
  <c r="AE20" i="4"/>
  <c r="V20" i="4"/>
  <c r="AB20" i="4"/>
  <c r="R20" i="4"/>
  <c r="V46" i="4"/>
  <c r="R46" i="4"/>
  <c r="Y24" i="4"/>
  <c r="V24" i="4"/>
  <c r="AE24" i="4"/>
  <c r="AB24" i="4"/>
  <c r="R24" i="4"/>
  <c r="AB28" i="4"/>
  <c r="AE28" i="4"/>
  <c r="Y28" i="4"/>
  <c r="V28" i="4"/>
  <c r="R28" i="4"/>
  <c r="V44" i="4"/>
  <c r="R44" i="4"/>
  <c r="V50" i="4"/>
  <c r="R50" i="4"/>
  <c r="V29" i="4"/>
  <c r="AB29" i="4"/>
  <c r="AE29" i="4"/>
  <c r="Y29" i="4"/>
  <c r="R29" i="4"/>
  <c r="V35" i="4"/>
  <c r="R35" i="4"/>
  <c r="V38" i="4"/>
  <c r="R38" i="4"/>
  <c r="V49" i="4"/>
  <c r="R49" i="4"/>
  <c r="V57" i="4"/>
  <c r="R57" i="4"/>
  <c r="V31" i="4"/>
  <c r="AB31" i="4"/>
  <c r="AE31" i="4"/>
  <c r="Y31" i="4"/>
  <c r="R31" i="4"/>
  <c r="Y14" i="4"/>
  <c r="AB14" i="4"/>
  <c r="V14" i="4"/>
  <c r="AE14" i="4"/>
  <c r="R14" i="4"/>
  <c r="V39" i="4"/>
  <c r="R39" i="4"/>
  <c r="AE15" i="4"/>
  <c r="AB15" i="4"/>
  <c r="V15" i="4"/>
  <c r="Y15" i="4"/>
  <c r="R15" i="4"/>
  <c r="Y23" i="4"/>
  <c r="AE23" i="4"/>
  <c r="AB23" i="4"/>
  <c r="V23" i="4"/>
  <c r="R23" i="4"/>
  <c r="V56" i="4"/>
  <c r="R56" i="4"/>
  <c r="V40" i="4"/>
  <c r="R40" i="4"/>
  <c r="V47" i="4"/>
  <c r="R47" i="4"/>
  <c r="Y21" i="4"/>
  <c r="AB21" i="4"/>
  <c r="V21" i="4"/>
  <c r="AE21" i="4"/>
  <c r="R21" i="4"/>
  <c r="AB30" i="4"/>
  <c r="Y30" i="4"/>
  <c r="V30" i="4"/>
  <c r="AE30" i="4"/>
  <c r="R30" i="4"/>
  <c r="V16" i="4"/>
  <c r="AE16" i="4"/>
  <c r="Y16" i="4"/>
  <c r="AB16" i="4"/>
  <c r="R16" i="4"/>
  <c r="V33" i="4"/>
  <c r="R33" i="4"/>
  <c r="V51" i="4"/>
  <c r="R51" i="4"/>
  <c r="V26" i="4"/>
  <c r="AE26" i="4"/>
  <c r="AB26" i="4"/>
  <c r="Y26" i="4"/>
  <c r="R26" i="4"/>
  <c r="V60" i="4"/>
  <c r="R60" i="4"/>
  <c r="V25" i="4"/>
  <c r="Y25" i="4"/>
  <c r="AE25" i="4"/>
  <c r="AB25" i="4"/>
  <c r="R25" i="4"/>
  <c r="V32" i="4"/>
  <c r="R32" i="4"/>
  <c r="V36" i="4"/>
  <c r="R36" i="4"/>
  <c r="V48" i="4"/>
  <c r="R48" i="4"/>
  <c r="V59" i="4"/>
  <c r="R59" i="4"/>
  <c r="V37" i="4"/>
  <c r="R37" i="4"/>
  <c r="Y12" i="4"/>
  <c r="AB12" i="4"/>
  <c r="V12" i="4"/>
  <c r="AE12" i="4"/>
  <c r="R12" i="4"/>
  <c r="V58" i="4"/>
  <c r="R58" i="4"/>
  <c r="AE13" i="4"/>
  <c r="AB13" i="4"/>
  <c r="V13" i="4"/>
  <c r="Y13" i="4"/>
  <c r="R13" i="4"/>
  <c r="Y17" i="4"/>
  <c r="V17" i="4"/>
  <c r="AB17" i="4"/>
  <c r="AE17" i="4"/>
  <c r="R17" i="4"/>
  <c r="Y27" i="4"/>
  <c r="AB27" i="4"/>
  <c r="V27" i="4"/>
  <c r="AE27" i="4"/>
  <c r="R27" i="4"/>
  <c r="V22" i="4"/>
  <c r="AE22" i="4"/>
  <c r="AB22" i="4"/>
  <c r="Y22" i="4"/>
  <c r="R22" i="4"/>
  <c r="Y19" i="4"/>
  <c r="AB19" i="4"/>
  <c r="V19" i="4"/>
  <c r="AE19" i="4"/>
  <c r="R19" i="4"/>
  <c r="V45" i="4"/>
  <c r="R45" i="4"/>
  <c r="V53" i="4"/>
  <c r="R53" i="4"/>
  <c r="V54" i="4"/>
  <c r="R54" i="4"/>
  <c r="V55" i="4"/>
  <c r="R55" i="4"/>
  <c r="V41" i="4"/>
  <c r="R41" i="4"/>
  <c r="V34" i="4"/>
  <c r="R34" i="4"/>
  <c r="V42" i="4"/>
  <c r="R42" i="4"/>
  <c r="V18" i="4"/>
  <c r="Y18" i="4"/>
  <c r="AB18" i="4"/>
  <c r="AE18" i="4"/>
  <c r="R18" i="4"/>
  <c r="V61" i="4"/>
  <c r="R61" i="4"/>
  <c r="V43" i="4"/>
  <c r="R43" i="4"/>
  <c r="V52" i="4"/>
  <c r="R52"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hokkaido</author>
  </authors>
  <commentList>
    <comment ref="G11" authorId="0" shapeId="0" xr:uid="{00000000-0006-0000-0100-000001000000}">
      <text>
        <r>
          <rPr>
            <sz val="11"/>
            <color indexed="81"/>
            <rFont val="メイリオ"/>
            <family val="3"/>
            <charset val="128"/>
          </rPr>
          <t>「職位」を選択すると入力可能になります。</t>
        </r>
      </text>
    </comment>
    <comment ref="A26" authorId="0" shapeId="0" xr:uid="{00000000-0006-0000-0100-000002000000}">
      <text>
        <r>
          <rPr>
            <sz val="11"/>
            <color indexed="81"/>
            <rFont val="メイリオ"/>
            <family val="3"/>
            <charset val="128"/>
          </rPr>
          <t>副主任保育士等は必須</t>
        </r>
      </text>
    </comment>
    <comment ref="G26" authorId="1" shapeId="0" xr:uid="{00000000-0006-0000-0100-000003000000}">
      <text>
        <r>
          <rPr>
            <sz val="11"/>
            <color indexed="81"/>
            <rFont val="メイリオ"/>
            <family val="3"/>
            <charset val="128"/>
          </rPr>
          <t>幼稚園教諭免許状更新講習については、15時間で１分野と数える</t>
        </r>
      </text>
    </comment>
    <comment ref="G28" authorId="1" shapeId="0" xr:uid="{00000000-0006-0000-0100-000004000000}">
      <text>
        <r>
          <rPr>
            <sz val="11"/>
            <color indexed="81"/>
            <rFont val="メイリオ"/>
            <family val="3"/>
            <charset val="128"/>
          </rPr>
          <t>副主任保育士は３分野以上＋マネジメント必須
専門リーダーは４分野以上必須
（ともにR5～段階的に要件適用）
職務分野別リーダーは担当職務分野に対応する１分野以上必須（R6～要件適用）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R12" authorId="0" shapeId="0" xr:uid="{00000000-0006-0000-0200-000005000000}">
      <text>
        <r>
          <rPr>
            <b/>
            <sz val="9"/>
            <color indexed="81"/>
            <rFont val="MS P ゴシック"/>
            <family val="3"/>
            <charset val="128"/>
          </rPr>
          <t>Administrator:</t>
        </r>
        <r>
          <rPr>
            <sz val="9"/>
            <color indexed="81"/>
            <rFont val="MS P ゴシック"/>
            <family val="3"/>
            <charset val="128"/>
          </rPr>
          <t xml:space="preserve">
横浜市が日付を入力？</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<sst xmlns="http://schemas.openxmlformats.org/spreadsheetml/2006/main" count="2224" uniqueCount="198">
  <si>
    <t>令和５年度　研修受講履歴一覧（保育所・地域型保育事業所）</t>
    <rPh sb="0" eb="2">
      <t>レイワ</t>
    </rPh>
    <rPh sb="3" eb="4">
      <t>ネン</t>
    </rPh>
    <rPh sb="4" eb="5">
      <t>ド</t>
    </rPh>
    <rPh sb="6" eb="8">
      <t>ケンシュウ</t>
    </rPh>
    <rPh sb="8" eb="10">
      <t>ジュコウ</t>
    </rPh>
    <rPh sb="10" eb="12">
      <t>リレキ</t>
    </rPh>
    <rPh sb="12" eb="14">
      <t>イチラン</t>
    </rPh>
    <rPh sb="15" eb="17">
      <t>ホイク</t>
    </rPh>
    <rPh sb="17" eb="18">
      <t>ショ</t>
    </rPh>
    <rPh sb="19" eb="22">
      <t>チイキガタ</t>
    </rPh>
    <rPh sb="22" eb="24">
      <t>ホイク</t>
    </rPh>
    <rPh sb="24" eb="26">
      <t>ジギョウ</t>
    </rPh>
    <rPh sb="26" eb="27">
      <t>ショ</t>
    </rPh>
    <phoneticPr fontId="2"/>
  </si>
  <si>
    <t>所在区</t>
    <phoneticPr fontId="2"/>
  </si>
  <si>
    <t>中</t>
  </si>
  <si>
    <t>区</t>
    <rPh sb="0" eb="1">
      <t>ク</t>
    </rPh>
    <phoneticPr fontId="2"/>
  </si>
  <si>
    <t>施設・事業種別</t>
    <rPh sb="0" eb="2">
      <t>シセツ</t>
    </rPh>
    <rPh sb="3" eb="7">
      <t>ジギョウシュベツ</t>
    </rPh>
    <phoneticPr fontId="2"/>
  </si>
  <si>
    <t>保育所</t>
  </si>
  <si>
    <t>職位</t>
    <rPh sb="0" eb="2">
      <t>ショクイ</t>
    </rPh>
    <phoneticPr fontId="2"/>
  </si>
  <si>
    <t>施設・事業所番号</t>
    <rPh sb="6" eb="8">
      <t>バンゴウ</t>
    </rPh>
    <phoneticPr fontId="2"/>
  </si>
  <si>
    <t>141005xxxxxxx</t>
    <phoneticPr fontId="2"/>
  </si>
  <si>
    <t>氏名</t>
    <rPh sb="0" eb="2">
      <t>シメイ</t>
    </rPh>
    <phoneticPr fontId="2"/>
  </si>
  <si>
    <t>○○　○○</t>
  </si>
  <si>
    <t>施設・事業所名</t>
    <rPh sb="0" eb="2">
      <t>シセツ</t>
    </rPh>
    <rPh sb="3" eb="6">
      <t>ジギョウショ</t>
    </rPh>
    <rPh sb="6" eb="7">
      <t>メイ</t>
    </rPh>
    <phoneticPr fontId="2"/>
  </si>
  <si>
    <t>○○保育所</t>
    <rPh sb="2" eb="4">
      <t>ホイク</t>
    </rPh>
    <rPh sb="4" eb="5">
      <t>ショ</t>
    </rPh>
    <phoneticPr fontId="2"/>
  </si>
  <si>
    <t>研修受講履歴</t>
    <rPh sb="0" eb="2">
      <t>ケンシュウ</t>
    </rPh>
    <rPh sb="2" eb="4">
      <t>ジュコウ</t>
    </rPh>
    <rPh sb="4" eb="6">
      <t>リレキ</t>
    </rPh>
    <phoneticPr fontId="2"/>
  </si>
  <si>
    <t>備考</t>
    <rPh sb="0" eb="2">
      <t>ビコウ</t>
    </rPh>
    <phoneticPr fontId="2"/>
  </si>
  <si>
    <t>No</t>
    <phoneticPr fontId="2"/>
  </si>
  <si>
    <t>修了日</t>
    <rPh sb="0" eb="2">
      <t>シュウリョウ</t>
    </rPh>
    <rPh sb="2" eb="3">
      <t>ビ</t>
    </rPh>
    <phoneticPr fontId="2"/>
  </si>
  <si>
    <t>実施主体</t>
    <rPh sb="0" eb="2">
      <t>ジッシ</t>
    </rPh>
    <rPh sb="2" eb="4">
      <t>シュタイ</t>
    </rPh>
    <phoneticPr fontId="2"/>
  </si>
  <si>
    <t>研修名</t>
    <rPh sb="0" eb="2">
      <t>ケンシュウ</t>
    </rPh>
    <rPh sb="2" eb="3">
      <t>メイ</t>
    </rPh>
    <phoneticPr fontId="2"/>
  </si>
  <si>
    <t>講義名・テーマ</t>
    <rPh sb="0" eb="2">
      <t>コウギ</t>
    </rPh>
    <rPh sb="2" eb="3">
      <t>メイ</t>
    </rPh>
    <phoneticPr fontId="2"/>
  </si>
  <si>
    <t>修了証番号</t>
    <rPh sb="0" eb="3">
      <t>シュウリョウショウ</t>
    </rPh>
    <rPh sb="3" eb="5">
      <t>バンゴウ</t>
    </rPh>
    <phoneticPr fontId="2"/>
  </si>
  <si>
    <t>研修分野</t>
    <rPh sb="0" eb="2">
      <t>ケンシュウ</t>
    </rPh>
    <rPh sb="2" eb="4">
      <t>ブンヤ</t>
    </rPh>
    <phoneticPr fontId="2"/>
  </si>
  <si>
    <t>免許状更新講習の受講時間数
（単位：時間）</t>
    <rPh sb="0" eb="3">
      <t>メンキョジョウ</t>
    </rPh>
    <rPh sb="3" eb="5">
      <t>コウシン</t>
    </rPh>
    <rPh sb="5" eb="7">
      <t>コウシュウ</t>
    </rPh>
    <rPh sb="8" eb="10">
      <t>ジュコウ</t>
    </rPh>
    <rPh sb="10" eb="12">
      <t>ジカン</t>
    </rPh>
    <rPh sb="12" eb="13">
      <t>スウ</t>
    </rPh>
    <rPh sb="15" eb="17">
      <t>タンイ</t>
    </rPh>
    <rPh sb="18" eb="20">
      <t>ジカン</t>
    </rPh>
    <phoneticPr fontId="2"/>
  </si>
  <si>
    <t>副主任保育士</t>
    <rPh sb="0" eb="6">
      <t>フクシュニンホイクシ</t>
    </rPh>
    <phoneticPr fontId="2"/>
  </si>
  <si>
    <t>専門リーダー</t>
    <rPh sb="0" eb="2">
      <t>センモン</t>
    </rPh>
    <phoneticPr fontId="2"/>
  </si>
  <si>
    <t>職務分野別リーダー</t>
    <rPh sb="0" eb="5">
      <t>ショクムブンヤベツ</t>
    </rPh>
    <phoneticPr fontId="2"/>
  </si>
  <si>
    <t>○○協議会</t>
    <rPh sb="2" eb="5">
      <t>キョウギカイ</t>
    </rPh>
    <phoneticPr fontId="2"/>
  </si>
  <si>
    <t>保育士等キャリアアップ研修</t>
    <rPh sb="0" eb="2">
      <t>ホイク</t>
    </rPh>
    <rPh sb="2" eb="3">
      <t>シ</t>
    </rPh>
    <rPh sb="3" eb="4">
      <t>トウ</t>
    </rPh>
    <rPh sb="11" eb="13">
      <t>ケンシュウ</t>
    </rPh>
    <phoneticPr fontId="2"/>
  </si>
  <si>
    <t>保育所</t>
    <phoneticPr fontId="2"/>
  </si>
  <si>
    <t>○○協会</t>
    <rPh sb="2" eb="4">
      <t>キョウカイ</t>
    </rPh>
    <phoneticPr fontId="2"/>
  </si>
  <si>
    <t>マネジメント研修</t>
    <rPh sb="6" eb="8">
      <t>ケンシュウ</t>
    </rPh>
    <phoneticPr fontId="2"/>
  </si>
  <si>
    <t>幼稚園教諭免許状更新講習</t>
    <rPh sb="0" eb="3">
      <t>ヨウチエン</t>
    </rPh>
    <rPh sb="3" eb="5">
      <t>キョウユ</t>
    </rPh>
    <rPh sb="5" eb="7">
      <t>メンキョ</t>
    </rPh>
    <rPh sb="7" eb="8">
      <t>ジョウ</t>
    </rPh>
    <rPh sb="8" eb="10">
      <t>コウシン</t>
    </rPh>
    <rPh sb="10" eb="12">
      <t>コウシュウ</t>
    </rPh>
    <phoneticPr fontId="2"/>
  </si>
  <si>
    <t>幼児教育</t>
    <rPh sb="0" eb="2">
      <t>ヨウジ</t>
    </rPh>
    <rPh sb="2" eb="4">
      <t>キョウイク</t>
    </rPh>
    <phoneticPr fontId="2"/>
  </si>
  <si>
    <t>小規模保育事業</t>
    <phoneticPr fontId="2"/>
  </si>
  <si>
    <t>食育・アレルギー対応</t>
    <rPh sb="0" eb="2">
      <t>ショクイク</t>
    </rPh>
    <rPh sb="8" eb="10">
      <t>タイオウ</t>
    </rPh>
    <phoneticPr fontId="2"/>
  </si>
  <si>
    <t>障害児保育</t>
    <rPh sb="0" eb="2">
      <t>ショウガイ</t>
    </rPh>
    <rPh sb="2" eb="3">
      <t>ジ</t>
    </rPh>
    <rPh sb="3" eb="5">
      <t>ホイク</t>
    </rPh>
    <phoneticPr fontId="2"/>
  </si>
  <si>
    <t>家庭的保育事業</t>
    <phoneticPr fontId="2"/>
  </si>
  <si>
    <t>○○大学</t>
    <rPh sb="2" eb="4">
      <t>ダイガク</t>
    </rPh>
    <phoneticPr fontId="2"/>
  </si>
  <si>
    <t>○△□○△□（※領域名）</t>
    <phoneticPr fontId="2"/>
  </si>
  <si>
    <t>事業所内保育事業</t>
    <phoneticPr fontId="2"/>
  </si>
  <si>
    <t>●△■○△□（※領域名）</t>
    <phoneticPr fontId="2"/>
  </si>
  <si>
    <t>保健衛生・安全対策</t>
    <rPh sb="0" eb="2">
      <t>ホケン</t>
    </rPh>
    <rPh sb="2" eb="4">
      <t>エイセイ</t>
    </rPh>
    <rPh sb="5" eb="7">
      <t>アンゼン</t>
    </rPh>
    <rPh sb="7" eb="9">
      <t>タイサク</t>
    </rPh>
    <phoneticPr fontId="2"/>
  </si>
  <si>
    <t>○▲□○▲■（※領域名）</t>
    <phoneticPr fontId="2"/>
  </si>
  <si>
    <t>保護者支援・子育て支援</t>
    <rPh sb="0" eb="3">
      <t>ホゴシャ</t>
    </rPh>
    <rPh sb="3" eb="5">
      <t>シエン</t>
    </rPh>
    <rPh sb="6" eb="8">
      <t>コソダ</t>
    </rPh>
    <rPh sb="9" eb="11">
      <t>シエン</t>
    </rPh>
    <phoneticPr fontId="2"/>
  </si>
  <si>
    <t>マネジメント研修（H29～R1）</t>
    <rPh sb="6" eb="8">
      <t>ケンシュウ</t>
    </rPh>
    <phoneticPr fontId="2"/>
  </si>
  <si>
    <t>保育実践研修（H29～R1）</t>
    <rPh sb="0" eb="2">
      <t>ホイク</t>
    </rPh>
    <rPh sb="2" eb="4">
      <t>ジッセン</t>
    </rPh>
    <rPh sb="4" eb="6">
      <t>ケンシュウ</t>
    </rPh>
    <phoneticPr fontId="2"/>
  </si>
  <si>
    <t>マネジメント分野の修了数</t>
    <rPh sb="11" eb="12">
      <t>スウ</t>
    </rPh>
    <phoneticPr fontId="2"/>
  </si>
  <si>
    <t>マネジメント分野を除く修了分野数</t>
    <rPh sb="9" eb="10">
      <t>ノゾ</t>
    </rPh>
    <phoneticPr fontId="2"/>
  </si>
  <si>
    <t>修了分野数の合計</t>
    <rPh sb="0" eb="2">
      <t>シュウリョウ</t>
    </rPh>
    <rPh sb="2" eb="4">
      <t>ブンヤ</t>
    </rPh>
    <rPh sb="4" eb="5">
      <t>スウ</t>
    </rPh>
    <rPh sb="6" eb="8">
      <t>ゴウケイ</t>
    </rPh>
    <phoneticPr fontId="2"/>
  </si>
  <si>
    <t>記入方法等</t>
    <rPh sb="0" eb="2">
      <t>キニュウ</t>
    </rPh>
    <rPh sb="2" eb="4">
      <t>ホウホウ</t>
    </rPh>
    <rPh sb="4" eb="5">
      <t>トウ</t>
    </rPh>
    <phoneticPr fontId="2"/>
  </si>
  <si>
    <t>(1)　保育士等キャリアアップ研修の場合は研修分野ごとに１行、幼稚園教諭免許状更新講習の場合は講習ごとに１行で記載する。</t>
    <rPh sb="4" eb="6">
      <t>ホイク</t>
    </rPh>
    <rPh sb="6" eb="7">
      <t>シ</t>
    </rPh>
    <rPh sb="7" eb="8">
      <t>トウ</t>
    </rPh>
    <rPh sb="15" eb="17">
      <t>ケンシュウ</t>
    </rPh>
    <rPh sb="18" eb="20">
      <t>バアイ</t>
    </rPh>
    <rPh sb="21" eb="23">
      <t>ケンシュウ</t>
    </rPh>
    <rPh sb="23" eb="25">
      <t>ブンヤ</t>
    </rPh>
    <rPh sb="29" eb="30">
      <t>ギョウ</t>
    </rPh>
    <rPh sb="44" eb="46">
      <t>バアイ</t>
    </rPh>
    <rPh sb="47" eb="49">
      <t>コウシュウ</t>
    </rPh>
    <rPh sb="53" eb="54">
      <t>ギョウ</t>
    </rPh>
    <rPh sb="55" eb="57">
      <t>キサイ</t>
    </rPh>
    <phoneticPr fontId="2"/>
  </si>
  <si>
    <t>(2)　「修了日」は、研修修了証の年月日又は研修を受講した年月日を記入する。</t>
    <rPh sb="5" eb="7">
      <t>シュウリョウ</t>
    </rPh>
    <rPh sb="7" eb="8">
      <t>ビ</t>
    </rPh>
    <rPh sb="11" eb="13">
      <t>ケンシュウ</t>
    </rPh>
    <rPh sb="13" eb="15">
      <t>シュウリョウ</t>
    </rPh>
    <rPh sb="15" eb="16">
      <t>ショウ</t>
    </rPh>
    <rPh sb="17" eb="20">
      <t>ネンガッピ</t>
    </rPh>
    <rPh sb="20" eb="21">
      <t>マタ</t>
    </rPh>
    <rPh sb="22" eb="24">
      <t>ケンシュウ</t>
    </rPh>
    <rPh sb="25" eb="27">
      <t>ジュコウ</t>
    </rPh>
    <rPh sb="29" eb="32">
      <t>ネンガッピ</t>
    </rPh>
    <rPh sb="33" eb="35">
      <t>キニュウ</t>
    </rPh>
    <phoneticPr fontId="2"/>
  </si>
  <si>
    <t>(3)　「研修名」は、「保育士等キャリアアップ研修」又は「幼稚園教諭免許状更新講習」を選択する。</t>
    <rPh sb="5" eb="7">
      <t>ケンシュウ</t>
    </rPh>
    <rPh sb="7" eb="8">
      <t>メイ</t>
    </rPh>
    <rPh sb="12" eb="14">
      <t>ホイク</t>
    </rPh>
    <rPh sb="14" eb="15">
      <t>シ</t>
    </rPh>
    <rPh sb="15" eb="16">
      <t>トウ</t>
    </rPh>
    <rPh sb="23" eb="25">
      <t>ケンシュウ</t>
    </rPh>
    <rPh sb="26" eb="27">
      <t>マタ</t>
    </rPh>
    <rPh sb="29" eb="32">
      <t>ヨウチエン</t>
    </rPh>
    <rPh sb="32" eb="34">
      <t>キョウユ</t>
    </rPh>
    <rPh sb="34" eb="37">
      <t>メンキョジョウ</t>
    </rPh>
    <rPh sb="37" eb="39">
      <t>コウシン</t>
    </rPh>
    <rPh sb="39" eb="41">
      <t>コウシュウ</t>
    </rPh>
    <rPh sb="43" eb="45">
      <t>センタク</t>
    </rPh>
    <phoneticPr fontId="2"/>
  </si>
  <si>
    <t>(4)　「講義名・テーマ」は、保育士等キャリアアップ研修の場合は入力不要、幼稚園教諭免許状更新講習の場合は領域名又は講義の名称を記入する。</t>
    <rPh sb="5" eb="7">
      <t>コウギ</t>
    </rPh>
    <rPh sb="7" eb="8">
      <t>メイ</t>
    </rPh>
    <rPh sb="15" eb="19">
      <t>ホイクシトウ</t>
    </rPh>
    <rPh sb="26" eb="28">
      <t>ケンシュウ</t>
    </rPh>
    <rPh sb="29" eb="31">
      <t>バアイ</t>
    </rPh>
    <rPh sb="32" eb="34">
      <t>ニュウリョク</t>
    </rPh>
    <rPh sb="34" eb="36">
      <t>フヨウ</t>
    </rPh>
    <rPh sb="37" eb="42">
      <t>ヨウチエンキョウユ</t>
    </rPh>
    <rPh sb="42" eb="47">
      <t>メンキョジョウコウシン</t>
    </rPh>
    <rPh sb="47" eb="49">
      <t>コウシュウ</t>
    </rPh>
    <rPh sb="50" eb="52">
      <t>バアイ</t>
    </rPh>
    <rPh sb="53" eb="55">
      <t>リョウイキ</t>
    </rPh>
    <rPh sb="55" eb="56">
      <t>メイ</t>
    </rPh>
    <rPh sb="56" eb="57">
      <t>マタ</t>
    </rPh>
    <rPh sb="58" eb="60">
      <t>コウギ</t>
    </rPh>
    <rPh sb="61" eb="63">
      <t>メイショウ</t>
    </rPh>
    <rPh sb="64" eb="66">
      <t>キニュウ</t>
    </rPh>
    <phoneticPr fontId="2"/>
  </si>
  <si>
    <t>(5)　「研修分野」は、該当する研修分野を選択する。</t>
    <rPh sb="5" eb="7">
      <t>ケンシュウ</t>
    </rPh>
    <rPh sb="7" eb="9">
      <t>ブンヤ</t>
    </rPh>
    <rPh sb="12" eb="14">
      <t>ガイトウ</t>
    </rPh>
    <rPh sb="16" eb="18">
      <t>ケンシュウ</t>
    </rPh>
    <rPh sb="18" eb="20">
      <t>ブンヤ</t>
    </rPh>
    <rPh sb="21" eb="23">
      <t>センタク</t>
    </rPh>
    <phoneticPr fontId="2"/>
  </si>
  <si>
    <t>(7)　「幼稚園免許状講習の受講時間数」は、修了が認められた受講時間数を記入する。</t>
    <rPh sb="5" eb="8">
      <t>ヨウチエン</t>
    </rPh>
    <rPh sb="8" eb="10">
      <t>メンキョ</t>
    </rPh>
    <rPh sb="10" eb="11">
      <t>ジョウ</t>
    </rPh>
    <rPh sb="11" eb="13">
      <t>コウシュウ</t>
    </rPh>
    <rPh sb="14" eb="16">
      <t>ジュコウ</t>
    </rPh>
    <rPh sb="16" eb="18">
      <t>ジカン</t>
    </rPh>
    <rPh sb="18" eb="19">
      <t>スウ</t>
    </rPh>
    <rPh sb="23" eb="24">
      <t>ケンシュウ</t>
    </rPh>
    <rPh sb="25" eb="26">
      <t>ミト</t>
    </rPh>
    <rPh sb="30" eb="32">
      <t>ジュコウ</t>
    </rPh>
    <rPh sb="32" eb="34">
      <t>ジカン</t>
    </rPh>
    <rPh sb="34" eb="35">
      <t>スウ</t>
    </rPh>
    <rPh sb="36" eb="38">
      <t>キニュウ</t>
    </rPh>
    <phoneticPr fontId="2"/>
  </si>
  <si>
    <t>乳児保育</t>
    <rPh sb="0" eb="2">
      <t>ニュウジ</t>
    </rPh>
    <rPh sb="2" eb="4">
      <t>ホイク</t>
    </rPh>
    <phoneticPr fontId="2"/>
  </si>
  <si>
    <t>(8)　一覧の内容を確認できる資料（保育士等キャリアアップ研修修了証の写し、幼稚園教諭免許状更新講習修了証明書（履修証明書）の写し等）を施設において保管する。</t>
    <rPh sb="4" eb="6">
      <t>イチラン</t>
    </rPh>
    <rPh sb="7" eb="9">
      <t>ナイヨウ</t>
    </rPh>
    <rPh sb="10" eb="12">
      <t>カクニン</t>
    </rPh>
    <rPh sb="15" eb="17">
      <t>シリョウ</t>
    </rPh>
    <rPh sb="18" eb="22">
      <t>ホイクシトウ</t>
    </rPh>
    <rPh sb="29" eb="31">
      <t>ケンシュウ</t>
    </rPh>
    <rPh sb="31" eb="33">
      <t>シュウリョウ</t>
    </rPh>
    <rPh sb="33" eb="34">
      <t>ショウ</t>
    </rPh>
    <rPh sb="35" eb="36">
      <t>ウツ</t>
    </rPh>
    <rPh sb="38" eb="41">
      <t>ヨウチエン</t>
    </rPh>
    <rPh sb="41" eb="43">
      <t>キョウユ</t>
    </rPh>
    <rPh sb="43" eb="46">
      <t>メンキョジョウ</t>
    </rPh>
    <rPh sb="46" eb="48">
      <t>コウシン</t>
    </rPh>
    <rPh sb="48" eb="50">
      <t>コウシュウ</t>
    </rPh>
    <rPh sb="50" eb="52">
      <t>シュウリョウ</t>
    </rPh>
    <rPh sb="52" eb="55">
      <t>ショウメイショ</t>
    </rPh>
    <rPh sb="56" eb="58">
      <t>リシュウ</t>
    </rPh>
    <rPh sb="58" eb="61">
      <t>ショウメイショ</t>
    </rPh>
    <rPh sb="63" eb="64">
      <t>ウツ</t>
    </rPh>
    <rPh sb="65" eb="66">
      <t>ナド</t>
    </rPh>
    <rPh sb="68" eb="70">
      <t>シセツ</t>
    </rPh>
    <rPh sb="74" eb="76">
      <t>ホカン</t>
    </rPh>
    <phoneticPr fontId="2"/>
  </si>
  <si>
    <t>マネジメント研修（H29～R1）</t>
    <phoneticPr fontId="2"/>
  </si>
  <si>
    <t>保育実践研修（H29～R1）</t>
    <phoneticPr fontId="2"/>
  </si>
  <si>
    <t>　　（保育士等キャリアアップ研修の各分野のねらい・内容を満たし、同一分野を15時間以上修了した場合、該当分野を修了したものとみなす。）</t>
    <rPh sb="3" eb="7">
      <t>ホイクシトウ</t>
    </rPh>
    <phoneticPr fontId="2"/>
  </si>
  <si>
    <t>(6)　保育実践研修は平成29年度から令和元年度までに実施されたものに限り含めることができる。また、平成29年度から令和元年度までに実施されたマネジメント研修については専門分野に
　　 含めることができる。</t>
    <rPh sb="4" eb="6">
      <t>ホイク</t>
    </rPh>
    <rPh sb="6" eb="10">
      <t>ジッセンケンシュウ</t>
    </rPh>
    <rPh sb="11" eb="13">
      <t>ヘイセイ</t>
    </rPh>
    <rPh sb="15" eb="16">
      <t>ネン</t>
    </rPh>
    <rPh sb="16" eb="17">
      <t>ド</t>
    </rPh>
    <rPh sb="19" eb="21">
      <t>レイワ</t>
    </rPh>
    <rPh sb="21" eb="23">
      <t>ガンネン</t>
    </rPh>
    <rPh sb="23" eb="24">
      <t>ド</t>
    </rPh>
    <rPh sb="27" eb="29">
      <t>ジッシ</t>
    </rPh>
    <rPh sb="35" eb="36">
      <t>カギ</t>
    </rPh>
    <rPh sb="37" eb="38">
      <t>フク</t>
    </rPh>
    <phoneticPr fontId="2"/>
  </si>
  <si>
    <t>備考</t>
  </si>
  <si>
    <t>施設・事業所名</t>
    <phoneticPr fontId="2"/>
  </si>
  <si>
    <t>代表者職・氏名</t>
    <rPh sb="0" eb="3">
      <t>ダイヒョウシャ</t>
    </rPh>
    <rPh sb="3" eb="4">
      <t>ショク</t>
    </rPh>
    <rPh sb="5" eb="7">
      <t>シメイ</t>
    </rPh>
    <phoneticPr fontId="2"/>
  </si>
  <si>
    <t>合計</t>
    <rPh sb="0" eb="2">
      <t>ゴウケイ</t>
    </rPh>
    <phoneticPr fontId="2"/>
  </si>
  <si>
    <t>【留意事項】</t>
    <rPh sb="1" eb="5">
      <t>リュウイジコウ</t>
    </rPh>
    <phoneticPr fontId="2"/>
  </si>
  <si>
    <t>①乳児保育</t>
    <rPh sb="1" eb="3">
      <t>ニュウジ</t>
    </rPh>
    <rPh sb="3" eb="5">
      <t>ホイク</t>
    </rPh>
    <phoneticPr fontId="2"/>
  </si>
  <si>
    <t>④食育・アレルギー対応</t>
    <rPh sb="1" eb="3">
      <t>ショクイク</t>
    </rPh>
    <rPh sb="9" eb="11">
      <t>タイオウ</t>
    </rPh>
    <phoneticPr fontId="2"/>
  </si>
  <si>
    <t>③障害児保育</t>
    <phoneticPr fontId="2"/>
  </si>
  <si>
    <t>専門分野別研修</t>
    <rPh sb="0" eb="5">
      <t>センモンブンヤベツ</t>
    </rPh>
    <rPh sb="5" eb="7">
      <t>ケンシュウ</t>
    </rPh>
    <phoneticPr fontId="2"/>
  </si>
  <si>
    <t>第６号様式（添付書類３）</t>
    <rPh sb="0" eb="1">
      <t>ダイ</t>
    </rPh>
    <rPh sb="2" eb="3">
      <t>ゴウ</t>
    </rPh>
    <rPh sb="3" eb="5">
      <t>ヨウシキ</t>
    </rPh>
    <rPh sb="6" eb="8">
      <t>テンプ</t>
    </rPh>
    <rPh sb="8" eb="10">
      <t>ショルイ</t>
    </rPh>
    <phoneticPr fontId="2"/>
  </si>
  <si>
    <t>①都道府県</t>
    <rPh sb="1" eb="5">
      <t>トドウフケン</t>
    </rPh>
    <phoneticPr fontId="2"/>
  </si>
  <si>
    <t>②都道府県により指定を受けた機関（市町村等）</t>
    <rPh sb="1" eb="5">
      <t>トドウフケン</t>
    </rPh>
    <rPh sb="8" eb="10">
      <t>シテイ</t>
    </rPh>
    <rPh sb="11" eb="12">
      <t>ウ</t>
    </rPh>
    <rPh sb="14" eb="16">
      <t>キカン</t>
    </rPh>
    <rPh sb="17" eb="20">
      <t>シチョウソン</t>
    </rPh>
    <rPh sb="20" eb="21">
      <t>トウ</t>
    </rPh>
    <phoneticPr fontId="2"/>
  </si>
  <si>
    <r>
      <t xml:space="preserve">研修分野
</t>
    </r>
    <r>
      <rPr>
        <sz val="11"/>
        <color theme="1"/>
        <rFont val="ＭＳ ゴシック"/>
        <family val="3"/>
        <charset val="128"/>
      </rPr>
      <t>※職位を入力後に選択してください</t>
    </r>
    <rPh sb="0" eb="2">
      <t>ケンシュウ</t>
    </rPh>
    <rPh sb="2" eb="4">
      <t>ブンヤ</t>
    </rPh>
    <rPh sb="6" eb="8">
      <t>ショクイ</t>
    </rPh>
    <rPh sb="9" eb="11">
      <t>ニュウリョク</t>
    </rPh>
    <rPh sb="11" eb="12">
      <t>アト</t>
    </rPh>
    <rPh sb="13" eb="15">
      <t>センタク</t>
    </rPh>
    <phoneticPr fontId="2"/>
  </si>
  <si>
    <t>幼稚園教諭旧免許状更新講習・免許法認定講習</t>
  </si>
  <si>
    <t>なし_職員処遇改善費の対象者</t>
    <rPh sb="3" eb="5">
      <t>ショクイン</t>
    </rPh>
    <rPh sb="5" eb="7">
      <t>ショグウ</t>
    </rPh>
    <rPh sb="7" eb="9">
      <t>カイゼン</t>
    </rPh>
    <rPh sb="9" eb="10">
      <t>ヒ</t>
    </rPh>
    <rPh sb="11" eb="14">
      <t>タイショウシャ</t>
    </rPh>
    <phoneticPr fontId="2"/>
  </si>
  <si>
    <t>保育士等キャリアアップ研修</t>
    <phoneticPr fontId="2"/>
  </si>
  <si>
    <t>幼稚園教諭旧免許状更新講習・免許法認定講習</t>
    <phoneticPr fontId="2"/>
  </si>
  <si>
    <t>園内研修</t>
    <phoneticPr fontId="2"/>
  </si>
  <si>
    <t>横浜市（区）主催研修</t>
    <phoneticPr fontId="2"/>
  </si>
  <si>
    <t>研修名_職員処遇改善費</t>
    <phoneticPr fontId="2"/>
  </si>
  <si>
    <t>施設・事業種別</t>
    <phoneticPr fontId="2"/>
  </si>
  <si>
    <t>研修名_処遇Ⅱ</t>
    <phoneticPr fontId="2"/>
  </si>
  <si>
    <t>②幼児教育</t>
    <rPh sb="3" eb="5">
      <t>キョウイク</t>
    </rPh>
    <phoneticPr fontId="2"/>
  </si>
  <si>
    <t>⑤保健衛生・安全対策</t>
    <rPh sb="1" eb="3">
      <t>ホケン</t>
    </rPh>
    <rPh sb="3" eb="5">
      <t>エイセイ</t>
    </rPh>
    <rPh sb="6" eb="8">
      <t>アンゼン</t>
    </rPh>
    <rPh sb="8" eb="10">
      <t>タイサク</t>
    </rPh>
    <phoneticPr fontId="2"/>
  </si>
  <si>
    <t>⑥保護者支援・子育て支援</t>
    <phoneticPr fontId="2"/>
  </si>
  <si>
    <t>判定欄</t>
    <rPh sb="0" eb="2">
      <t>ハンテイ</t>
    </rPh>
    <rPh sb="2" eb="3">
      <t>ラン</t>
    </rPh>
    <phoneticPr fontId="2"/>
  </si>
  <si>
    <t>※職員処遇を兼ねる人もいるが、Ⅱの要件をみたしている段階で、市主催研修の必要がないため、選択肢なし</t>
    <rPh sb="1" eb="3">
      <t>ショクイン</t>
    </rPh>
    <rPh sb="3" eb="5">
      <t>ショグウ</t>
    </rPh>
    <rPh sb="6" eb="7">
      <t>カ</t>
    </rPh>
    <rPh sb="9" eb="10">
      <t>ヒト</t>
    </rPh>
    <rPh sb="17" eb="19">
      <t>ヨウケン</t>
    </rPh>
    <rPh sb="26" eb="28">
      <t>ダンカイ</t>
    </rPh>
    <rPh sb="30" eb="31">
      <t>シ</t>
    </rPh>
    <rPh sb="31" eb="33">
      <t>シュサイ</t>
    </rPh>
    <rPh sb="33" eb="35">
      <t>ケンシュウ</t>
    </rPh>
    <rPh sb="36" eb="38">
      <t>ヒツヨウ</t>
    </rPh>
    <rPh sb="44" eb="47">
      <t>センタクシ</t>
    </rPh>
    <phoneticPr fontId="2"/>
  </si>
  <si>
    <t>（内横浜市（区）主催研修）</t>
    <rPh sb="1" eb="2">
      <t>ウチ</t>
    </rPh>
    <rPh sb="2" eb="4">
      <t>ヨコハマ</t>
    </rPh>
    <rPh sb="4" eb="5">
      <t>シ</t>
    </rPh>
    <rPh sb="6" eb="7">
      <t>ク</t>
    </rPh>
    <rPh sb="8" eb="10">
      <t>シュサイ</t>
    </rPh>
    <rPh sb="10" eb="12">
      <t>ケンシュウ</t>
    </rPh>
    <phoneticPr fontId="2"/>
  </si>
  <si>
    <t>( )　処遇改善等加算Ⅱと職員処遇改善費の両方の対象者の「職位」は、処遇改善等加算Ⅱにおける任命によるものを選択する。</t>
    <rPh sb="4" eb="6">
      <t>ショグウ</t>
    </rPh>
    <rPh sb="6" eb="11">
      <t>カイゼントウカサン</t>
    </rPh>
    <rPh sb="13" eb="20">
      <t>ショクインショグウカイゼンヒ</t>
    </rPh>
    <rPh sb="21" eb="23">
      <t>リョウホウ</t>
    </rPh>
    <rPh sb="24" eb="27">
      <t>タイショウシャ</t>
    </rPh>
    <rPh sb="29" eb="31">
      <t>ショクイ</t>
    </rPh>
    <rPh sb="34" eb="36">
      <t>ショグウ</t>
    </rPh>
    <rPh sb="36" eb="41">
      <t>カイゼントウカサン</t>
    </rPh>
    <rPh sb="46" eb="48">
      <t>ニンメイ</t>
    </rPh>
    <rPh sb="54" eb="56">
      <t>センタク</t>
    </rPh>
    <phoneticPr fontId="2"/>
  </si>
  <si>
    <t>A</t>
    <phoneticPr fontId="2"/>
  </si>
  <si>
    <t>B</t>
    <phoneticPr fontId="2"/>
  </si>
  <si>
    <t>C</t>
    <phoneticPr fontId="2"/>
  </si>
  <si>
    <t>処遇Ⅱ対象分野数</t>
    <rPh sb="0" eb="2">
      <t>ショグウ</t>
    </rPh>
    <rPh sb="3" eb="5">
      <t>タイショウ</t>
    </rPh>
    <rPh sb="5" eb="8">
      <t>ブンヤスウ</t>
    </rPh>
    <phoneticPr fontId="2"/>
  </si>
  <si>
    <t>職員処遇改善費対象時間数
（単位：時間）</t>
    <rPh sb="0" eb="4">
      <t>ショクインショグウ</t>
    </rPh>
    <rPh sb="4" eb="7">
      <t>カイゼンヒ</t>
    </rPh>
    <rPh sb="7" eb="9">
      <t>タイショウ</t>
    </rPh>
    <rPh sb="9" eb="12">
      <t>ジカンスウ</t>
    </rPh>
    <phoneticPr fontId="2"/>
  </si>
  <si>
    <t>R5</t>
    <phoneticPr fontId="2"/>
  </si>
  <si>
    <t>R6</t>
    <phoneticPr fontId="2"/>
  </si>
  <si>
    <t>R7</t>
    <phoneticPr fontId="2"/>
  </si>
  <si>
    <t>R8</t>
    <phoneticPr fontId="2"/>
  </si>
  <si>
    <t>R9～</t>
    <phoneticPr fontId="2"/>
  </si>
  <si>
    <t>研修種別</t>
    <rPh sb="2" eb="4">
      <t>シュベツ</t>
    </rPh>
    <phoneticPr fontId="2"/>
  </si>
  <si>
    <t>⑧マネジメント研修
(H29～R1)</t>
    <phoneticPr fontId="2"/>
  </si>
  <si>
    <t>⑦保育実践研修(H29～R1)</t>
    <phoneticPr fontId="2"/>
  </si>
  <si>
    <t>幼稚園又は認定こども園に勤務していた者</t>
    <rPh sb="0" eb="3">
      <t>ヨウチエン</t>
    </rPh>
    <rPh sb="3" eb="4">
      <t>マタ</t>
    </rPh>
    <rPh sb="5" eb="7">
      <t>ニンテイ</t>
    </rPh>
    <rPh sb="10" eb="11">
      <t>エン</t>
    </rPh>
    <rPh sb="12" eb="14">
      <t>キンム</t>
    </rPh>
    <rPh sb="18" eb="19">
      <t>モノ</t>
    </rPh>
    <phoneticPr fontId="2"/>
  </si>
  <si>
    <t>その他</t>
    <rPh sb="2" eb="3">
      <t>タ</t>
    </rPh>
    <phoneticPr fontId="2"/>
  </si>
  <si>
    <t>×</t>
  </si>
  <si>
    <t>①都道府県又は市町村（教育委員会を含む。）</t>
    <phoneticPr fontId="2"/>
  </si>
  <si>
    <t>②幼稚園関係団体又は認定こども園関係団体のうち、都道府県が適当と認めた者</t>
    <phoneticPr fontId="2"/>
  </si>
  <si>
    <t>③大学等</t>
    <phoneticPr fontId="2"/>
  </si>
  <si>
    <t>④その他都道府県が適当と認めた者</t>
    <phoneticPr fontId="2"/>
  </si>
  <si>
    <t>⑤園内における研修を企画・実施する幼稚園又は認定こども園</t>
    <phoneticPr fontId="2"/>
  </si>
  <si>
    <t>⑥保育士等キャリアアップ研修</t>
    <rPh sb="1" eb="5">
      <t>ホイクシトウ</t>
    </rPh>
    <rPh sb="12" eb="14">
      <t>ケンシュウ</t>
    </rPh>
    <phoneticPr fontId="2"/>
  </si>
  <si>
    <t>実施主体(保育士等キャリアアップ研修）</t>
    <rPh sb="0" eb="2">
      <t>ジッシ</t>
    </rPh>
    <rPh sb="2" eb="4">
      <t>シュタイ</t>
    </rPh>
    <rPh sb="5" eb="9">
      <t>ホイクシトウ</t>
    </rPh>
    <rPh sb="16" eb="18">
      <t>ケンシュウ</t>
    </rPh>
    <phoneticPr fontId="2"/>
  </si>
  <si>
    <t>実施主体（幼稚園・認定こども園）</t>
    <rPh sb="0" eb="2">
      <t>ジッシ</t>
    </rPh>
    <rPh sb="2" eb="4">
      <t>シュタイ</t>
    </rPh>
    <rPh sb="5" eb="8">
      <t>ヨウチエン</t>
    </rPh>
    <rPh sb="9" eb="11">
      <t>ニンテイ</t>
    </rPh>
    <rPh sb="14" eb="15">
      <t>エン</t>
    </rPh>
    <phoneticPr fontId="2"/>
  </si>
  <si>
    <t>シート名</t>
    <rPh sb="3" eb="4">
      <t>メイ</t>
    </rPh>
    <phoneticPr fontId="2"/>
  </si>
  <si>
    <t>②名簿１</t>
    <phoneticPr fontId="2"/>
  </si>
  <si>
    <t>②名簿２</t>
  </si>
  <si>
    <t>②名簿３</t>
  </si>
  <si>
    <t>②名簿４</t>
  </si>
  <si>
    <t>②名簿５</t>
  </si>
  <si>
    <t>②名簿６</t>
  </si>
  <si>
    <t>②名簿７</t>
  </si>
  <si>
    <t>②名簿８</t>
  </si>
  <si>
    <t>②名簿９</t>
  </si>
  <si>
    <t>②名簿１０</t>
  </si>
  <si>
    <t>②名簿１１</t>
  </si>
  <si>
    <t>②名簿１２</t>
  </si>
  <si>
    <t>②名簿１３</t>
  </si>
  <si>
    <t>②名簿１４</t>
  </si>
  <si>
    <t>②名簿１５</t>
  </si>
  <si>
    <t>②名簿１６</t>
  </si>
  <si>
    <t>②名簿１７</t>
  </si>
  <si>
    <t>②名簿１８</t>
  </si>
  <si>
    <t>②名簿１９</t>
  </si>
  <si>
    <t>②名簿２０</t>
  </si>
  <si>
    <t>横浜市（区）主催研修等の
修了時間数
（単位：時間）</t>
    <rPh sb="13" eb="15">
      <t>シュウリョウ</t>
    </rPh>
    <rPh sb="15" eb="18">
      <t>ジカンスウ</t>
    </rPh>
    <rPh sb="20" eb="22">
      <t>タンイ</t>
    </rPh>
    <rPh sb="23" eb="25">
      <t>ジカン</t>
    </rPh>
    <phoneticPr fontId="2"/>
  </si>
  <si>
    <t>【職員処遇改善費のみ対象】横浜市（区）主催研修</t>
    <rPh sb="1" eb="5">
      <t>ショクインショグウ</t>
    </rPh>
    <rPh sb="5" eb="8">
      <t>カイゼンヒ</t>
    </rPh>
    <rPh sb="10" eb="12">
      <t>タイショウ</t>
    </rPh>
    <rPh sb="13" eb="16">
      <t>ヨコハマシ</t>
    </rPh>
    <rPh sb="17" eb="18">
      <t>ク</t>
    </rPh>
    <rPh sb="19" eb="23">
      <t>シュサイケンシュウ</t>
    </rPh>
    <phoneticPr fontId="2"/>
  </si>
  <si>
    <t>【職員処遇改善費のみ対象】園内研修</t>
    <rPh sb="1" eb="3">
      <t>ショクイン</t>
    </rPh>
    <rPh sb="3" eb="5">
      <t>ショグウ</t>
    </rPh>
    <rPh sb="5" eb="7">
      <t>カイゼン</t>
    </rPh>
    <rPh sb="7" eb="8">
      <t>ヒ</t>
    </rPh>
    <rPh sb="10" eb="12">
      <t>タイショウ</t>
    </rPh>
    <rPh sb="13" eb="15">
      <t>エンナイ</t>
    </rPh>
    <rPh sb="15" eb="17">
      <t>ケンシュウ</t>
    </rPh>
    <phoneticPr fontId="2"/>
  </si>
  <si>
    <t>【幼稚園又は認定こども園に勤務していた者】その他</t>
    <rPh sb="23" eb="24">
      <t>タ</t>
    </rPh>
    <phoneticPr fontId="2"/>
  </si>
  <si>
    <t>園内研修</t>
    <rPh sb="0" eb="4">
      <t>エンナイケンシュウ</t>
    </rPh>
    <phoneticPr fontId="2"/>
  </si>
  <si>
    <t>それ以外の研修</t>
    <rPh sb="2" eb="4">
      <t>イガイ</t>
    </rPh>
    <rPh sb="5" eb="7">
      <t>ケンシュウ</t>
    </rPh>
    <phoneticPr fontId="2"/>
  </si>
  <si>
    <t>修了年月日
（データの入力規則用）</t>
    <rPh sb="0" eb="5">
      <t>シュウリョウネンガッピ</t>
    </rPh>
    <rPh sb="11" eb="15">
      <t>ニュウリョクキソク</t>
    </rPh>
    <rPh sb="15" eb="16">
      <t>ヨウ</t>
    </rPh>
    <phoneticPr fontId="2"/>
  </si>
  <si>
    <t>保育実践
マネジメント</t>
    <phoneticPr fontId="2"/>
  </si>
  <si>
    <t>(2) 幼稚園又は認定こども園に勤務していた者は幼稚園教育要領等を踏まえて教育の質を高めるための知識・技術の向上を目的とした研修を15時間以上受講していた
　  場合、１分野修了とできる。できるだけ速やかに保育士等キャリアアップ研修の受講を促すこと。</t>
    <rPh sb="4" eb="8">
      <t>ヨウチエンマタ</t>
    </rPh>
    <rPh sb="9" eb="11">
      <t>ニンテイ</t>
    </rPh>
    <rPh sb="14" eb="15">
      <t>エン</t>
    </rPh>
    <rPh sb="16" eb="18">
      <t>キンム</t>
    </rPh>
    <rPh sb="22" eb="23">
      <t>モノ</t>
    </rPh>
    <rPh sb="24" eb="32">
      <t>ヨウチエンキョウイクヨウリョウトウ</t>
    </rPh>
    <rPh sb="33" eb="34">
      <t>フ</t>
    </rPh>
    <rPh sb="37" eb="39">
      <t>キョウイク</t>
    </rPh>
    <rPh sb="40" eb="41">
      <t>シツ</t>
    </rPh>
    <rPh sb="42" eb="43">
      <t>タカ</t>
    </rPh>
    <rPh sb="48" eb="50">
      <t>チシキ</t>
    </rPh>
    <rPh sb="51" eb="53">
      <t>ギジュツ</t>
    </rPh>
    <rPh sb="54" eb="56">
      <t>コウジョウ</t>
    </rPh>
    <rPh sb="57" eb="59">
      <t>モクテキ</t>
    </rPh>
    <rPh sb="62" eb="64">
      <t>ケンシュウ</t>
    </rPh>
    <rPh sb="67" eb="71">
      <t>ジカンイジョウ</t>
    </rPh>
    <phoneticPr fontId="2"/>
  </si>
  <si>
    <t>(1) 「修了年月日」は、研修修了証の年月日又は研修を受講した年月日を記入する。</t>
    <rPh sb="5" eb="7">
      <t>シュウリョウ</t>
    </rPh>
    <rPh sb="7" eb="10">
      <t>ネンガッピ</t>
    </rPh>
    <rPh sb="13" eb="15">
      <t>ケンシュウ</t>
    </rPh>
    <rPh sb="15" eb="17">
      <t>シュウリョウ</t>
    </rPh>
    <rPh sb="17" eb="18">
      <t>ショウ</t>
    </rPh>
    <rPh sb="19" eb="22">
      <t>ネンガッピ</t>
    </rPh>
    <rPh sb="22" eb="23">
      <t>マタ</t>
    </rPh>
    <rPh sb="24" eb="26">
      <t>ケンシュウ</t>
    </rPh>
    <rPh sb="27" eb="29">
      <t>ジュコウ</t>
    </rPh>
    <rPh sb="31" eb="34">
      <t>ネンガッピ</t>
    </rPh>
    <rPh sb="35" eb="37">
      <t>キニュウ</t>
    </rPh>
    <phoneticPr fontId="2"/>
  </si>
  <si>
    <r>
      <t xml:space="preserve">修了年月日
</t>
    </r>
    <r>
      <rPr>
        <sz val="12"/>
        <color theme="1"/>
        <rFont val="ＭＳ ゴシック"/>
        <family val="3"/>
        <charset val="128"/>
      </rPr>
      <t>(例:R2.6.1)</t>
    </r>
    <r>
      <rPr>
        <sz val="14"/>
        <color theme="1"/>
        <rFont val="ＭＳ ゴシック"/>
        <family val="3"/>
        <charset val="128"/>
      </rPr>
      <t xml:space="preserve">
</t>
    </r>
    <r>
      <rPr>
        <sz val="11"/>
        <color theme="1"/>
        <rFont val="ＭＳ ゴシック"/>
        <family val="3"/>
        <charset val="128"/>
      </rPr>
      <t>※研修種別～　　研修分野入力後に入力してください</t>
    </r>
    <rPh sb="0" eb="2">
      <t>シュウリョウ</t>
    </rPh>
    <rPh sb="2" eb="5">
      <t>ネンガッピ</t>
    </rPh>
    <rPh sb="4" eb="5">
      <t>ビ</t>
    </rPh>
    <rPh sb="7" eb="8">
      <t>レイ</t>
    </rPh>
    <rPh sb="18" eb="22">
      <t>ケンシュウシュベツ</t>
    </rPh>
    <rPh sb="25" eb="29">
      <t>ケンシュウブンヤ</t>
    </rPh>
    <rPh sb="29" eb="31">
      <t>ニュウリョク</t>
    </rPh>
    <rPh sb="31" eb="32">
      <t>アト</t>
    </rPh>
    <rPh sb="33" eb="35">
      <t>ニュウリョク</t>
    </rPh>
    <phoneticPr fontId="2"/>
  </si>
  <si>
    <t>②名簿２１</t>
  </si>
  <si>
    <t>②名簿２２</t>
  </si>
  <si>
    <t>②名簿２３</t>
  </si>
  <si>
    <t>②名簿２４</t>
  </si>
  <si>
    <t>②名簿２５</t>
  </si>
  <si>
    <t>②名簿２６</t>
  </si>
  <si>
    <t>②名簿２７</t>
  </si>
  <si>
    <t>②名簿２８</t>
  </si>
  <si>
    <t>②名簿２９</t>
  </si>
  <si>
    <t>②名簿３０</t>
  </si>
  <si>
    <t>②名簿３１</t>
  </si>
  <si>
    <t>②名簿３２</t>
  </si>
  <si>
    <t>②名簿３３</t>
  </si>
  <si>
    <t>②名簿３４</t>
  </si>
  <si>
    <t>②名簿３５</t>
  </si>
  <si>
    <t>②名簿３６</t>
  </si>
  <si>
    <t>②名簿３７</t>
  </si>
  <si>
    <t>②名簿３８</t>
  </si>
  <si>
    <t>②名簿３９</t>
  </si>
  <si>
    <t>②名簿４０</t>
  </si>
  <si>
    <t>②名簿４１</t>
  </si>
  <si>
    <t>②名簿４２</t>
  </si>
  <si>
    <t>②名簿４３</t>
  </si>
  <si>
    <t>②名簿４４</t>
  </si>
  <si>
    <t>②名簿４５</t>
  </si>
  <si>
    <t>②名簿４６</t>
  </si>
  <si>
    <t>②名簿４７</t>
  </si>
  <si>
    <t>②名簿４８</t>
  </si>
  <si>
    <t>②名簿４９</t>
  </si>
  <si>
    <t>②名簿５０</t>
  </si>
  <si>
    <t>Ｂ列最後非表示にする</t>
    <rPh sb="1" eb="2">
      <t>レツ</t>
    </rPh>
    <rPh sb="2" eb="4">
      <t>サイゴ</t>
    </rPh>
    <rPh sb="4" eb="7">
      <t>ヒヒョウジ</t>
    </rPh>
    <phoneticPr fontId="2"/>
  </si>
  <si>
    <t>　　　　</t>
    <phoneticPr fontId="2"/>
  </si>
  <si>
    <t>必ず確認しながら、作成してください</t>
    <phoneticPr fontId="2"/>
  </si>
  <si>
    <t>下記説明テキストに注意事項、対象研修を記載しております。</t>
    <rPh sb="2" eb="4">
      <t>セツメイ</t>
    </rPh>
    <phoneticPr fontId="2"/>
  </si>
  <si>
    <r>
      <t xml:space="preserve">実施主体
</t>
    </r>
    <r>
      <rPr>
        <sz val="12"/>
        <color theme="1"/>
        <rFont val="ＭＳ ゴシック"/>
        <family val="3"/>
        <charset val="128"/>
      </rPr>
      <t>※研修種別を入力後に選択してください</t>
    </r>
    <rPh sb="6" eb="10">
      <t>ケンシュウシュベツ</t>
    </rPh>
    <rPh sb="11" eb="14">
      <t>ニュウリョクゴ</t>
    </rPh>
    <rPh sb="15" eb="17">
      <t>センタク</t>
    </rPh>
    <phoneticPr fontId="2"/>
  </si>
  <si>
    <t>※最後に非表示にします</t>
    <rPh sb="1" eb="3">
      <t>サイゴ</t>
    </rPh>
    <rPh sb="4" eb="7">
      <t>ヒヒョウジ</t>
    </rPh>
    <phoneticPr fontId="2"/>
  </si>
  <si>
    <t>(3) 保育実践研修は平成29年度から令和元年度までに実施されたものに限り含めることができる。また、平成29年度から令和元年度までに実施されたマネジメント研修</t>
    <phoneticPr fontId="2"/>
  </si>
  <si>
    <t>　　については専門分野別研修に含めることができる。</t>
    <rPh sb="15" eb="16">
      <t>フク</t>
    </rPh>
    <phoneticPr fontId="2"/>
  </si>
  <si>
    <t>(4) 研修受講履歴一覧の内容を確認できる資料（保育士等キャリアアップ研修修了証の写等）を施設において保管すること。</t>
    <phoneticPr fontId="2"/>
  </si>
  <si>
    <t>（内その他研修）</t>
    <rPh sb="1" eb="2">
      <t>ウチ</t>
    </rPh>
    <rPh sb="4" eb="5">
      <t>タ</t>
    </rPh>
    <rPh sb="5" eb="7">
      <t>ケンシュウ</t>
    </rPh>
    <phoneticPr fontId="2"/>
  </si>
  <si>
    <t>（内園内研修）</t>
    <rPh sb="1" eb="2">
      <t>ウチ</t>
    </rPh>
    <rPh sb="2" eb="4">
      <t>エンナイ</t>
    </rPh>
    <rPh sb="4" eb="6">
      <t>ケンシュウ</t>
    </rPh>
    <phoneticPr fontId="2"/>
  </si>
  <si>
    <t>幼稚園教諭旧免許状更新講習・免許法認定講習</t>
    <rPh sb="0" eb="3">
      <t>ヨウチエン</t>
    </rPh>
    <rPh sb="3" eb="5">
      <t>キョウユ</t>
    </rPh>
    <rPh sb="5" eb="6">
      <t>キュウ</t>
    </rPh>
    <rPh sb="6" eb="9">
      <t>メンキョジョウ</t>
    </rPh>
    <rPh sb="9" eb="11">
      <t>コウシン</t>
    </rPh>
    <rPh sb="11" eb="13">
      <t>コウシュウ</t>
    </rPh>
    <rPh sb="14" eb="16">
      <t>メンキョ</t>
    </rPh>
    <rPh sb="16" eb="17">
      <t>ホウ</t>
    </rPh>
    <rPh sb="17" eb="19">
      <t>ニンテイ</t>
    </rPh>
    <rPh sb="19" eb="21">
      <t>コウシュウ</t>
    </rPh>
    <phoneticPr fontId="2"/>
  </si>
  <si>
    <t>キャリアアップ研修</t>
    <rPh sb="7" eb="9">
      <t>ケンシュウ</t>
    </rPh>
    <phoneticPr fontId="2"/>
  </si>
  <si>
    <t>開始日（データの入力規則用）</t>
    <rPh sb="0" eb="3">
      <t>カイシビ</t>
    </rPh>
    <phoneticPr fontId="2"/>
  </si>
  <si>
    <t>●処遇改善等加算Ⅰ、Ⅱ、Ⅲ及び職員処遇改善費 ～制度編～（令和６年７月版）</t>
    <rPh sb="35" eb="36">
      <t>バン</t>
    </rPh>
    <phoneticPr fontId="2"/>
  </si>
  <si>
    <t>●処遇改善等加算Ⅱ、Ⅲ及び職員処遇改善費 申請事務手続き編（令和６年７月版）</t>
    <rPh sb="35" eb="36">
      <t>ガツ</t>
    </rPh>
    <rPh sb="36" eb="37">
      <t>バン</t>
    </rPh>
    <phoneticPr fontId="2"/>
  </si>
  <si>
    <t>（保育所・地域型保育事業所）</t>
    <phoneticPr fontId="2"/>
  </si>
  <si>
    <t>令和６年度　研修受講履歴一覧　集計表</t>
    <rPh sb="0" eb="2">
      <t>レイワ</t>
    </rPh>
    <rPh sb="3" eb="5">
      <t>ネンド</t>
    </rPh>
    <rPh sb="6" eb="8">
      <t>ケンシュウ</t>
    </rPh>
    <rPh sb="8" eb="10">
      <t>ジュコウ</t>
    </rPh>
    <rPh sb="10" eb="12">
      <t>リレキ</t>
    </rPh>
    <rPh sb="12" eb="14">
      <t>イチラン</t>
    </rPh>
    <rPh sb="15" eb="18">
      <t>シュウケイヒョウ</t>
    </rPh>
    <phoneticPr fontId="2"/>
  </si>
  <si>
    <t>令和　６　年度　研修受講履歴一覧　名簿（保育所・地域型保育事業所）</t>
    <phoneticPr fontId="2"/>
  </si>
  <si>
    <t>(5) 行が足りない場合は、No２～14の行を選択し、挿入してください。</t>
    <rPh sb="4" eb="5">
      <t>ギョウ</t>
    </rPh>
    <rPh sb="6" eb="7">
      <t>タ</t>
    </rPh>
    <rPh sb="10" eb="12">
      <t>バアイ</t>
    </rPh>
    <rPh sb="21" eb="22">
      <t>ギョウ</t>
    </rPh>
    <rPh sb="23" eb="25">
      <t>センタク</t>
    </rPh>
    <rPh sb="27" eb="29">
      <t>ソウニュウ</t>
    </rPh>
    <phoneticPr fontId="2"/>
  </si>
  <si>
    <t>（内横浜市（区）主催研修）</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</si>
</sst>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 "/>
    <numFmt numFmtId="177" formatCode="[$-411]ge\.m\.d;@"/>
    <numFmt numFmtId="178" formatCode="0.0&quot;時間&quot;"/>
    <numFmt numFmtId="179" formatCode="0&quot;分野&quot;"/>
  </numFmts>
  <fonts count="26">
    <font>
      <sz val="11"/>
      <color theme="1"/>
      <name val="ＭＳ Ｐゴシック"/>
      <family val="3"/>
      <charset val="128"/>
    </font>
    <font>
      <sz val="11"/>
      <color theme="1"/>
      <name val="ＭＳ ゴシック"/>
      <family val="3"/>
      <charset val="128"/>
    </font>
    <font>
      <sz val="6"/>
      <name val="ＭＳ Ｐゴシック"/>
      <family val="3"/>
      <charset val="128"/>
    </font>
    <font>
      <sz val="18"/>
      <color theme="1"/>
      <name val="ＭＳ ゴシック"/>
      <family val="3"/>
      <charset val="128"/>
    </font>
    <font>
      <sz val="18"/>
      <color theme="1"/>
      <name val="ＭＳ Ｐゴシック"/>
      <family val="3"/>
      <charset val="128"/>
    </font>
    <font>
      <sz val="14"/>
      <color theme="1"/>
      <name val="ＭＳ ゴシック"/>
      <family val="3"/>
      <charset val="128"/>
    </font>
    <font>
      <sz val="14"/>
      <name val="ＭＳ ゴシック"/>
      <family val="3"/>
      <charset val="128"/>
    </font>
    <font>
      <sz val="12"/>
      <color theme="1"/>
      <name val="ＭＳ ゴシック"/>
      <family val="3"/>
      <charset val="128"/>
    </font>
    <font>
      <sz val="12"/>
      <name val="ＭＳ ゴシック"/>
      <family val="3"/>
      <charset val="128"/>
    </font>
    <font>
      <sz val="11"/>
      <color indexed="81"/>
      <name val="メイリオ"/>
      <family val="3"/>
      <charset val="128"/>
    </font>
    <font>
      <sz val="12"/>
      <color theme="1"/>
      <name val="ＭＳ Ｐゴシック"/>
      <family val="3"/>
      <charset val="128"/>
    </font>
    <font>
      <sz val="16"/>
      <color theme="1"/>
      <name val="ＭＳ Ｐゴシック"/>
      <family val="3"/>
      <charset val="128"/>
    </font>
    <font>
      <sz val="20"/>
      <color theme="1"/>
      <name val="ＭＳ Ｐゴシック"/>
      <family val="3"/>
      <charset val="128"/>
    </font>
    <font>
      <sz val="16"/>
      <color theme="1"/>
      <name val="ＭＳ ゴシック"/>
      <family val="3"/>
      <charset val="128"/>
    </font>
    <font>
      <sz val="16"/>
      <name val="ＭＳ ゴシック"/>
      <family val="3"/>
      <charset val="128"/>
    </font>
    <font>
      <sz val="14"/>
      <color theme="1"/>
      <name val="ＭＳ Ｐゴシック"/>
      <family val="3"/>
      <charset val="128"/>
    </font>
    <font>
      <sz val="9"/>
      <color indexed="81"/>
      <name val="MS P ゴシック"/>
      <family val="3"/>
      <charset val="128"/>
    </font>
    <font>
      <b/>
      <sz val="9"/>
      <color indexed="81"/>
      <name val="MS P ゴシック"/>
      <family val="3"/>
      <charset val="128"/>
    </font>
    <font>
      <sz val="14"/>
      <color rgb="FF333333"/>
      <name val="Arial"/>
      <family val="2"/>
    </font>
    <font>
      <sz val="12"/>
      <color theme="0" tint="-0.34998626667073579"/>
      <name val="ＭＳ ゴシック"/>
      <family val="3"/>
      <charset val="128"/>
    </font>
    <font>
      <sz val="11"/>
      <color theme="1"/>
      <name val="ＭＳ Ｐゴシック"/>
      <family val="3"/>
      <charset val="128"/>
    </font>
    <font>
      <sz val="13"/>
      <color theme="1"/>
      <name val="ＭＳ ゴシック"/>
      <family val="3"/>
      <charset val="128"/>
    </font>
    <font>
      <sz val="13"/>
      <color theme="1"/>
      <name val="ＭＳ Ｐゴシック"/>
      <family val="3"/>
      <charset val="128"/>
    </font>
    <font>
      <sz val="16"/>
      <color rgb="FFFF0000"/>
      <name val="ＭＳ ゴシック"/>
      <family val="3"/>
      <charset val="128"/>
    </font>
    <font>
      <b/>
      <sz val="16"/>
      <color rgb="FF002060"/>
      <name val="ＭＳ ゴシック"/>
      <family val="3"/>
      <charset val="128"/>
    </font>
    <font>
      <b/>
      <u/>
      <sz val="16"/>
      <color rgb="FF002060"/>
      <name val="ＭＳ ゴシック"/>
      <family val="3"/>
      <charset val="128"/>
    </font>
  </fonts>
  <fills count="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4" tint="0.79998168889431442"/>
        <bgColor indexed="64"/>
      </patternFill>
    </fill>
    <fill>
      <patternFill patternType="solid">
        <fgColor theme="2" tint="-0.499984740745262"/>
        <bgColor indexed="64"/>
      </patternFill>
    </fill>
  </fills>
  <borders count="58">
    <border>
      <left/>
      <right/>
      <top/>
      <bottom/>
      <diagonal/>
    </border>
    <border>
      <left style="medium">
        <color indexed="64"/>
      </left>
      <right style="thin">
        <color auto="1"/>
      </right>
      <top style="medium">
        <color indexed="64"/>
      </top>
      <bottom style="thin">
        <color auto="1"/>
      </bottom>
      <diagonal/>
    </border>
    <border>
      <left style="thin">
        <color auto="1"/>
      </left>
      <right/>
      <top style="medium">
        <color auto="1"/>
      </top>
      <bottom style="thin">
        <color indexed="64"/>
      </bottom>
      <diagonal/>
    </border>
    <border>
      <left/>
      <right style="medium">
        <color auto="1"/>
      </right>
      <top style="medium">
        <color auto="1"/>
      </top>
      <bottom style="thin">
        <color indexed="64"/>
      </bottom>
      <diagonal/>
    </border>
    <border>
      <left style="medium">
        <color indexed="64"/>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top style="thin">
        <color auto="1"/>
      </top>
      <bottom style="thin">
        <color auto="1"/>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thin">
        <color auto="1"/>
      </top>
      <bottom style="double">
        <color indexed="64"/>
      </bottom>
      <diagonal/>
    </border>
    <border>
      <left/>
      <right style="thin">
        <color auto="1"/>
      </right>
      <top style="thin">
        <color auto="1"/>
      </top>
      <bottom style="double">
        <color indexed="64"/>
      </bottom>
      <diagonal/>
    </border>
    <border>
      <left style="thin">
        <color auto="1"/>
      </left>
      <right/>
      <top style="thin">
        <color auto="1"/>
      </top>
      <bottom style="double">
        <color indexed="64"/>
      </bottom>
      <diagonal/>
    </border>
    <border>
      <left style="medium">
        <color indexed="64"/>
      </left>
      <right style="medium">
        <color indexed="64"/>
      </right>
      <top style="thin">
        <color auto="1"/>
      </top>
      <bottom style="medium">
        <color indexed="64"/>
      </bottom>
      <diagonal/>
    </border>
    <border>
      <left style="thin">
        <color indexed="64"/>
      </left>
      <right/>
      <top style="double">
        <color indexed="64"/>
      </top>
      <bottom style="thin">
        <color auto="1"/>
      </bottom>
      <diagonal/>
    </border>
    <border>
      <left/>
      <right/>
      <top style="double">
        <color indexed="64"/>
      </top>
      <bottom style="thin">
        <color auto="1"/>
      </bottom>
      <diagonal/>
    </border>
    <border>
      <left/>
      <right style="medium">
        <color indexed="64"/>
      </right>
      <top style="double">
        <color indexed="64"/>
      </top>
      <bottom style="thin">
        <color auto="1"/>
      </bottom>
      <diagonal/>
    </border>
    <border>
      <left style="medium">
        <color indexed="64"/>
      </left>
      <right/>
      <top style="medium">
        <color indexed="64"/>
      </top>
      <bottom style="thin">
        <color auto="1"/>
      </bottom>
      <diagonal/>
    </border>
    <border>
      <left/>
      <right style="thin">
        <color auto="1"/>
      </right>
      <top/>
      <bottom style="thin">
        <color auto="1"/>
      </bottom>
      <diagonal/>
    </border>
    <border>
      <left/>
      <right style="medium">
        <color indexed="64"/>
      </right>
      <top style="thin">
        <color indexed="64"/>
      </top>
      <bottom style="thin">
        <color auto="1"/>
      </bottom>
      <diagonal/>
    </border>
    <border>
      <left style="medium">
        <color indexed="64"/>
      </left>
      <right/>
      <top style="thin">
        <color auto="1"/>
      </top>
      <bottom style="medium">
        <color indexed="64"/>
      </bottom>
      <diagonal/>
    </border>
    <border>
      <left/>
      <right style="medium">
        <color indexed="64"/>
      </right>
      <top style="thin">
        <color auto="1"/>
      </top>
      <bottom style="medium">
        <color indexed="64"/>
      </bottom>
      <diagonal/>
    </border>
    <border>
      <left/>
      <right style="thin">
        <color auto="1"/>
      </right>
      <top style="medium">
        <color indexed="64"/>
      </top>
      <bottom style="thin">
        <color auto="1"/>
      </bottom>
      <diagonal/>
    </border>
    <border>
      <left style="medium">
        <color indexed="64"/>
      </left>
      <right style="thin">
        <color auto="1"/>
      </right>
      <top style="thin">
        <color auto="1"/>
      </top>
      <bottom/>
      <diagonal/>
    </border>
    <border>
      <left style="medium">
        <color indexed="64"/>
      </left>
      <right style="medium">
        <color indexed="64"/>
      </right>
      <top style="thin">
        <color auto="1"/>
      </top>
      <bottom style="double">
        <color indexed="64"/>
      </bottom>
      <diagonal/>
    </border>
    <border>
      <left style="medium">
        <color indexed="64"/>
      </left>
      <right style="medium">
        <color indexed="64"/>
      </right>
      <top/>
      <bottom style="medium">
        <color indexed="64"/>
      </bottom>
      <diagonal/>
    </border>
    <border>
      <left style="thin">
        <color auto="1"/>
      </left>
      <right style="thin">
        <color auto="1"/>
      </right>
      <top style="medium">
        <color indexed="64"/>
      </top>
      <bottom style="thin">
        <color auto="1"/>
      </bottom>
      <diagonal/>
    </border>
    <border>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auto="1"/>
      </bottom>
      <diagonal/>
    </border>
    <border>
      <left/>
      <right/>
      <top style="medium">
        <color indexed="64"/>
      </top>
      <bottom style="thin">
        <color auto="1"/>
      </bottom>
      <diagonal/>
    </border>
    <border>
      <left/>
      <right style="medium">
        <color indexed="64"/>
      </right>
      <top style="medium">
        <color indexed="64"/>
      </top>
      <bottom/>
      <diagonal/>
    </border>
    <border>
      <left/>
      <right style="medium">
        <color indexed="64"/>
      </right>
      <top/>
      <bottom style="medium">
        <color indexed="64"/>
      </bottom>
      <diagonal/>
    </border>
    <border>
      <left style="thin">
        <color auto="1"/>
      </left>
      <right/>
      <top style="medium">
        <color auto="1"/>
      </top>
      <bottom/>
      <diagonal/>
    </border>
    <border>
      <left style="thin">
        <color auto="1"/>
      </left>
      <right/>
      <top/>
      <bottom style="medium">
        <color indexed="64"/>
      </bottom>
      <diagonal/>
    </border>
    <border>
      <left/>
      <right/>
      <top/>
      <bottom style="medium">
        <color indexed="64"/>
      </bottom>
      <diagonal/>
    </border>
    <border>
      <left/>
      <right style="medium">
        <color indexed="64"/>
      </right>
      <top/>
      <bottom style="thin">
        <color auto="1"/>
      </bottom>
      <diagonal/>
    </border>
    <border>
      <left style="medium">
        <color indexed="64"/>
      </left>
      <right/>
      <top style="thin">
        <color auto="1"/>
      </top>
      <bottom style="thin">
        <color auto="1"/>
      </bottom>
      <diagonal/>
    </border>
    <border>
      <left/>
      <right style="medium">
        <color indexed="64"/>
      </right>
      <top/>
      <bottom/>
      <diagonal/>
    </border>
    <border>
      <left style="medium">
        <color rgb="FF002060"/>
      </left>
      <right/>
      <top style="medium">
        <color rgb="FF002060"/>
      </top>
      <bottom/>
      <diagonal/>
    </border>
    <border>
      <left/>
      <right/>
      <top style="medium">
        <color rgb="FF002060"/>
      </top>
      <bottom/>
      <diagonal/>
    </border>
    <border>
      <left/>
      <right style="medium">
        <color rgb="FF002060"/>
      </right>
      <top style="medium">
        <color rgb="FF002060"/>
      </top>
      <bottom/>
      <diagonal/>
    </border>
    <border>
      <left style="medium">
        <color rgb="FF002060"/>
      </left>
      <right/>
      <top/>
      <bottom/>
      <diagonal/>
    </border>
    <border>
      <left/>
      <right style="medium">
        <color rgb="FF002060"/>
      </right>
      <top/>
      <bottom/>
      <diagonal/>
    </border>
    <border>
      <left style="medium">
        <color rgb="FF002060"/>
      </left>
      <right/>
      <top/>
      <bottom style="medium">
        <color rgb="FF002060"/>
      </bottom>
      <diagonal/>
    </border>
    <border>
      <left/>
      <right/>
      <top/>
      <bottom style="medium">
        <color rgb="FF002060"/>
      </bottom>
      <diagonal/>
    </border>
    <border>
      <left/>
      <right style="medium">
        <color rgb="FF002060"/>
      </right>
      <top/>
      <bottom style="medium">
        <color rgb="FF002060"/>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s>
  <cellStyleXfs count="2">
    <xf numFmtId="0" fontId="0" fillId="0" borderId="0">
      <alignment vertical="center"/>
    </xf>
    <xf numFmtId="0" fontId="20" fillId="0" borderId="0">
      <alignment vertical="center"/>
    </xf>
  </cellStyleXfs>
  <cellXfs count="296">
    <xf numFmtId="0" fontId="0" fillId="0" borderId="0" xfId="0">
      <alignment vertical="center"/>
    </xf>
    <xf numFmtId="0" fontId="1" fillId="2" borderId="0" xfId="0" applyFont="1" applyFill="1">
      <alignment vertical="center"/>
    </xf>
    <xf numFmtId="0" fontId="1" fillId="0" borderId="0" xfId="0" applyFont="1" applyFill="1">
      <alignment vertical="center"/>
    </xf>
    <xf numFmtId="0" fontId="5" fillId="2" borderId="0" xfId="0" applyFont="1" applyFill="1">
      <alignment vertical="center"/>
    </xf>
    <xf numFmtId="0" fontId="1" fillId="2" borderId="0" xfId="0" applyFont="1" applyFill="1" applyAlignment="1">
      <alignment horizontal="right" vertical="center"/>
    </xf>
    <xf numFmtId="0" fontId="1" fillId="2" borderId="0" xfId="0" applyFont="1" applyFill="1" applyBorder="1">
      <alignment vertical="center"/>
    </xf>
    <xf numFmtId="0" fontId="5" fillId="0" borderId="0" xfId="0" applyFont="1" applyFill="1">
      <alignment vertical="center"/>
    </xf>
    <xf numFmtId="0" fontId="5" fillId="2" borderId="0" xfId="0" applyFont="1" applyFill="1" applyAlignment="1">
      <alignment horizontal="right" vertical="center"/>
    </xf>
    <xf numFmtId="0" fontId="5" fillId="2" borderId="1" xfId="0" applyFont="1" applyFill="1" applyBorder="1" applyAlignment="1">
      <alignment horizontal="right" vertical="center"/>
    </xf>
    <xf numFmtId="0" fontId="5" fillId="3" borderId="2" xfId="0" applyFont="1" applyFill="1" applyBorder="1" applyAlignment="1">
      <alignment horizontal="center" vertical="center"/>
    </xf>
    <xf numFmtId="0" fontId="5" fillId="2" borderId="3" xfId="0" applyFont="1" applyFill="1" applyBorder="1">
      <alignment vertical="center"/>
    </xf>
    <xf numFmtId="0" fontId="5" fillId="2" borderId="0" xfId="0" applyFont="1" applyFill="1" applyBorder="1">
      <alignment vertical="center"/>
    </xf>
    <xf numFmtId="0" fontId="5" fillId="2" borderId="4" xfId="0" applyFont="1" applyFill="1" applyBorder="1" applyAlignment="1">
      <alignment horizontal="right" vertical="center"/>
    </xf>
    <xf numFmtId="0" fontId="5" fillId="3" borderId="7" xfId="0" applyFont="1" applyFill="1" applyBorder="1" applyAlignment="1">
      <alignment horizontal="center" vertical="center" shrinkToFit="1"/>
    </xf>
    <xf numFmtId="0" fontId="5" fillId="2" borderId="0" xfId="0" applyFont="1" applyFill="1" applyBorder="1" applyAlignment="1">
      <alignment horizontal="center" vertical="center"/>
    </xf>
    <xf numFmtId="0" fontId="5" fillId="2" borderId="4" xfId="0" applyFont="1" applyFill="1" applyBorder="1" applyAlignment="1">
      <alignment horizontal="right" vertical="center" shrinkToFit="1"/>
    </xf>
    <xf numFmtId="0" fontId="6" fillId="2" borderId="0" xfId="0" applyFont="1" applyFill="1" applyBorder="1" applyAlignment="1">
      <alignment horizontal="center" vertical="center" shrinkToFit="1"/>
    </xf>
    <xf numFmtId="0" fontId="5" fillId="2" borderId="8" xfId="0" applyFont="1" applyFill="1" applyBorder="1" applyAlignment="1">
      <alignment horizontal="right" vertical="center"/>
    </xf>
    <xf numFmtId="0" fontId="5" fillId="3" borderId="9" xfId="0" applyFont="1" applyFill="1" applyBorder="1" applyAlignment="1">
      <alignment horizontal="center" vertical="center" shrinkToFit="1"/>
    </xf>
    <xf numFmtId="0" fontId="7" fillId="2" borderId="0" xfId="0" applyFont="1" applyFill="1" applyAlignment="1">
      <alignment horizontal="right" vertical="center"/>
    </xf>
    <xf numFmtId="0" fontId="7" fillId="2" borderId="0" xfId="0" applyFont="1" applyFill="1" applyBorder="1">
      <alignment vertical="center"/>
    </xf>
    <xf numFmtId="0" fontId="7" fillId="2" borderId="0" xfId="0" applyFont="1" applyFill="1" applyBorder="1" applyAlignment="1">
      <alignment horizontal="center" vertical="center" shrinkToFit="1"/>
    </xf>
    <xf numFmtId="0" fontId="7" fillId="2" borderId="0" xfId="0" applyFont="1" applyFill="1" applyBorder="1" applyAlignment="1">
      <alignment horizontal="center" vertical="center"/>
    </xf>
    <xf numFmtId="0" fontId="1" fillId="2" borderId="0" xfId="0" applyFont="1" applyFill="1" applyBorder="1" applyAlignment="1">
      <alignment horizontal="center" vertical="center"/>
    </xf>
    <xf numFmtId="0" fontId="5" fillId="0" borderId="5" xfId="0" applyFont="1" applyFill="1" applyBorder="1" applyAlignment="1">
      <alignment horizontal="center" vertical="center"/>
    </xf>
    <xf numFmtId="0" fontId="7" fillId="2" borderId="13" xfId="0" applyFont="1" applyFill="1" applyBorder="1" applyAlignment="1">
      <alignment horizontal="center" vertical="center" wrapText="1"/>
    </xf>
    <xf numFmtId="0" fontId="7" fillId="2" borderId="5" xfId="0" applyFont="1" applyFill="1" applyBorder="1" applyAlignment="1">
      <alignment horizontal="center" vertical="center"/>
    </xf>
    <xf numFmtId="0" fontId="8" fillId="2" borderId="5" xfId="0" applyFont="1" applyFill="1" applyBorder="1" applyAlignment="1">
      <alignment horizontal="center" vertical="center"/>
    </xf>
    <xf numFmtId="0" fontId="7" fillId="2" borderId="14" xfId="0" applyFont="1" applyFill="1" applyBorder="1" applyAlignment="1">
      <alignment horizontal="center" vertical="center"/>
    </xf>
    <xf numFmtId="0" fontId="1" fillId="2" borderId="5" xfId="0" applyFont="1" applyFill="1" applyBorder="1" applyAlignment="1">
      <alignment horizontal="center" vertical="center" wrapText="1"/>
    </xf>
    <xf numFmtId="57" fontId="7" fillId="3" borderId="13" xfId="0" applyNumberFormat="1" applyFont="1" applyFill="1" applyBorder="1">
      <alignment vertical="center"/>
    </xf>
    <xf numFmtId="0" fontId="7" fillId="3" borderId="5" xfId="0" applyFont="1" applyFill="1" applyBorder="1">
      <alignment vertical="center"/>
    </xf>
    <xf numFmtId="176" fontId="7" fillId="3" borderId="11" xfId="0" applyNumberFormat="1" applyFont="1" applyFill="1" applyBorder="1" applyAlignment="1">
      <alignment horizontal="center" vertical="center"/>
    </xf>
    <xf numFmtId="0" fontId="7" fillId="3" borderId="16" xfId="0" applyFont="1" applyFill="1" applyBorder="1" applyAlignment="1">
      <alignment vertical="center" shrinkToFit="1"/>
    </xf>
    <xf numFmtId="0" fontId="7" fillId="3" borderId="13" xfId="0" applyFont="1" applyFill="1" applyBorder="1" applyAlignment="1">
      <alignment horizontal="center" vertical="center"/>
    </xf>
    <xf numFmtId="0" fontId="7" fillId="2" borderId="5" xfId="0" applyFont="1" applyFill="1" applyBorder="1">
      <alignment vertical="center"/>
    </xf>
    <xf numFmtId="0" fontId="1" fillId="0" borderId="0" xfId="0" applyFont="1">
      <alignment vertical="center"/>
    </xf>
    <xf numFmtId="0" fontId="7" fillId="3" borderId="17" xfId="0" applyFont="1" applyFill="1" applyBorder="1" applyAlignment="1">
      <alignment vertical="center" shrinkToFit="1"/>
    </xf>
    <xf numFmtId="0" fontId="7" fillId="3" borderId="5" xfId="0" applyFont="1" applyFill="1" applyBorder="1" applyAlignment="1">
      <alignment vertical="center" wrapText="1"/>
    </xf>
    <xf numFmtId="0" fontId="7" fillId="3" borderId="5" xfId="0" applyFont="1" applyFill="1" applyBorder="1" applyAlignment="1">
      <alignment vertical="center" shrinkToFit="1"/>
    </xf>
    <xf numFmtId="0" fontId="7" fillId="3" borderId="13" xfId="0" applyFont="1" applyFill="1" applyBorder="1">
      <alignment vertical="center"/>
    </xf>
    <xf numFmtId="0" fontId="1" fillId="0" borderId="0" xfId="0" applyFont="1" applyFill="1" applyAlignment="1">
      <alignment horizontal="center" vertical="center"/>
    </xf>
    <xf numFmtId="0" fontId="5" fillId="0" borderId="18" xfId="0" applyFont="1" applyFill="1" applyBorder="1" applyAlignment="1">
      <alignment horizontal="center" vertical="center"/>
    </xf>
    <xf numFmtId="0" fontId="7" fillId="3" borderId="19" xfId="0" applyFont="1" applyFill="1" applyBorder="1">
      <alignment vertical="center"/>
    </xf>
    <xf numFmtId="0" fontId="7" fillId="3" borderId="18" xfId="0" applyFont="1" applyFill="1" applyBorder="1">
      <alignment vertical="center"/>
    </xf>
    <xf numFmtId="176" fontId="7" fillId="3" borderId="20" xfId="0" applyNumberFormat="1" applyFont="1" applyFill="1" applyBorder="1" applyAlignment="1">
      <alignment horizontal="center" vertical="center"/>
    </xf>
    <xf numFmtId="0" fontId="7" fillId="3" borderId="21" xfId="0" applyFont="1" applyFill="1" applyBorder="1" applyAlignment="1">
      <alignment vertical="center" shrinkToFit="1"/>
    </xf>
    <xf numFmtId="0" fontId="7" fillId="2" borderId="18" xfId="0" applyFont="1" applyFill="1" applyBorder="1">
      <alignment vertical="center"/>
    </xf>
    <xf numFmtId="0" fontId="7" fillId="2" borderId="26" xfId="0" applyFont="1" applyFill="1" applyBorder="1">
      <alignment vertical="center"/>
    </xf>
    <xf numFmtId="0" fontId="7" fillId="2" borderId="13" xfId="0" applyFont="1" applyFill="1" applyBorder="1">
      <alignment vertical="center"/>
    </xf>
    <xf numFmtId="0" fontId="7" fillId="2" borderId="0" xfId="0" applyFont="1" applyFill="1">
      <alignment vertical="center"/>
    </xf>
    <xf numFmtId="0" fontId="8" fillId="2" borderId="0" xfId="0" applyFont="1" applyFill="1">
      <alignment vertical="center"/>
    </xf>
    <xf numFmtId="0" fontId="7" fillId="0" borderId="0" xfId="0" applyFont="1" applyFill="1">
      <alignment vertical="center"/>
    </xf>
    <xf numFmtId="0" fontId="8" fillId="0" borderId="0" xfId="0" applyFont="1" applyFill="1">
      <alignment vertical="center"/>
    </xf>
    <xf numFmtId="0" fontId="1" fillId="0" borderId="5" xfId="0" applyFont="1" applyFill="1" applyBorder="1">
      <alignment vertical="center"/>
    </xf>
    <xf numFmtId="0" fontId="1" fillId="4" borderId="5" xfId="0" applyFont="1" applyFill="1" applyBorder="1" applyAlignment="1">
      <alignment horizontal="center" vertical="center"/>
    </xf>
    <xf numFmtId="0" fontId="1" fillId="0" borderId="5" xfId="0" applyFont="1" applyFill="1" applyBorder="1" applyAlignment="1">
      <alignment horizontal="left" vertical="center"/>
    </xf>
    <xf numFmtId="177" fontId="8" fillId="2" borderId="0" xfId="0" applyNumberFormat="1" applyFont="1" applyFill="1">
      <alignment vertical="center"/>
    </xf>
    <xf numFmtId="177" fontId="7" fillId="2" borderId="0" xfId="0" applyNumberFormat="1" applyFont="1" applyFill="1">
      <alignment vertical="center"/>
    </xf>
    <xf numFmtId="0" fontId="13" fillId="2" borderId="5" xfId="0" applyFont="1" applyFill="1" applyBorder="1" applyAlignment="1">
      <alignment horizontal="center" vertical="center"/>
    </xf>
    <xf numFmtId="0" fontId="14" fillId="2" borderId="5" xfId="0" applyFont="1" applyFill="1" applyBorder="1" applyAlignment="1">
      <alignment horizontal="center" vertical="center"/>
    </xf>
    <xf numFmtId="0" fontId="13" fillId="0" borderId="5" xfId="0" applyFont="1" applyFill="1" applyBorder="1" applyAlignment="1">
      <alignment horizontal="center" vertical="center"/>
    </xf>
    <xf numFmtId="0" fontId="13" fillId="2" borderId="0" xfId="0" applyFont="1" applyFill="1">
      <alignment vertical="center"/>
    </xf>
    <xf numFmtId="0" fontId="13" fillId="0" borderId="0" xfId="0" applyFont="1" applyFill="1">
      <alignment vertical="center"/>
    </xf>
    <xf numFmtId="0" fontId="13" fillId="0" borderId="5" xfId="0" applyFont="1" applyFill="1" applyBorder="1" applyAlignment="1" applyProtection="1">
      <alignment horizontal="center" vertical="center"/>
      <protection locked="0"/>
    </xf>
    <xf numFmtId="0" fontId="13" fillId="0" borderId="18" xfId="0" applyFont="1" applyFill="1" applyBorder="1" applyAlignment="1" applyProtection="1">
      <alignment horizontal="center" vertical="center"/>
      <protection locked="0"/>
    </xf>
    <xf numFmtId="0" fontId="14" fillId="2" borderId="0" xfId="0" applyFont="1" applyFill="1">
      <alignment vertical="center"/>
    </xf>
    <xf numFmtId="177" fontId="7" fillId="0" borderId="0" xfId="0" applyNumberFormat="1" applyFont="1" applyFill="1">
      <alignment vertical="center"/>
    </xf>
    <xf numFmtId="177" fontId="13" fillId="2" borderId="1" xfId="0" applyNumberFormat="1" applyFont="1" applyFill="1" applyBorder="1" applyAlignment="1">
      <alignment horizontal="right" vertical="center"/>
    </xf>
    <xf numFmtId="0" fontId="13" fillId="2" borderId="14" xfId="0" applyFont="1" applyFill="1" applyBorder="1" applyAlignment="1">
      <alignment horizontal="center" vertical="center" wrapText="1"/>
    </xf>
    <xf numFmtId="0" fontId="5" fillId="2" borderId="31" xfId="0" applyFont="1" applyFill="1" applyBorder="1" applyAlignment="1">
      <alignment horizontal="right" vertical="center" shrinkToFit="1"/>
    </xf>
    <xf numFmtId="177" fontId="13" fillId="2" borderId="0" xfId="0" applyNumberFormat="1" applyFont="1" applyFill="1" applyBorder="1" applyAlignment="1">
      <alignment horizontal="right" vertical="center"/>
    </xf>
    <xf numFmtId="0" fontId="1" fillId="2" borderId="14" xfId="0" applyFont="1" applyFill="1" applyBorder="1" applyAlignment="1">
      <alignment horizontal="center" vertical="center" wrapText="1"/>
    </xf>
    <xf numFmtId="0" fontId="13" fillId="0" borderId="17" xfId="0" applyFont="1" applyFill="1" applyBorder="1" applyAlignment="1" applyProtection="1">
      <alignment horizontal="center" vertical="center"/>
      <protection locked="0"/>
    </xf>
    <xf numFmtId="0" fontId="13" fillId="0" borderId="21" xfId="0" applyFont="1" applyFill="1" applyBorder="1" applyAlignment="1" applyProtection="1">
      <alignment horizontal="center" vertical="center"/>
      <protection locked="0"/>
    </xf>
    <xf numFmtId="0" fontId="7" fillId="2" borderId="13" xfId="0" applyFont="1" applyFill="1" applyBorder="1" applyProtection="1">
      <alignment vertical="center"/>
      <protection locked="0"/>
    </xf>
    <xf numFmtId="0" fontId="7" fillId="2" borderId="19" xfId="0" applyFont="1" applyFill="1" applyBorder="1" applyProtection="1">
      <alignment vertical="center"/>
      <protection locked="0"/>
    </xf>
    <xf numFmtId="0" fontId="5" fillId="2" borderId="0" xfId="0" applyFont="1" applyFill="1" applyAlignment="1">
      <alignment vertical="center" shrinkToFit="1"/>
    </xf>
    <xf numFmtId="0" fontId="7" fillId="2" borderId="0" xfId="0" applyFont="1" applyFill="1" applyAlignment="1">
      <alignment horizontal="right" vertical="center" shrinkToFit="1"/>
    </xf>
    <xf numFmtId="0" fontId="1" fillId="0" borderId="0" xfId="0" applyFont="1" applyFill="1" applyAlignment="1">
      <alignment vertical="center" shrinkToFit="1"/>
    </xf>
    <xf numFmtId="0" fontId="1" fillId="0" borderId="5" xfId="0" applyFont="1" applyBorder="1">
      <alignment vertical="center"/>
    </xf>
    <xf numFmtId="0" fontId="1" fillId="4" borderId="5" xfId="0" applyFont="1" applyFill="1" applyBorder="1">
      <alignment vertical="center"/>
    </xf>
    <xf numFmtId="178" fontId="11" fillId="2" borderId="33" xfId="0" applyNumberFormat="1" applyFont="1" applyFill="1" applyBorder="1" applyAlignment="1" applyProtection="1">
      <alignment horizontal="center" vertical="center"/>
    </xf>
    <xf numFmtId="0" fontId="18" fillId="0" borderId="0" xfId="0" applyFont="1">
      <alignment vertical="center"/>
    </xf>
    <xf numFmtId="0" fontId="1" fillId="0" borderId="0" xfId="0" applyFont="1" applyFill="1" applyBorder="1" applyAlignment="1">
      <alignment vertical="center" wrapText="1"/>
    </xf>
    <xf numFmtId="179" fontId="13" fillId="2" borderId="33" xfId="0" applyNumberFormat="1" applyFont="1" applyFill="1" applyBorder="1" applyAlignment="1" applyProtection="1">
      <alignment horizontal="center" vertical="center"/>
    </xf>
    <xf numFmtId="0" fontId="1" fillId="2" borderId="0" xfId="0" applyFont="1" applyFill="1" applyAlignment="1">
      <alignment horizontal="center" vertical="center"/>
    </xf>
    <xf numFmtId="0" fontId="0" fillId="0" borderId="17" xfId="0" applyBorder="1" applyAlignment="1">
      <alignment horizontal="center" vertical="center"/>
    </xf>
    <xf numFmtId="0" fontId="7" fillId="0" borderId="0" xfId="0" applyFont="1" applyFill="1" applyAlignment="1">
      <alignment horizontal="center" vertical="center"/>
    </xf>
    <xf numFmtId="0" fontId="8" fillId="0" borderId="0" xfId="0" applyFont="1" applyFill="1" applyAlignment="1">
      <alignment horizontal="center" vertical="center"/>
    </xf>
    <xf numFmtId="0" fontId="13" fillId="2" borderId="25" xfId="0" applyFont="1" applyFill="1" applyBorder="1" applyAlignment="1">
      <alignment horizontal="center" vertical="center" wrapText="1"/>
    </xf>
    <xf numFmtId="177" fontId="13" fillId="0" borderId="17" xfId="0" applyNumberFormat="1" applyFont="1" applyFill="1" applyBorder="1" applyAlignment="1" applyProtection="1">
      <alignment horizontal="center" vertical="center" shrinkToFit="1"/>
    </xf>
    <xf numFmtId="0" fontId="13" fillId="5" borderId="17" xfId="0" applyFont="1" applyFill="1" applyBorder="1" applyAlignment="1" applyProtection="1">
      <alignment horizontal="center" vertical="center"/>
    </xf>
    <xf numFmtId="0" fontId="13" fillId="0" borderId="17" xfId="0" applyNumberFormat="1" applyFont="1" applyFill="1" applyBorder="1" applyAlignment="1" applyProtection="1">
      <alignment horizontal="center" vertical="center"/>
    </xf>
    <xf numFmtId="0" fontId="13" fillId="2" borderId="17" xfId="0" applyFont="1" applyFill="1" applyBorder="1" applyProtection="1">
      <alignment vertical="center"/>
    </xf>
    <xf numFmtId="0" fontId="13" fillId="2" borderId="17" xfId="0" applyFont="1" applyFill="1" applyBorder="1" applyAlignment="1" applyProtection="1">
      <alignment horizontal="center" vertical="center"/>
    </xf>
    <xf numFmtId="0" fontId="1" fillId="0" borderId="0" xfId="0" applyFont="1" applyFill="1" applyProtection="1">
      <alignment vertical="center"/>
    </xf>
    <xf numFmtId="0" fontId="5" fillId="0" borderId="41" xfId="0" applyFont="1" applyFill="1" applyBorder="1" applyAlignment="1" applyProtection="1">
      <alignment horizontal="center" vertical="center"/>
    </xf>
    <xf numFmtId="0" fontId="12" fillId="2" borderId="0" xfId="0" applyFont="1" applyFill="1" applyBorder="1" applyAlignment="1" applyProtection="1">
      <alignment horizontal="center" vertical="center"/>
    </xf>
    <xf numFmtId="177" fontId="19" fillId="2" borderId="0" xfId="0" applyNumberFormat="1" applyFont="1" applyFill="1">
      <alignment vertical="center"/>
    </xf>
    <xf numFmtId="0" fontId="19" fillId="2" borderId="0" xfId="0" applyFont="1" applyFill="1">
      <alignment vertical="center"/>
    </xf>
    <xf numFmtId="0" fontId="13" fillId="0" borderId="17" xfId="0" applyFont="1" applyFill="1" applyBorder="1" applyAlignment="1" applyProtection="1">
      <alignment horizontal="center" vertical="center" shrinkToFit="1"/>
    </xf>
    <xf numFmtId="0" fontId="5" fillId="2" borderId="0" xfId="0" applyFont="1" applyFill="1" applyBorder="1" applyAlignment="1">
      <alignment horizontal="right" vertical="center"/>
    </xf>
    <xf numFmtId="0" fontId="7" fillId="2" borderId="0" xfId="0" applyFont="1" applyFill="1" applyBorder="1" applyAlignment="1">
      <alignment horizontal="right" vertical="center"/>
    </xf>
    <xf numFmtId="0" fontId="5" fillId="2" borderId="0" xfId="0" applyFont="1" applyFill="1" applyBorder="1" applyAlignment="1">
      <alignment horizontal="right" vertical="center" shrinkToFit="1"/>
    </xf>
    <xf numFmtId="177" fontId="5" fillId="2" borderId="13" xfId="0" applyNumberFormat="1" applyFont="1" applyFill="1" applyBorder="1" applyAlignment="1">
      <alignment horizontal="center" vertical="center" wrapText="1"/>
    </xf>
    <xf numFmtId="0" fontId="5" fillId="0" borderId="0" xfId="0" applyFont="1" applyFill="1" applyBorder="1" applyAlignment="1" applyProtection="1">
      <alignment horizontal="center" vertical="center" shrinkToFit="1"/>
    </xf>
    <xf numFmtId="177" fontId="13" fillId="2" borderId="4" xfId="0" applyNumberFormat="1" applyFont="1" applyFill="1" applyBorder="1" applyAlignment="1">
      <alignment horizontal="right" vertical="center"/>
    </xf>
    <xf numFmtId="0" fontId="1" fillId="0" borderId="13" xfId="0" applyFont="1" applyFill="1" applyBorder="1">
      <alignment vertical="center"/>
    </xf>
    <xf numFmtId="0" fontId="20" fillId="0" borderId="5" xfId="0" applyFont="1" applyBorder="1">
      <alignment vertical="center"/>
    </xf>
    <xf numFmtId="0" fontId="1" fillId="0" borderId="5" xfId="1" applyFont="1" applyBorder="1">
      <alignment vertical="center"/>
    </xf>
    <xf numFmtId="0" fontId="13" fillId="0" borderId="16" xfId="0" applyFont="1" applyFill="1" applyBorder="1" applyAlignment="1">
      <alignment horizontal="center" vertical="center" wrapText="1"/>
    </xf>
    <xf numFmtId="0" fontId="13" fillId="2" borderId="0" xfId="0" applyFont="1" applyFill="1" applyAlignment="1" applyProtection="1">
      <alignment horizontal="left" vertical="center"/>
    </xf>
    <xf numFmtId="0" fontId="10" fillId="2" borderId="0" xfId="0" applyFont="1" applyFill="1" applyAlignment="1" applyProtection="1">
      <alignment vertical="center"/>
    </xf>
    <xf numFmtId="0" fontId="0" fillId="2" borderId="0" xfId="0" applyFill="1" applyAlignment="1" applyProtection="1">
      <alignment vertical="center" shrinkToFit="1"/>
    </xf>
    <xf numFmtId="0" fontId="4" fillId="2" borderId="0" xfId="0" applyFont="1" applyFill="1" applyAlignment="1" applyProtection="1">
      <alignment horizontal="right" vertical="center"/>
    </xf>
    <xf numFmtId="0" fontId="4" fillId="2" borderId="0" xfId="0" applyFont="1" applyFill="1" applyAlignment="1" applyProtection="1">
      <alignment vertical="center"/>
    </xf>
    <xf numFmtId="0" fontId="0" fillId="2" borderId="0" xfId="0" applyFill="1" applyAlignment="1" applyProtection="1">
      <alignment vertical="center"/>
    </xf>
    <xf numFmtId="0" fontId="0" fillId="2" borderId="0" xfId="0" applyFill="1" applyAlignment="1" applyProtection="1">
      <alignment horizontal="right" vertical="top"/>
    </xf>
    <xf numFmtId="0" fontId="1" fillId="2" borderId="0" xfId="0" applyFont="1" applyFill="1" applyProtection="1">
      <alignment vertical="center"/>
    </xf>
    <xf numFmtId="0" fontId="1" fillId="2" borderId="0" xfId="0" applyFont="1" applyFill="1" applyAlignment="1" applyProtection="1">
      <alignment horizontal="center" vertical="center"/>
    </xf>
    <xf numFmtId="0" fontId="13" fillId="2" borderId="0" xfId="0" applyFont="1" applyFill="1" applyProtection="1">
      <alignment vertical="center"/>
    </xf>
    <xf numFmtId="177" fontId="7" fillId="2" borderId="0" xfId="0" applyNumberFormat="1" applyFont="1" applyFill="1" applyProtection="1">
      <alignment vertical="center"/>
    </xf>
    <xf numFmtId="0" fontId="1" fillId="2" borderId="0" xfId="0" applyFont="1" applyFill="1" applyAlignment="1" applyProtection="1">
      <alignment vertical="center" shrinkToFit="1"/>
    </xf>
    <xf numFmtId="0" fontId="1" fillId="2" borderId="0" xfId="0" applyFont="1" applyFill="1" applyAlignment="1" applyProtection="1">
      <alignment horizontal="right" vertical="center"/>
    </xf>
    <xf numFmtId="0" fontId="1" fillId="2" borderId="0" xfId="0" applyFont="1" applyFill="1" applyBorder="1" applyProtection="1">
      <alignment vertical="center"/>
    </xf>
    <xf numFmtId="0" fontId="13" fillId="2" borderId="13" xfId="0" applyFont="1" applyFill="1" applyBorder="1" applyProtection="1">
      <alignment vertical="center"/>
    </xf>
    <xf numFmtId="177" fontId="8" fillId="2" borderId="0" xfId="0" applyNumberFormat="1" applyFont="1" applyFill="1" applyProtection="1">
      <alignment vertical="center"/>
    </xf>
    <xf numFmtId="0" fontId="7" fillId="2" borderId="0" xfId="0" applyFont="1" applyFill="1" applyProtection="1">
      <alignment vertical="center"/>
    </xf>
    <xf numFmtId="0" fontId="7" fillId="0" borderId="0" xfId="0" applyFont="1" applyFill="1" applyProtection="1">
      <alignment vertical="center"/>
    </xf>
    <xf numFmtId="0" fontId="1" fillId="0" borderId="0" xfId="0" applyFont="1" applyFill="1" applyProtection="1">
      <alignment vertical="center"/>
      <protection hidden="1"/>
    </xf>
    <xf numFmtId="0" fontId="5" fillId="0" borderId="0" xfId="0" applyFont="1" applyFill="1" applyProtection="1">
      <alignment vertical="center"/>
      <protection hidden="1"/>
    </xf>
    <xf numFmtId="0" fontId="7" fillId="0" borderId="0" xfId="0" applyFont="1" applyFill="1" applyProtection="1">
      <alignment vertical="center"/>
      <protection hidden="1"/>
    </xf>
    <xf numFmtId="0" fontId="5" fillId="2" borderId="9" xfId="0" applyFont="1" applyFill="1" applyBorder="1" applyAlignment="1" applyProtection="1">
      <alignment horizontal="center" vertical="center" shrinkToFit="1"/>
      <protection locked="0"/>
    </xf>
    <xf numFmtId="0" fontId="1" fillId="0" borderId="11" xfId="0" applyFont="1" applyFill="1" applyBorder="1">
      <alignment vertical="center"/>
    </xf>
    <xf numFmtId="0" fontId="1" fillId="0" borderId="14" xfId="0" applyFont="1" applyFill="1" applyBorder="1">
      <alignment vertical="center"/>
    </xf>
    <xf numFmtId="0" fontId="13" fillId="2" borderId="0" xfId="0" applyFont="1" applyFill="1" applyBorder="1" applyAlignment="1" applyProtection="1">
      <alignment horizontal="right" vertical="center"/>
    </xf>
    <xf numFmtId="0" fontId="13" fillId="2" borderId="0" xfId="0" applyFont="1" applyFill="1" applyBorder="1" applyProtection="1">
      <alignment vertical="center"/>
    </xf>
    <xf numFmtId="0" fontId="7" fillId="2" borderId="33" xfId="0" applyFont="1" applyFill="1" applyBorder="1" applyAlignment="1" applyProtection="1">
      <alignment horizontal="right" vertical="center"/>
    </xf>
    <xf numFmtId="0" fontId="7" fillId="2" borderId="33" xfId="0" applyFont="1" applyFill="1" applyBorder="1" applyAlignment="1" applyProtection="1">
      <alignment horizontal="right" vertical="center" wrapText="1"/>
    </xf>
    <xf numFmtId="14" fontId="1" fillId="0" borderId="0" xfId="0" applyNumberFormat="1" applyFont="1" applyFill="1" applyProtection="1">
      <alignment vertical="center"/>
      <protection hidden="1"/>
    </xf>
    <xf numFmtId="0" fontId="1" fillId="0" borderId="0" xfId="0" applyFont="1" applyFill="1" applyAlignment="1" applyProtection="1">
      <alignment vertical="center" wrapText="1"/>
      <protection hidden="1"/>
    </xf>
    <xf numFmtId="177" fontId="1" fillId="0" borderId="0" xfId="0" applyNumberFormat="1" applyFont="1" applyFill="1" applyProtection="1">
      <alignment vertical="center"/>
      <protection hidden="1"/>
    </xf>
    <xf numFmtId="0" fontId="3" fillId="0" borderId="34" xfId="0" applyFont="1" applyFill="1" applyBorder="1" applyAlignment="1" applyProtection="1">
      <alignment vertical="center"/>
      <protection locked="0"/>
    </xf>
    <xf numFmtId="0" fontId="3" fillId="2" borderId="7" xfId="0" applyFont="1" applyFill="1" applyBorder="1" applyAlignment="1">
      <alignment horizontal="center" vertical="center"/>
    </xf>
    <xf numFmtId="177" fontId="13" fillId="0" borderId="45" xfId="0" applyNumberFormat="1" applyFont="1" applyFill="1" applyBorder="1" applyAlignment="1" applyProtection="1">
      <alignment horizontal="center" vertical="center" shrinkToFit="1"/>
    </xf>
    <xf numFmtId="176" fontId="13" fillId="0" borderId="17" xfId="0" applyNumberFormat="1" applyFont="1" applyFill="1" applyBorder="1" applyAlignment="1" applyProtection="1">
      <alignment horizontal="center" vertical="center" shrinkToFit="1"/>
    </xf>
    <xf numFmtId="177" fontId="1" fillId="2" borderId="0" xfId="0" applyNumberFormat="1" applyFont="1" applyFill="1" applyProtection="1">
      <alignment vertical="center"/>
    </xf>
    <xf numFmtId="0" fontId="7" fillId="2" borderId="0" xfId="0" applyFont="1" applyFill="1" applyAlignment="1" applyProtection="1"/>
    <xf numFmtId="178" fontId="1" fillId="0" borderId="0" xfId="0" applyNumberFormat="1" applyFont="1" applyFill="1" applyProtection="1">
      <alignment vertical="center"/>
      <protection hidden="1"/>
    </xf>
    <xf numFmtId="0" fontId="13" fillId="2" borderId="16" xfId="0" applyFont="1" applyFill="1" applyBorder="1" applyAlignment="1">
      <alignment horizontal="center" vertical="center" wrapText="1"/>
    </xf>
    <xf numFmtId="178" fontId="13" fillId="2" borderId="17" xfId="0" applyNumberFormat="1" applyFont="1" applyFill="1" applyBorder="1" applyAlignment="1" applyProtection="1">
      <alignment horizontal="center" vertical="center"/>
    </xf>
    <xf numFmtId="0" fontId="7" fillId="2" borderId="13" xfId="0" applyFont="1" applyFill="1" applyBorder="1" applyAlignment="1" applyProtection="1">
      <alignment vertical="center" wrapText="1"/>
    </xf>
    <xf numFmtId="177" fontId="7" fillId="2" borderId="13" xfId="0" applyNumberFormat="1" applyFont="1" applyFill="1" applyBorder="1" applyAlignment="1" applyProtection="1">
      <alignment horizontal="center" vertical="center"/>
      <protection locked="0"/>
    </xf>
    <xf numFmtId="0" fontId="21" fillId="2" borderId="5" xfId="0" applyFont="1" applyFill="1" applyBorder="1" applyAlignment="1" applyProtection="1">
      <alignment vertical="center" wrapText="1" shrinkToFit="1"/>
      <protection locked="0"/>
    </xf>
    <xf numFmtId="0" fontId="7" fillId="2" borderId="5" xfId="0" applyFont="1" applyFill="1" applyBorder="1" applyAlignment="1" applyProtection="1">
      <alignment vertical="center" shrinkToFit="1"/>
      <protection locked="0"/>
    </xf>
    <xf numFmtId="49" fontId="7" fillId="2" borderId="11" xfId="0" applyNumberFormat="1" applyFont="1" applyFill="1" applyBorder="1" applyAlignment="1" applyProtection="1">
      <alignment horizontal="center" vertical="center" shrinkToFit="1"/>
      <protection locked="0"/>
    </xf>
    <xf numFmtId="0" fontId="13" fillId="2" borderId="16" xfId="0" applyFont="1" applyFill="1" applyBorder="1" applyAlignment="1" applyProtection="1">
      <alignment horizontal="center" vertical="center" shrinkToFit="1"/>
      <protection locked="0"/>
    </xf>
    <xf numFmtId="178" fontId="13" fillId="2" borderId="16" xfId="0" applyNumberFormat="1" applyFont="1" applyFill="1" applyBorder="1" applyAlignment="1" applyProtection="1">
      <alignment horizontal="center" vertical="center"/>
      <protection locked="0"/>
    </xf>
    <xf numFmtId="0" fontId="13" fillId="2" borderId="17" xfId="0" applyFont="1" applyFill="1" applyBorder="1" applyAlignment="1" applyProtection="1">
      <alignment horizontal="center" vertical="center" shrinkToFit="1"/>
      <protection locked="0"/>
    </xf>
    <xf numFmtId="178" fontId="13" fillId="2" borderId="17" xfId="0" applyNumberFormat="1" applyFont="1" applyFill="1" applyBorder="1" applyAlignment="1" applyProtection="1">
      <alignment horizontal="center" vertical="center"/>
      <protection locked="0"/>
    </xf>
    <xf numFmtId="0" fontId="21" fillId="2" borderId="18" xfId="0" applyFont="1" applyFill="1" applyBorder="1" applyAlignment="1" applyProtection="1">
      <alignment vertical="center" wrapText="1" shrinkToFit="1"/>
      <protection locked="0"/>
    </xf>
    <xf numFmtId="0" fontId="7" fillId="2" borderId="18" xfId="0" applyFont="1" applyFill="1" applyBorder="1" applyAlignment="1" applyProtection="1">
      <alignment vertical="center" shrinkToFit="1"/>
      <protection locked="0"/>
    </xf>
    <xf numFmtId="49" fontId="7" fillId="2" borderId="20" xfId="0" applyNumberFormat="1" applyFont="1" applyFill="1" applyBorder="1" applyAlignment="1" applyProtection="1">
      <alignment horizontal="center" vertical="center" shrinkToFit="1"/>
      <protection locked="0"/>
    </xf>
    <xf numFmtId="0" fontId="13" fillId="2" borderId="32" xfId="0" applyFont="1" applyFill="1" applyBorder="1" applyAlignment="1" applyProtection="1">
      <alignment horizontal="center" vertical="center" shrinkToFit="1"/>
      <protection locked="0"/>
    </xf>
    <xf numFmtId="178" fontId="13" fillId="2" borderId="32" xfId="0" applyNumberFormat="1" applyFont="1" applyFill="1" applyBorder="1" applyAlignment="1" applyProtection="1">
      <alignment horizontal="center" vertical="center"/>
      <protection locked="0"/>
    </xf>
    <xf numFmtId="0" fontId="13" fillId="0" borderId="27" xfId="0" applyFont="1" applyFill="1" applyBorder="1" applyAlignment="1" applyProtection="1">
      <alignment horizontal="center" vertical="center"/>
      <protection locked="0"/>
    </xf>
    <xf numFmtId="0" fontId="23" fillId="3" borderId="0" xfId="0" applyFont="1" applyFill="1">
      <alignment vertical="center"/>
    </xf>
    <xf numFmtId="0" fontId="13" fillId="2" borderId="0" xfId="0" applyFont="1" applyFill="1" applyAlignment="1">
      <alignment horizontal="right" vertical="center"/>
    </xf>
    <xf numFmtId="0" fontId="24" fillId="4" borderId="0" xfId="0" applyFont="1" applyFill="1" applyBorder="1" applyAlignment="1">
      <alignment vertical="center" shrinkToFit="1"/>
    </xf>
    <xf numFmtId="0" fontId="24" fillId="4" borderId="0" xfId="0" applyFont="1" applyFill="1" applyBorder="1">
      <alignment vertical="center"/>
    </xf>
    <xf numFmtId="0" fontId="24" fillId="4" borderId="0" xfId="0" applyFont="1" applyFill="1" applyBorder="1" applyAlignment="1">
      <alignment horizontal="right" vertical="center"/>
    </xf>
    <xf numFmtId="0" fontId="24" fillId="4" borderId="0" xfId="0" applyFont="1" applyFill="1" applyBorder="1" applyAlignment="1">
      <alignment horizontal="center" vertical="center"/>
    </xf>
    <xf numFmtId="177" fontId="25" fillId="4" borderId="47" xfId="0" applyNumberFormat="1" applyFont="1" applyFill="1" applyBorder="1">
      <alignment vertical="center"/>
    </xf>
    <xf numFmtId="0" fontId="24" fillId="4" borderId="48" xfId="0" applyFont="1" applyFill="1" applyBorder="1" applyAlignment="1">
      <alignment vertical="center" shrinkToFit="1"/>
    </xf>
    <xf numFmtId="0" fontId="24" fillId="4" borderId="48" xfId="0" applyFont="1" applyFill="1" applyBorder="1">
      <alignment vertical="center"/>
    </xf>
    <xf numFmtId="0" fontId="24" fillId="4" borderId="48" xfId="0" applyFont="1" applyFill="1" applyBorder="1" applyAlignment="1">
      <alignment horizontal="right" vertical="center"/>
    </xf>
    <xf numFmtId="0" fontId="24" fillId="4" borderId="49" xfId="0" applyFont="1" applyFill="1" applyBorder="1" applyAlignment="1">
      <alignment horizontal="right" vertical="center"/>
    </xf>
    <xf numFmtId="0" fontId="25" fillId="4" borderId="50" xfId="0" applyFont="1" applyFill="1" applyBorder="1">
      <alignment vertical="center"/>
    </xf>
    <xf numFmtId="0" fontId="24" fillId="4" borderId="51" xfId="0" applyFont="1" applyFill="1" applyBorder="1" applyAlignment="1">
      <alignment horizontal="right" vertical="center"/>
    </xf>
    <xf numFmtId="177" fontId="24" fillId="4" borderId="50" xfId="0" applyNumberFormat="1" applyFont="1" applyFill="1" applyBorder="1">
      <alignment vertical="center"/>
    </xf>
    <xf numFmtId="177" fontId="24" fillId="4" borderId="52" xfId="0" applyNumberFormat="1" applyFont="1" applyFill="1" applyBorder="1" applyAlignment="1">
      <alignment vertical="center"/>
    </xf>
    <xf numFmtId="0" fontId="24" fillId="4" borderId="53" xfId="0" applyFont="1" applyFill="1" applyBorder="1" applyAlignment="1">
      <alignment vertical="center" shrinkToFit="1"/>
    </xf>
    <xf numFmtId="0" fontId="24" fillId="4" borderId="53" xfId="0" applyFont="1" applyFill="1" applyBorder="1" applyAlignment="1">
      <alignment horizontal="center" vertical="center"/>
    </xf>
    <xf numFmtId="0" fontId="24" fillId="4" borderId="53" xfId="0" applyFont="1" applyFill="1" applyBorder="1" applyAlignment="1">
      <alignment horizontal="right" vertical="center"/>
    </xf>
    <xf numFmtId="0" fontId="24" fillId="4" borderId="54" xfId="0" applyFont="1" applyFill="1" applyBorder="1" applyAlignment="1">
      <alignment horizontal="right" vertical="center"/>
    </xf>
    <xf numFmtId="0" fontId="13" fillId="2" borderId="27" xfId="0" applyFont="1" applyFill="1" applyBorder="1" applyAlignment="1" applyProtection="1">
      <alignment horizontal="center" vertical="center"/>
    </xf>
    <xf numFmtId="0" fontId="13" fillId="2" borderId="16" xfId="0" applyFont="1" applyFill="1" applyBorder="1" applyAlignment="1">
      <alignment horizontal="center" vertical="center"/>
    </xf>
    <xf numFmtId="0" fontId="14" fillId="2" borderId="16" xfId="0" applyFont="1" applyFill="1" applyBorder="1" applyAlignment="1">
      <alignment horizontal="center" vertical="center" wrapText="1"/>
    </xf>
    <xf numFmtId="0" fontId="1" fillId="2" borderId="33" xfId="0" applyFont="1" applyFill="1" applyBorder="1" applyAlignment="1" applyProtection="1">
      <alignment horizontal="center" vertical="center" wrapText="1"/>
    </xf>
    <xf numFmtId="0" fontId="3" fillId="2" borderId="34" xfId="0" applyFont="1" applyFill="1" applyBorder="1" applyAlignment="1">
      <alignment horizontal="center" vertical="center"/>
    </xf>
    <xf numFmtId="0" fontId="3" fillId="2" borderId="0" xfId="0" applyFont="1" applyFill="1" applyAlignment="1" applyProtection="1">
      <alignment vertical="center"/>
    </xf>
    <xf numFmtId="0" fontId="13" fillId="0" borderId="0" xfId="0" applyFont="1" applyFill="1" applyProtection="1">
      <alignment vertical="center"/>
    </xf>
    <xf numFmtId="0" fontId="5" fillId="2" borderId="0" xfId="0" applyFont="1" applyFill="1" applyProtection="1">
      <alignment vertical="center"/>
    </xf>
    <xf numFmtId="0" fontId="5" fillId="2" borderId="0" xfId="0" applyFont="1" applyFill="1" applyAlignment="1" applyProtection="1">
      <alignment horizontal="right" vertical="center"/>
    </xf>
    <xf numFmtId="0" fontId="5" fillId="2" borderId="1" xfId="0" applyFont="1" applyFill="1" applyBorder="1" applyAlignment="1" applyProtection="1">
      <alignment horizontal="right" vertical="center"/>
    </xf>
    <xf numFmtId="0" fontId="5" fillId="2" borderId="39" xfId="0" applyFont="1" applyFill="1" applyBorder="1" applyProtection="1">
      <alignment vertical="center"/>
    </xf>
    <xf numFmtId="0" fontId="5" fillId="2" borderId="4" xfId="0" applyFont="1" applyFill="1" applyBorder="1" applyAlignment="1" applyProtection="1">
      <alignment horizontal="right" vertical="center"/>
    </xf>
    <xf numFmtId="177" fontId="7" fillId="2" borderId="18" xfId="0" applyNumberFormat="1" applyFont="1" applyFill="1" applyBorder="1" applyAlignment="1" applyProtection="1">
      <alignment horizontal="center" vertical="center"/>
      <protection locked="0"/>
    </xf>
    <xf numFmtId="0" fontId="3" fillId="2" borderId="0" xfId="0" applyFont="1" applyFill="1" applyAlignment="1">
      <alignment horizontal="center" vertical="center"/>
    </xf>
    <xf numFmtId="0" fontId="4" fillId="0" borderId="0" xfId="0" applyFont="1" applyAlignment="1">
      <alignment horizontal="center" vertical="center"/>
    </xf>
    <xf numFmtId="0" fontId="5" fillId="3" borderId="5" xfId="0" applyFont="1" applyFill="1" applyBorder="1" applyAlignment="1">
      <alignment horizontal="center" vertical="center"/>
    </xf>
    <xf numFmtId="0" fontId="5" fillId="3" borderId="6" xfId="0" applyFont="1" applyFill="1" applyBorder="1" applyAlignment="1">
      <alignment horizontal="center" vertical="center"/>
    </xf>
    <xf numFmtId="176" fontId="5" fillId="3" borderId="5" xfId="0" applyNumberFormat="1" applyFont="1" applyFill="1" applyBorder="1" applyAlignment="1">
      <alignment horizontal="center" vertical="center"/>
    </xf>
    <xf numFmtId="0" fontId="5" fillId="3" borderId="10" xfId="0" applyFont="1" applyFill="1" applyBorder="1" applyAlignment="1">
      <alignment horizontal="center" vertical="center" shrinkToFit="1"/>
    </xf>
    <xf numFmtId="0" fontId="5" fillId="3" borderId="9" xfId="0" applyFont="1" applyFill="1" applyBorder="1" applyAlignment="1">
      <alignment horizontal="center" vertical="center" shrinkToFit="1"/>
    </xf>
    <xf numFmtId="0" fontId="5" fillId="2" borderId="11" xfId="0" applyFont="1" applyFill="1"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7" fillId="2" borderId="14" xfId="0" applyFont="1" applyFill="1" applyBorder="1" applyAlignment="1">
      <alignment horizontal="center" vertical="center"/>
    </xf>
    <xf numFmtId="0" fontId="7" fillId="2" borderId="15" xfId="0" applyFont="1" applyFill="1" applyBorder="1" applyAlignment="1">
      <alignment horizontal="center" vertical="center"/>
    </xf>
    <xf numFmtId="0" fontId="7" fillId="2" borderId="0" xfId="0" applyFont="1" applyFill="1" applyAlignment="1">
      <alignment vertical="center" wrapText="1"/>
    </xf>
    <xf numFmtId="0" fontId="0" fillId="0" borderId="0" xfId="0" applyAlignment="1">
      <alignment vertical="center" wrapText="1"/>
    </xf>
    <xf numFmtId="0" fontId="7" fillId="2" borderId="22" xfId="0" applyFont="1" applyFill="1" applyBorder="1" applyAlignment="1">
      <alignment horizontal="right" vertical="center"/>
    </xf>
    <xf numFmtId="0" fontId="0" fillId="0" borderId="23" xfId="0" applyBorder="1" applyAlignment="1">
      <alignment vertical="center"/>
    </xf>
    <xf numFmtId="0" fontId="0" fillId="0" borderId="24" xfId="0" applyBorder="1" applyAlignment="1">
      <alignment vertical="center"/>
    </xf>
    <xf numFmtId="0" fontId="7" fillId="3" borderId="25" xfId="0" applyFont="1" applyFill="1" applyBorder="1" applyAlignment="1">
      <alignment horizontal="center" vertical="center"/>
    </xf>
    <xf numFmtId="0" fontId="0" fillId="3" borderId="3" xfId="0" applyFill="1" applyBorder="1" applyAlignment="1">
      <alignment horizontal="center" vertical="center"/>
    </xf>
    <xf numFmtId="0" fontId="7" fillId="2" borderId="11" xfId="0" applyFont="1" applyFill="1" applyBorder="1" applyAlignment="1">
      <alignment horizontal="right" vertical="center"/>
    </xf>
    <xf numFmtId="0" fontId="0" fillId="0" borderId="12" xfId="0" applyBorder="1" applyAlignment="1">
      <alignment vertical="center"/>
    </xf>
    <xf numFmtId="0" fontId="0" fillId="0" borderId="27" xfId="0" applyBorder="1" applyAlignment="1">
      <alignment vertical="center"/>
    </xf>
    <xf numFmtId="0" fontId="7" fillId="3" borderId="28" xfId="0" applyFont="1" applyFill="1" applyBorder="1" applyAlignment="1">
      <alignment horizontal="center" vertical="center"/>
    </xf>
    <xf numFmtId="0" fontId="0" fillId="3" borderId="29" xfId="0" applyFill="1" applyBorder="1" applyAlignment="1">
      <alignment horizontal="center" vertical="center"/>
    </xf>
    <xf numFmtId="0" fontId="0" fillId="0" borderId="13" xfId="0" applyBorder="1" applyAlignment="1">
      <alignment vertical="center"/>
    </xf>
    <xf numFmtId="0" fontId="7" fillId="2" borderId="2" xfId="0" applyFont="1" applyFill="1" applyBorder="1" applyAlignment="1">
      <alignment horizontal="center" vertical="center"/>
    </xf>
    <xf numFmtId="0" fontId="0" fillId="0" borderId="30" xfId="0" applyBorder="1" applyAlignment="1">
      <alignment horizontal="center" vertical="center"/>
    </xf>
    <xf numFmtId="177" fontId="3" fillId="2" borderId="0" xfId="0" applyNumberFormat="1" applyFont="1" applyFill="1" applyAlignment="1" applyProtection="1">
      <alignment horizontal="right" vertical="center"/>
    </xf>
    <xf numFmtId="0" fontId="13" fillId="0" borderId="4" xfId="0" applyFont="1" applyFill="1" applyBorder="1" applyAlignment="1" applyProtection="1">
      <alignment horizontal="center" vertical="center" shrinkToFit="1"/>
    </xf>
    <xf numFmtId="0" fontId="11" fillId="0" borderId="6" xfId="0" applyFont="1" applyFill="1" applyBorder="1" applyAlignment="1" applyProtection="1">
      <alignment horizontal="center" vertical="center" shrinkToFit="1"/>
    </xf>
    <xf numFmtId="0" fontId="13" fillId="2" borderId="1" xfId="0" applyFont="1" applyFill="1" applyBorder="1" applyAlignment="1">
      <alignment horizontal="center" vertical="center"/>
    </xf>
    <xf numFmtId="0" fontId="11" fillId="0" borderId="7" xfId="0" applyFont="1" applyBorder="1" applyAlignment="1">
      <alignment horizontal="center" vertical="center"/>
    </xf>
    <xf numFmtId="0" fontId="13" fillId="2" borderId="16" xfId="0" applyFont="1" applyFill="1" applyBorder="1" applyAlignment="1">
      <alignment horizontal="center" vertical="center" wrapText="1"/>
    </xf>
    <xf numFmtId="0" fontId="0" fillId="0" borderId="17" xfId="0" applyBorder="1" applyAlignment="1">
      <alignment vertical="center"/>
    </xf>
    <xf numFmtId="0" fontId="5" fillId="2" borderId="36" xfId="0" applyFont="1" applyFill="1" applyBorder="1" applyAlignment="1">
      <alignment horizontal="center" vertical="center" wrapText="1"/>
    </xf>
    <xf numFmtId="0" fontId="0" fillId="0" borderId="37" xfId="0" applyBorder="1" applyAlignment="1">
      <alignment vertical="center"/>
    </xf>
    <xf numFmtId="0" fontId="13" fillId="0" borderId="39" xfId="0" applyFont="1" applyFill="1" applyBorder="1" applyAlignment="1">
      <alignment horizontal="center" vertical="center"/>
    </xf>
    <xf numFmtId="0" fontId="13" fillId="0" borderId="44" xfId="0" applyFont="1" applyFill="1" applyBorder="1" applyAlignment="1">
      <alignment horizontal="center" vertical="center"/>
    </xf>
    <xf numFmtId="0" fontId="5" fillId="2" borderId="55" xfId="0" applyFont="1" applyFill="1" applyBorder="1" applyAlignment="1">
      <alignment horizontal="center" vertical="center"/>
    </xf>
    <xf numFmtId="0" fontId="15" fillId="0" borderId="56" xfId="0" applyFont="1" applyBorder="1" applyAlignment="1">
      <alignment horizontal="center" vertical="center"/>
    </xf>
    <xf numFmtId="0" fontId="15" fillId="0" borderId="57" xfId="0" applyFont="1" applyBorder="1" applyAlignment="1">
      <alignment horizontal="center" vertical="center"/>
    </xf>
    <xf numFmtId="0" fontId="3" fillId="0" borderId="34" xfId="0" applyFont="1" applyFill="1" applyBorder="1" applyAlignment="1" applyProtection="1">
      <alignment horizontal="center" vertical="center"/>
      <protection locked="0"/>
    </xf>
    <xf numFmtId="0" fontId="3" fillId="2" borderId="34" xfId="0" applyFont="1" applyFill="1" applyBorder="1" applyAlignment="1">
      <alignment horizontal="center" vertical="center"/>
    </xf>
    <xf numFmtId="0" fontId="13" fillId="0" borderId="16" xfId="0" applyFont="1" applyFill="1" applyBorder="1" applyAlignment="1">
      <alignment horizontal="center" vertical="center"/>
    </xf>
    <xf numFmtId="177" fontId="13" fillId="2" borderId="16" xfId="0" applyNumberFormat="1" applyFont="1" applyFill="1" applyBorder="1" applyAlignment="1">
      <alignment horizontal="center" vertical="center" wrapText="1"/>
    </xf>
    <xf numFmtId="0" fontId="13" fillId="2" borderId="16" xfId="0" applyFont="1" applyFill="1" applyBorder="1" applyAlignment="1">
      <alignment horizontal="center" vertical="center" shrinkToFit="1"/>
    </xf>
    <xf numFmtId="0" fontId="0" fillId="0" borderId="45" xfId="0" applyBorder="1" applyAlignment="1">
      <alignment vertical="center" shrinkToFit="1"/>
    </xf>
    <xf numFmtId="0" fontId="13" fillId="2" borderId="36" xfId="0" applyFont="1" applyFill="1" applyBorder="1" applyAlignment="1">
      <alignment horizontal="center" vertical="center" wrapText="1"/>
    </xf>
    <xf numFmtId="0" fontId="13" fillId="2" borderId="37" xfId="0" applyFont="1" applyFill="1" applyBorder="1" applyAlignment="1">
      <alignment horizontal="center" vertical="center" wrapText="1"/>
    </xf>
    <xf numFmtId="0" fontId="5" fillId="2" borderId="16" xfId="0" applyFont="1" applyFill="1" applyBorder="1" applyAlignment="1">
      <alignment horizontal="center" vertical="center" wrapText="1"/>
    </xf>
    <xf numFmtId="0" fontId="15" fillId="0" borderId="17" xfId="0" applyFont="1" applyBorder="1" applyAlignment="1">
      <alignment vertical="center"/>
    </xf>
    <xf numFmtId="0" fontId="3" fillId="0" borderId="5" xfId="0" applyNumberFormat="1" applyFont="1" applyFill="1" applyBorder="1" applyAlignment="1" applyProtection="1">
      <alignment horizontal="center" vertical="center"/>
      <protection locked="0"/>
    </xf>
    <xf numFmtId="0" fontId="3" fillId="0" borderId="6" xfId="0" applyNumberFormat="1" applyFont="1" applyFill="1" applyBorder="1" applyAlignment="1" applyProtection="1">
      <alignment horizontal="center" vertical="center"/>
      <protection locked="0"/>
    </xf>
    <xf numFmtId="176" fontId="3" fillId="0" borderId="5" xfId="0" applyNumberFormat="1" applyFont="1" applyFill="1" applyBorder="1" applyAlignment="1" applyProtection="1">
      <alignment horizontal="center" vertical="center"/>
      <protection locked="0"/>
    </xf>
    <xf numFmtId="176" fontId="3" fillId="0" borderId="6" xfId="0" applyNumberFormat="1" applyFont="1" applyFill="1" applyBorder="1" applyAlignment="1" applyProtection="1">
      <alignment horizontal="center" vertical="center"/>
      <protection locked="0"/>
    </xf>
    <xf numFmtId="0" fontId="3" fillId="0" borderId="10" xfId="0" applyNumberFormat="1" applyFont="1" applyFill="1" applyBorder="1" applyAlignment="1" applyProtection="1">
      <alignment horizontal="center" vertical="center" shrinkToFit="1"/>
      <protection locked="0"/>
    </xf>
    <xf numFmtId="0" fontId="3" fillId="0" borderId="9"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13" fillId="2" borderId="25" xfId="0" applyFont="1" applyFill="1" applyBorder="1" applyAlignment="1">
      <alignment horizontal="center" vertical="center" wrapText="1"/>
    </xf>
    <xf numFmtId="0" fontId="0" fillId="0" borderId="38" xfId="0" applyBorder="1" applyAlignment="1">
      <alignment horizontal="center" vertical="center" wrapText="1"/>
    </xf>
    <xf numFmtId="0" fontId="0" fillId="0" borderId="3" xfId="0" applyBorder="1" applyAlignment="1">
      <alignment horizontal="center" vertical="center" wrapText="1"/>
    </xf>
    <xf numFmtId="0" fontId="5" fillId="2" borderId="1" xfId="0" applyFont="1" applyFill="1" applyBorder="1" applyAlignment="1">
      <alignment horizontal="center" vertical="center"/>
    </xf>
    <xf numFmtId="0" fontId="5" fillId="2" borderId="34" xfId="0" applyFont="1" applyFill="1" applyBorder="1" applyAlignment="1">
      <alignment horizontal="center" vertical="center"/>
    </xf>
    <xf numFmtId="0" fontId="5" fillId="2" borderId="4" xfId="0" applyFont="1" applyFill="1" applyBorder="1" applyAlignment="1">
      <alignment horizontal="center" vertical="center"/>
    </xf>
    <xf numFmtId="0" fontId="5" fillId="2" borderId="5" xfId="0" applyFont="1" applyFill="1" applyBorder="1" applyAlignment="1">
      <alignment horizontal="center" vertical="center"/>
    </xf>
    <xf numFmtId="0" fontId="5" fillId="2" borderId="4" xfId="0" applyFont="1" applyFill="1" applyBorder="1" applyAlignment="1">
      <alignment horizontal="center" vertical="center" shrinkToFit="1"/>
    </xf>
    <xf numFmtId="0" fontId="5" fillId="2" borderId="5" xfId="0" applyFont="1" applyFill="1" applyBorder="1" applyAlignment="1">
      <alignment horizontal="center" vertical="center" shrinkToFit="1"/>
    </xf>
    <xf numFmtId="0" fontId="5" fillId="2" borderId="8" xfId="0" applyFont="1" applyFill="1" applyBorder="1" applyAlignment="1">
      <alignment horizontal="center" vertical="center"/>
    </xf>
    <xf numFmtId="0" fontId="5" fillId="2" borderId="10" xfId="0" applyFont="1" applyFill="1" applyBorder="1" applyAlignment="1">
      <alignment horizontal="center" vertical="center"/>
    </xf>
    <xf numFmtId="177" fontId="5" fillId="2" borderId="8" xfId="0" applyNumberFormat="1" applyFont="1" applyFill="1" applyBorder="1" applyAlignment="1">
      <alignment horizontal="center" vertical="center" wrapText="1"/>
    </xf>
    <xf numFmtId="177" fontId="5" fillId="2" borderId="10" xfId="0" applyNumberFormat="1" applyFont="1" applyFill="1" applyBorder="1" applyAlignment="1">
      <alignment horizontal="center" vertical="center" wrapText="1"/>
    </xf>
    <xf numFmtId="0" fontId="5" fillId="0" borderId="34" xfId="0" applyFont="1" applyFill="1" applyBorder="1" applyAlignment="1" applyProtection="1">
      <alignment horizontal="center" vertical="center" shrinkToFit="1"/>
      <protection locked="0"/>
    </xf>
    <xf numFmtId="0" fontId="5" fillId="0" borderId="7" xfId="0" applyFont="1" applyFill="1" applyBorder="1" applyAlignment="1" applyProtection="1">
      <alignment horizontal="center" vertical="center" shrinkToFit="1"/>
      <protection locked="0"/>
    </xf>
    <xf numFmtId="0" fontId="5" fillId="0" borderId="5" xfId="0" applyFont="1" applyFill="1" applyBorder="1" applyAlignment="1" applyProtection="1">
      <alignment horizontal="center" vertical="center" shrinkToFit="1"/>
      <protection locked="0"/>
    </xf>
    <xf numFmtId="0" fontId="5" fillId="0" borderId="6" xfId="0" applyFont="1" applyFill="1" applyBorder="1" applyAlignment="1" applyProtection="1">
      <alignment horizontal="center" vertical="center" shrinkToFit="1"/>
      <protection locked="0"/>
    </xf>
    <xf numFmtId="0" fontId="21" fillId="2" borderId="11" xfId="0" applyFont="1" applyFill="1" applyBorder="1" applyAlignment="1" applyProtection="1">
      <alignment vertical="center" wrapText="1"/>
      <protection locked="0"/>
    </xf>
    <xf numFmtId="0" fontId="22" fillId="2" borderId="13" xfId="0" applyFont="1" applyFill="1" applyBorder="1" applyAlignment="1" applyProtection="1">
      <alignment vertical="center" wrapText="1"/>
      <protection locked="0"/>
    </xf>
    <xf numFmtId="0" fontId="5" fillId="0" borderId="11" xfId="0" applyFont="1" applyFill="1" applyBorder="1" applyAlignment="1" applyProtection="1">
      <alignment horizontal="center" vertical="center"/>
    </xf>
    <xf numFmtId="0" fontId="5" fillId="0" borderId="12" xfId="0" applyFont="1" applyFill="1" applyBorder="1" applyAlignment="1" applyProtection="1">
      <alignment horizontal="center" vertical="center"/>
    </xf>
    <xf numFmtId="0" fontId="5" fillId="0" borderId="27" xfId="0" applyFont="1" applyFill="1" applyBorder="1" applyAlignment="1" applyProtection="1">
      <alignment horizontal="center" vertical="center"/>
    </xf>
    <xf numFmtId="176" fontId="5" fillId="0" borderId="11" xfId="0" applyNumberFormat="1" applyFont="1" applyFill="1" applyBorder="1" applyAlignment="1" applyProtection="1">
      <alignment horizontal="center" vertical="center"/>
    </xf>
    <xf numFmtId="176" fontId="5" fillId="0" borderId="12" xfId="0" applyNumberFormat="1" applyFont="1" applyFill="1" applyBorder="1" applyAlignment="1" applyProtection="1">
      <alignment horizontal="center" vertical="center"/>
    </xf>
    <xf numFmtId="176" fontId="5" fillId="0" borderId="27" xfId="0" applyNumberFormat="1" applyFont="1" applyFill="1" applyBorder="1" applyAlignment="1" applyProtection="1">
      <alignment horizontal="center" vertical="center"/>
    </xf>
    <xf numFmtId="0" fontId="5" fillId="0" borderId="42" xfId="0" applyFont="1" applyFill="1" applyBorder="1" applyAlignment="1" applyProtection="1">
      <alignment horizontal="center" vertical="center" shrinkToFit="1"/>
    </xf>
    <xf numFmtId="0" fontId="5" fillId="0" borderId="43" xfId="0" applyFont="1" applyFill="1" applyBorder="1" applyAlignment="1" applyProtection="1">
      <alignment horizontal="center" vertical="center" shrinkToFit="1"/>
    </xf>
    <xf numFmtId="0" fontId="5" fillId="0" borderId="40" xfId="0" applyFont="1" applyFill="1" applyBorder="1" applyAlignment="1" applyProtection="1">
      <alignment horizontal="center" vertical="center" shrinkToFit="1"/>
    </xf>
    <xf numFmtId="0" fontId="13" fillId="2" borderId="11" xfId="0" applyFont="1" applyFill="1" applyBorder="1" applyAlignment="1">
      <alignment horizontal="center" vertical="center" wrapText="1"/>
    </xf>
    <xf numFmtId="0" fontId="11" fillId="0" borderId="13" xfId="0" applyFont="1" applyBorder="1" applyAlignment="1">
      <alignment horizontal="center" vertical="center"/>
    </xf>
    <xf numFmtId="0" fontId="13" fillId="2" borderId="11" xfId="0" applyFont="1" applyFill="1" applyBorder="1" applyAlignment="1" applyProtection="1">
      <alignment horizontal="right" vertical="center"/>
    </xf>
    <xf numFmtId="0" fontId="11" fillId="0" borderId="35" xfId="0" applyFont="1" applyBorder="1" applyAlignment="1" applyProtection="1">
      <alignment vertical="center"/>
    </xf>
    <xf numFmtId="0" fontId="11" fillId="0" borderId="12" xfId="0" applyFont="1" applyBorder="1" applyAlignment="1" applyProtection="1">
      <alignment vertical="center"/>
    </xf>
    <xf numFmtId="0" fontId="11" fillId="0" borderId="27" xfId="0" applyFont="1" applyBorder="1" applyAlignment="1" applyProtection="1">
      <alignment vertical="center"/>
    </xf>
    <xf numFmtId="177" fontId="7" fillId="2" borderId="0" xfId="0" applyNumberFormat="1" applyFont="1" applyFill="1" applyAlignment="1" applyProtection="1">
      <alignment vertical="center"/>
    </xf>
    <xf numFmtId="0" fontId="7" fillId="0" borderId="0" xfId="0" applyFont="1" applyFill="1" applyAlignment="1" applyProtection="1">
      <alignment horizontal="left" vertical="center" wrapText="1"/>
    </xf>
    <xf numFmtId="0" fontId="7" fillId="0" borderId="46" xfId="0" applyFont="1" applyFill="1" applyBorder="1" applyAlignment="1" applyProtection="1">
      <alignment horizontal="left" vertical="center" wrapText="1"/>
    </xf>
    <xf numFmtId="0" fontId="21" fillId="2" borderId="20" xfId="0" applyFont="1" applyFill="1" applyBorder="1" applyAlignment="1" applyProtection="1">
      <alignment vertical="center" wrapText="1"/>
      <protection locked="0"/>
    </xf>
    <xf numFmtId="0" fontId="22" fillId="2" borderId="19" xfId="0" applyFont="1" applyFill="1" applyBorder="1" applyAlignment="1" applyProtection="1">
      <alignment vertical="center" wrapText="1"/>
      <protection locked="0"/>
    </xf>
  </cellXfs>
  <cellStyles count="2">
    <cellStyle name="標準" xfId="0" builtinId="0"/>
    <cellStyle name="標準 2" xfId="1" xr:uid="{5FA3D16B-D677-4FBE-B5FA-A5DD62E9BBC7}"/>
  </cellStyles>
  <dxfs count="660">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rgb="FFFFFF00"/>
        </patternFill>
      </fill>
    </dxf>
    <dxf>
      <fill>
        <patternFill>
          <bgColor rgb="FFFFFF00"/>
        </patternFill>
      </fill>
    </dxf>
    <dxf>
      <fill>
        <patternFill>
          <bgColor theme="1"/>
        </patternFill>
      </fill>
    </dxf>
    <dxf>
      <fill>
        <patternFill>
          <bgColor theme="1"/>
        </patternFill>
      </fill>
    </dxf>
    <dxf>
      <fill>
        <patternFill>
          <bgColor theme="1"/>
        </patternFill>
      </fill>
    </dxf>
    <dxf>
      <fill>
        <patternFill patternType="none">
          <bgColor auto="1"/>
        </patternFill>
      </fill>
    </dxf>
    <dxf>
      <fill>
        <patternFill>
          <bgColor theme="1" tint="0.499984740745262"/>
        </patternFill>
      </fill>
    </dxf>
    <dxf>
      <font>
        <strike val="0"/>
      </font>
      <fill>
        <patternFill>
          <bgColor rgb="FFFFFF00"/>
        </patternFill>
      </fill>
    </dxf>
    <dxf>
      <fill>
        <patternFill patternType="none">
          <bgColor auto="1"/>
        </patternFill>
      </fill>
    </dxf>
    <dxf>
      <fill>
        <patternFill patternType="none">
          <bgColor auto="1"/>
        </patternFill>
      </fill>
    </dxf>
    <dxf>
      <fill>
        <patternFill>
          <bgColor theme="0" tint="-0.14996795556505021"/>
        </patternFill>
      </fill>
    </dxf>
    <dxf>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calcChain" Target="calcChain.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sheetMetadata" Target="metadata.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92D050"/>
    <pageSetUpPr fitToPage="1"/>
  </sheetPr>
  <dimension ref="A1:I32"/>
  <sheetViews>
    <sheetView zoomScale="70" zoomScaleNormal="70" zoomScaleSheetLayoutView="70" workbookViewId="0">
      <selection activeCell="A2" sqref="A2"/>
    </sheetView>
  </sheetViews>
  <sheetFormatPr defaultRowHeight="13.5"/>
  <cols>
    <col min="1" max="1" width="9" style="2"/>
    <col min="2" max="2" width="63.875" style="2" customWidth="1"/>
    <col min="3" max="3" width="41" style="2" customWidth="1"/>
    <col min="4" max="4" width="46.5" style="2" customWidth="1"/>
    <col min="5" max="5" width="31.625" style="2" customWidth="1"/>
    <col min="6" max="6" width="30.5" style="2" customWidth="1"/>
    <col min="7" max="7" width="32.5" style="2" customWidth="1"/>
    <col min="8" max="8" width="40.5" style="2" customWidth="1"/>
    <col min="9" max="10" width="9" style="2" customWidth="1"/>
    <col min="11" max="16384" width="9" style="2"/>
  </cols>
  <sheetData>
    <row r="1" spans="1:9" ht="29.25" customHeight="1">
      <c r="A1" s="2" t="s">
        <v>182</v>
      </c>
    </row>
    <row r="2" spans="1:9" ht="27" customHeight="1">
      <c r="B2" s="55" t="s">
        <v>82</v>
      </c>
      <c r="C2" s="55" t="s">
        <v>6</v>
      </c>
      <c r="D2" s="55" t="s">
        <v>83</v>
      </c>
      <c r="E2" s="55" t="str">
        <f>C3</f>
        <v>副主任保育士</v>
      </c>
      <c r="F2" s="55" t="str">
        <f>C4</f>
        <v>専門リーダー</v>
      </c>
      <c r="G2" s="55" t="str">
        <f>C5</f>
        <v>職務分野別リーダー</v>
      </c>
      <c r="H2" s="55" t="str">
        <f>C6</f>
        <v>なし_職員処遇改善費の対象者</v>
      </c>
    </row>
    <row r="3" spans="1:9" ht="27" customHeight="1">
      <c r="B3" s="80" t="s">
        <v>28</v>
      </c>
      <c r="C3" s="54" t="s">
        <v>23</v>
      </c>
      <c r="D3" s="54" t="s">
        <v>77</v>
      </c>
      <c r="E3" s="54" t="s">
        <v>56</v>
      </c>
      <c r="F3" s="54" t="s">
        <v>56</v>
      </c>
      <c r="G3" s="54" t="s">
        <v>56</v>
      </c>
      <c r="H3" s="54" t="s">
        <v>56</v>
      </c>
      <c r="I3" s="36"/>
    </row>
    <row r="4" spans="1:9" ht="27" customHeight="1">
      <c r="B4" s="80" t="s">
        <v>33</v>
      </c>
      <c r="C4" s="54" t="s">
        <v>24</v>
      </c>
      <c r="D4" s="135" t="s">
        <v>78</v>
      </c>
      <c r="E4" s="54" t="s">
        <v>32</v>
      </c>
      <c r="F4" s="54" t="s">
        <v>32</v>
      </c>
      <c r="G4" s="54" t="s">
        <v>32</v>
      </c>
      <c r="H4" s="54" t="s">
        <v>32</v>
      </c>
      <c r="I4" s="36"/>
    </row>
    <row r="5" spans="1:9" ht="27" customHeight="1">
      <c r="B5" s="80" t="s">
        <v>36</v>
      </c>
      <c r="C5" s="134" t="s">
        <v>25</v>
      </c>
      <c r="D5" s="54" t="s">
        <v>137</v>
      </c>
      <c r="E5" s="108" t="s">
        <v>35</v>
      </c>
      <c r="F5" s="54" t="s">
        <v>35</v>
      </c>
      <c r="G5" s="54" t="s">
        <v>35</v>
      </c>
      <c r="H5" s="54" t="s">
        <v>35</v>
      </c>
      <c r="I5" s="36"/>
    </row>
    <row r="6" spans="1:9" ht="27" customHeight="1">
      <c r="B6" s="80" t="s">
        <v>39</v>
      </c>
      <c r="C6" s="54" t="s">
        <v>76</v>
      </c>
      <c r="D6" s="2" t="s">
        <v>138</v>
      </c>
      <c r="E6" s="54" t="s">
        <v>34</v>
      </c>
      <c r="F6" s="54" t="s">
        <v>34</v>
      </c>
      <c r="G6" s="54" t="s">
        <v>34</v>
      </c>
      <c r="H6" s="54" t="s">
        <v>34</v>
      </c>
      <c r="I6" s="36"/>
    </row>
    <row r="7" spans="1:9" ht="27" customHeight="1">
      <c r="B7" s="36"/>
      <c r="D7" s="54" t="s">
        <v>139</v>
      </c>
      <c r="E7" s="54" t="s">
        <v>41</v>
      </c>
      <c r="F7" s="54" t="s">
        <v>41</v>
      </c>
      <c r="G7" s="54" t="s">
        <v>41</v>
      </c>
      <c r="H7" s="54" t="s">
        <v>41</v>
      </c>
      <c r="I7" s="36"/>
    </row>
    <row r="8" spans="1:9" ht="27" customHeight="1">
      <c r="D8" s="84" t="s">
        <v>88</v>
      </c>
      <c r="E8" s="54" t="s">
        <v>43</v>
      </c>
      <c r="F8" s="54" t="s">
        <v>43</v>
      </c>
      <c r="G8" s="54" t="s">
        <v>43</v>
      </c>
      <c r="H8" s="54" t="s">
        <v>43</v>
      </c>
      <c r="I8" s="36"/>
    </row>
    <row r="9" spans="1:9" ht="27" customHeight="1">
      <c r="E9" s="54" t="s">
        <v>30</v>
      </c>
      <c r="F9" s="54" t="s">
        <v>44</v>
      </c>
      <c r="G9" s="56" t="s">
        <v>58</v>
      </c>
      <c r="H9" s="54" t="s">
        <v>30</v>
      </c>
      <c r="I9" s="36"/>
    </row>
    <row r="10" spans="1:9" ht="26.25" customHeight="1">
      <c r="E10" s="54" t="s">
        <v>45</v>
      </c>
      <c r="F10" s="54" t="s">
        <v>45</v>
      </c>
      <c r="G10" s="54" t="s">
        <v>59</v>
      </c>
      <c r="H10" s="54" t="s">
        <v>45</v>
      </c>
      <c r="I10" s="36"/>
    </row>
    <row r="11" spans="1:9" ht="26.25" customHeight="1">
      <c r="E11" s="41"/>
      <c r="F11" s="41"/>
      <c r="H11" s="36"/>
      <c r="I11" s="36"/>
    </row>
    <row r="12" spans="1:9" ht="26.25" customHeight="1">
      <c r="B12" s="81" t="s">
        <v>114</v>
      </c>
      <c r="C12" s="81" t="s">
        <v>113</v>
      </c>
      <c r="H12" s="36"/>
      <c r="I12" s="36"/>
    </row>
    <row r="13" spans="1:9" ht="26.25" customHeight="1">
      <c r="B13" s="109" t="s">
        <v>107</v>
      </c>
      <c r="C13" s="108" t="s">
        <v>72</v>
      </c>
      <c r="D13" s="55" t="s">
        <v>81</v>
      </c>
      <c r="H13" s="36"/>
      <c r="I13" s="36"/>
    </row>
    <row r="14" spans="1:9" ht="26.25" customHeight="1">
      <c r="B14" s="109" t="s">
        <v>108</v>
      </c>
      <c r="C14" s="108" t="s">
        <v>73</v>
      </c>
      <c r="D14" s="80" t="s">
        <v>77</v>
      </c>
      <c r="H14" s="36"/>
      <c r="I14" s="36"/>
    </row>
    <row r="15" spans="1:9" ht="26.25" customHeight="1">
      <c r="B15" s="109" t="s">
        <v>109</v>
      </c>
      <c r="D15" s="80" t="s">
        <v>75</v>
      </c>
      <c r="H15" s="36"/>
      <c r="I15" s="36"/>
    </row>
    <row r="16" spans="1:9" ht="26.25" customHeight="1">
      <c r="B16" s="109" t="s">
        <v>110</v>
      </c>
      <c r="D16" s="80" t="s">
        <v>79</v>
      </c>
      <c r="H16" s="36"/>
      <c r="I16" s="36"/>
    </row>
    <row r="17" spans="2:9" ht="26.25" customHeight="1">
      <c r="B17" s="109" t="s">
        <v>111</v>
      </c>
      <c r="D17" s="80" t="s">
        <v>80</v>
      </c>
      <c r="H17" s="36"/>
      <c r="I17" s="36"/>
    </row>
    <row r="18" spans="2:9" ht="26.25" customHeight="1">
      <c r="B18" s="110" t="s">
        <v>112</v>
      </c>
    </row>
    <row r="19" spans="2:9" ht="26.25" customHeight="1"/>
    <row r="20" spans="2:9" ht="26.25" customHeight="1"/>
    <row r="22" spans="2:9" s="52" customFormat="1" ht="15" customHeight="1">
      <c r="D22" s="2"/>
    </row>
    <row r="23" spans="2:9" s="52" customFormat="1" ht="15" customHeight="1"/>
    <row r="24" spans="2:9" s="52" customFormat="1" ht="15" customHeight="1"/>
    <row r="25" spans="2:9" s="52" customFormat="1" ht="15" customHeight="1"/>
    <row r="26" spans="2:9" s="52" customFormat="1" ht="15" customHeight="1"/>
    <row r="27" spans="2:9" s="52" customFormat="1" ht="15" customHeight="1"/>
    <row r="28" spans="2:9" s="52" customFormat="1" ht="30" customHeight="1"/>
    <row r="29" spans="2:9" s="52" customFormat="1" ht="15" customHeight="1"/>
    <row r="30" spans="2:9" s="52" customFormat="1" ht="15" customHeight="1"/>
    <row r="31" spans="2:9" s="53" customFormat="1" ht="15" customHeight="1">
      <c r="D31" s="52"/>
    </row>
    <row r="32" spans="2:9" ht="14.25">
      <c r="D32" s="53"/>
    </row>
  </sheetData>
  <phoneticPr fontId="2"/>
  <printOptions horizontalCentered="1"/>
  <pageMargins left="0.25" right="0.25" top="0.75" bottom="0.75" header="0.3" footer="0.3"/>
  <pageSetup paperSize="9" scale="59" orientation="landscape" cellComments="asDisplayed"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225BD0-A212-411C-9524-FC04F00F3887}">
  <sheetPr codeName="Sheet10">
    <tabColor rgb="FFFF0000"/>
    <pageSetUpPr fitToPage="1"/>
  </sheetPr>
  <dimension ref="A1:W42"/>
  <sheetViews>
    <sheetView showZeros="0" view="pageBreakPreview" zoomScale="70" zoomScaleNormal="70" zoomScaleSheetLayoutView="70" workbookViewId="0">
      <selection activeCell="B12" sqref="B12"/>
    </sheetView>
  </sheetViews>
  <sheetFormatPr defaultRowHeight="18.75"/>
  <cols>
    <col min="1" max="1" width="5" style="63" customWidth="1"/>
    <col min="2" max="2" width="16.75" style="67" customWidth="1"/>
    <col min="3" max="3" width="39.375" style="2" customWidth="1"/>
    <col min="4" max="4" width="9.375" style="2" customWidth="1"/>
    <col min="5" max="5" width="37.625" style="2" customWidth="1"/>
    <col min="6" max="6" width="42.875" style="2" customWidth="1"/>
    <col min="7" max="7" width="19.625" style="2" customWidth="1"/>
    <col min="8" max="8" width="22.375" style="2" customWidth="1"/>
    <col min="9" max="9" width="15.625" style="2" customWidth="1"/>
    <col min="10" max="10" width="27.5" style="2" customWidth="1"/>
    <col min="11" max="11" width="9" style="2" hidden="1" customWidth="1"/>
    <col min="12" max="12" width="11.875" style="2" hidden="1" customWidth="1"/>
    <col min="13" max="13" width="10.5" style="2" hidden="1" customWidth="1"/>
    <col min="14" max="14" width="9" style="2" hidden="1" customWidth="1"/>
    <col min="15" max="15" width="50.625" style="2" hidden="1" customWidth="1"/>
    <col min="16" max="16384" width="9" style="2"/>
  </cols>
  <sheetData>
    <row r="1" spans="1:23" ht="29.25" customHeight="1">
      <c r="A1" s="112" t="s">
        <v>71</v>
      </c>
      <c r="B1" s="113"/>
      <c r="C1" s="117"/>
      <c r="D1" s="116" t="s">
        <v>195</v>
      </c>
      <c r="E1" s="98"/>
      <c r="F1" s="116"/>
      <c r="G1" s="117"/>
      <c r="H1" s="117"/>
      <c r="I1" s="117"/>
      <c r="J1" s="118"/>
      <c r="K1" s="130"/>
      <c r="L1" s="130"/>
      <c r="M1" s="130"/>
      <c r="N1" s="130"/>
      <c r="O1" s="130"/>
      <c r="P1" s="130"/>
      <c r="Q1" s="130"/>
      <c r="R1" s="130"/>
      <c r="S1" s="130"/>
      <c r="T1" s="130"/>
      <c r="U1" s="130"/>
      <c r="V1" s="130"/>
      <c r="W1" s="130"/>
    </row>
    <row r="2" spans="1:23" ht="19.5" thickBot="1">
      <c r="A2" s="121"/>
      <c r="B2" s="122"/>
      <c r="C2" s="119"/>
      <c r="D2" s="119"/>
      <c r="E2" s="119"/>
      <c r="F2" s="124"/>
      <c r="G2" s="119"/>
      <c r="H2" s="125"/>
      <c r="I2" s="125"/>
      <c r="J2" s="125"/>
      <c r="K2" s="130"/>
      <c r="L2" s="130"/>
      <c r="M2" s="130"/>
      <c r="N2" s="130"/>
      <c r="O2" s="130"/>
      <c r="P2" s="130"/>
      <c r="Q2" s="130"/>
      <c r="R2" s="130"/>
      <c r="S2" s="130"/>
      <c r="T2" s="130"/>
      <c r="U2" s="130"/>
      <c r="V2" s="130"/>
      <c r="W2" s="130"/>
    </row>
    <row r="3" spans="1:23" s="6" customFormat="1" ht="24.95" customHeight="1">
      <c r="A3" s="192"/>
      <c r="B3" s="122"/>
      <c r="C3" s="193"/>
      <c r="D3" s="193"/>
      <c r="E3" s="193"/>
      <c r="F3" s="194"/>
      <c r="G3" s="195" t="s">
        <v>1</v>
      </c>
      <c r="H3" s="97">
        <f>①集計表!P4</f>
        <v>0</v>
      </c>
      <c r="I3" s="196" t="s">
        <v>3</v>
      </c>
      <c r="J3" s="118"/>
      <c r="K3" s="131"/>
      <c r="L3" s="131"/>
      <c r="M3" s="131"/>
      <c r="N3" s="131"/>
      <c r="O3" s="131"/>
      <c r="P3" s="131"/>
      <c r="Q3" s="131"/>
      <c r="R3" s="131"/>
      <c r="S3" s="131"/>
      <c r="T3" s="131"/>
      <c r="U3" s="131"/>
      <c r="V3" s="131"/>
      <c r="W3" s="131"/>
    </row>
    <row r="4" spans="1:23" s="6" customFormat="1" ht="24.95" customHeight="1">
      <c r="A4" s="121"/>
      <c r="B4" s="122"/>
      <c r="C4" s="193"/>
      <c r="D4" s="193"/>
      <c r="E4" s="193"/>
      <c r="F4" s="194"/>
      <c r="G4" s="197" t="s">
        <v>4</v>
      </c>
      <c r="H4" s="276">
        <f>①集計表!P5</f>
        <v>0</v>
      </c>
      <c r="I4" s="277"/>
      <c r="J4" s="278"/>
      <c r="K4" s="131"/>
      <c r="L4" s="131"/>
      <c r="M4" s="131"/>
      <c r="N4" s="131"/>
      <c r="O4" s="131"/>
      <c r="P4" s="131"/>
      <c r="Q4" s="131"/>
      <c r="R4" s="131"/>
      <c r="S4" s="131"/>
      <c r="T4" s="131"/>
      <c r="U4" s="131"/>
      <c r="V4" s="131"/>
      <c r="W4" s="131"/>
    </row>
    <row r="5" spans="1:23" s="6" customFormat="1" ht="24.95" customHeight="1" thickBot="1">
      <c r="A5" s="62"/>
      <c r="B5" s="71"/>
      <c r="C5" s="3"/>
      <c r="D5" s="14"/>
      <c r="E5" s="14"/>
      <c r="F5" s="7"/>
      <c r="G5" s="15" t="s">
        <v>7</v>
      </c>
      <c r="H5" s="279">
        <f>①集計表!P6</f>
        <v>0</v>
      </c>
      <c r="I5" s="280"/>
      <c r="J5" s="281"/>
      <c r="K5" s="131"/>
      <c r="L5" s="131"/>
      <c r="M5" s="131"/>
      <c r="N5" s="131"/>
      <c r="O5" s="131"/>
      <c r="P5" s="131"/>
      <c r="Q5" s="131"/>
      <c r="R5" s="131"/>
      <c r="S5" s="131"/>
      <c r="T5" s="131"/>
      <c r="U5" s="131"/>
      <c r="V5" s="131"/>
      <c r="W5" s="131"/>
    </row>
    <row r="6" spans="1:23" s="6" customFormat="1" ht="24.95" customHeight="1">
      <c r="A6" s="62"/>
      <c r="B6" s="68" t="s">
        <v>6</v>
      </c>
      <c r="C6" s="270"/>
      <c r="D6" s="271"/>
      <c r="E6" s="14"/>
      <c r="F6" s="7"/>
      <c r="G6" s="70" t="s">
        <v>63</v>
      </c>
      <c r="H6" s="279">
        <f>①集計表!P7</f>
        <v>0</v>
      </c>
      <c r="I6" s="280"/>
      <c r="J6" s="281"/>
      <c r="K6" s="131"/>
      <c r="L6" s="131"/>
      <c r="M6" s="131"/>
      <c r="N6" s="131"/>
      <c r="O6" s="131"/>
      <c r="P6" s="131"/>
      <c r="Q6" s="131"/>
      <c r="R6" s="131"/>
      <c r="S6" s="131"/>
      <c r="T6" s="131"/>
      <c r="U6" s="131"/>
      <c r="V6" s="131"/>
      <c r="W6" s="131"/>
    </row>
    <row r="7" spans="1:23" s="6" customFormat="1" ht="24.95" customHeight="1" thickBot="1">
      <c r="A7" s="62"/>
      <c r="B7" s="107" t="s">
        <v>9</v>
      </c>
      <c r="C7" s="272"/>
      <c r="D7" s="273"/>
      <c r="E7" s="14"/>
      <c r="F7" s="7"/>
      <c r="G7" s="17" t="s">
        <v>64</v>
      </c>
      <c r="H7" s="282">
        <f>①集計表!P8</f>
        <v>0</v>
      </c>
      <c r="I7" s="283"/>
      <c r="J7" s="284"/>
      <c r="K7" s="131"/>
      <c r="L7" s="131"/>
      <c r="M7" s="131"/>
      <c r="N7" s="131"/>
      <c r="O7" s="131"/>
      <c r="P7" s="131"/>
      <c r="Q7" s="131"/>
      <c r="R7" s="131"/>
      <c r="S7" s="131"/>
      <c r="T7" s="131"/>
      <c r="U7" s="131"/>
      <c r="V7" s="131"/>
      <c r="W7" s="131"/>
    </row>
    <row r="8" spans="1:23" s="6" customFormat="1" ht="24.95" customHeight="1" thickBot="1">
      <c r="A8" s="62"/>
      <c r="B8" s="268" t="s">
        <v>104</v>
      </c>
      <c r="C8" s="269"/>
      <c r="D8" s="133" t="s">
        <v>106</v>
      </c>
      <c r="E8" s="14"/>
      <c r="F8" s="7"/>
      <c r="G8" s="102"/>
      <c r="H8" s="3"/>
      <c r="I8" s="3"/>
      <c r="J8" s="106"/>
      <c r="K8" s="131"/>
      <c r="L8" s="131" t="s">
        <v>190</v>
      </c>
      <c r="M8" s="131"/>
      <c r="N8" s="131"/>
      <c r="O8" s="131"/>
      <c r="P8" s="131"/>
      <c r="Q8" s="131"/>
      <c r="R8" s="131"/>
      <c r="S8" s="131"/>
      <c r="T8" s="131"/>
      <c r="U8" s="131"/>
      <c r="V8" s="131"/>
      <c r="W8" s="131"/>
    </row>
    <row r="9" spans="1:23" ht="24.95" customHeight="1">
      <c r="A9" s="62"/>
      <c r="B9" s="58"/>
      <c r="C9" s="19"/>
      <c r="D9" s="20"/>
      <c r="E9" s="20"/>
      <c r="F9" s="19"/>
      <c r="G9" s="19"/>
      <c r="H9" s="21"/>
      <c r="I9" s="22"/>
      <c r="J9" s="23"/>
      <c r="K9" s="130"/>
      <c r="L9" s="141" t="s">
        <v>189</v>
      </c>
      <c r="M9" s="140">
        <v>42826</v>
      </c>
      <c r="N9" s="130"/>
      <c r="O9" s="130"/>
      <c r="P9" s="130"/>
      <c r="Q9" s="130"/>
      <c r="R9" s="130"/>
      <c r="S9" s="130"/>
      <c r="T9" s="130"/>
      <c r="U9" s="130"/>
      <c r="V9" s="130"/>
      <c r="W9" s="130"/>
    </row>
    <row r="10" spans="1:23" ht="98.25" customHeight="1" thickBot="1">
      <c r="A10" s="61" t="s">
        <v>15</v>
      </c>
      <c r="B10" s="105" t="s">
        <v>146</v>
      </c>
      <c r="C10" s="59" t="s">
        <v>101</v>
      </c>
      <c r="D10" s="285" t="s">
        <v>181</v>
      </c>
      <c r="E10" s="286"/>
      <c r="F10" s="59" t="s">
        <v>19</v>
      </c>
      <c r="G10" s="60" t="s">
        <v>20</v>
      </c>
      <c r="H10" s="69" t="s">
        <v>74</v>
      </c>
      <c r="I10" s="72" t="s">
        <v>136</v>
      </c>
      <c r="J10" s="59" t="s">
        <v>62</v>
      </c>
      <c r="K10" s="130"/>
      <c r="L10" s="141" t="s">
        <v>142</v>
      </c>
      <c r="M10" s="130"/>
      <c r="N10" s="130"/>
      <c r="O10" s="130"/>
      <c r="P10" s="130"/>
      <c r="Q10" s="130"/>
      <c r="R10" s="130"/>
      <c r="S10" s="130"/>
      <c r="T10" s="130"/>
      <c r="U10" s="130"/>
      <c r="V10" s="130"/>
      <c r="W10" s="130"/>
    </row>
    <row r="11" spans="1:23" ht="30" customHeight="1">
      <c r="A11" s="64">
        <v>1</v>
      </c>
      <c r="B11" s="153"/>
      <c r="C11" s="154"/>
      <c r="D11" s="274"/>
      <c r="E11" s="275"/>
      <c r="F11" s="155"/>
      <c r="G11" s="156"/>
      <c r="H11" s="157"/>
      <c r="I11" s="158"/>
      <c r="J11" s="75"/>
      <c r="K11" s="130"/>
      <c r="L11" s="141" t="s">
        <v>143</v>
      </c>
      <c r="M11" s="140">
        <v>43921</v>
      </c>
      <c r="N11" s="130"/>
      <c r="O11" s="130"/>
      <c r="P11" s="130"/>
      <c r="Q11" s="130"/>
      <c r="R11" s="130"/>
      <c r="S11" s="130"/>
      <c r="T11" s="130"/>
      <c r="U11" s="130"/>
      <c r="V11" s="130"/>
      <c r="W11" s="130"/>
    </row>
    <row r="12" spans="1:23" ht="30" customHeight="1">
      <c r="A12" s="64">
        <v>2</v>
      </c>
      <c r="B12" s="153"/>
      <c r="C12" s="154"/>
      <c r="D12" s="274"/>
      <c r="E12" s="275"/>
      <c r="F12" s="155"/>
      <c r="G12" s="156"/>
      <c r="H12" s="159"/>
      <c r="I12" s="160"/>
      <c r="J12" s="75"/>
      <c r="K12" s="130">
        <f t="shared" ref="K12:K25" si="0">IF(H12&lt;&gt;"",1,0)</f>
        <v>0</v>
      </c>
      <c r="L12" s="130" t="s">
        <v>141</v>
      </c>
      <c r="M12" s="140">
        <v>45382</v>
      </c>
      <c r="N12" s="130"/>
      <c r="O12" s="130"/>
      <c r="P12" s="130"/>
      <c r="Q12" s="130"/>
      <c r="R12" s="130"/>
      <c r="S12" s="130"/>
      <c r="T12" s="130"/>
      <c r="U12" s="130"/>
      <c r="V12" s="130"/>
      <c r="W12" s="130"/>
    </row>
    <row r="13" spans="1:23" ht="30" customHeight="1">
      <c r="A13" s="64">
        <v>3</v>
      </c>
      <c r="B13" s="153"/>
      <c r="C13" s="154"/>
      <c r="D13" s="274"/>
      <c r="E13" s="275"/>
      <c r="F13" s="155"/>
      <c r="G13" s="156"/>
      <c r="H13" s="159"/>
      <c r="I13" s="160"/>
      <c r="J13" s="75"/>
      <c r="K13" s="130">
        <f t="shared" si="0"/>
        <v>0</v>
      </c>
      <c r="L13" s="130" t="str">
        <f t="shared" ref="L13:L24" si="1">IF(C13="その他",1,"")</f>
        <v/>
      </c>
      <c r="M13" s="142"/>
      <c r="N13" s="130"/>
      <c r="O13" s="130"/>
      <c r="P13" s="130"/>
      <c r="Q13" s="130"/>
      <c r="R13" s="130"/>
      <c r="S13" s="130"/>
      <c r="T13" s="130"/>
      <c r="U13" s="130"/>
      <c r="V13" s="130"/>
      <c r="W13" s="130"/>
    </row>
    <row r="14" spans="1:23" ht="30" customHeight="1">
      <c r="A14" s="64">
        <v>4</v>
      </c>
      <c r="B14" s="153"/>
      <c r="C14" s="154"/>
      <c r="D14" s="274"/>
      <c r="E14" s="275"/>
      <c r="F14" s="155"/>
      <c r="G14" s="156"/>
      <c r="H14" s="159"/>
      <c r="I14" s="160"/>
      <c r="J14" s="75"/>
      <c r="K14" s="130">
        <f>IF(H14&lt;&gt;"",1,0)</f>
        <v>0</v>
      </c>
      <c r="L14" s="130" t="str">
        <f t="shared" si="1"/>
        <v/>
      </c>
      <c r="M14" s="141"/>
      <c r="N14" s="130"/>
      <c r="O14" s="130"/>
      <c r="P14" s="130"/>
      <c r="Q14" s="130"/>
      <c r="R14" s="130"/>
      <c r="S14" s="130"/>
      <c r="T14" s="130"/>
      <c r="U14" s="130"/>
      <c r="V14" s="130"/>
      <c r="W14" s="130"/>
    </row>
    <row r="15" spans="1:23" ht="30" customHeight="1">
      <c r="A15" s="64">
        <v>5</v>
      </c>
      <c r="B15" s="153"/>
      <c r="C15" s="154"/>
      <c r="D15" s="274"/>
      <c r="E15" s="275"/>
      <c r="F15" s="155"/>
      <c r="G15" s="156"/>
      <c r="H15" s="159"/>
      <c r="I15" s="160"/>
      <c r="J15" s="75"/>
      <c r="K15" s="130">
        <f t="shared" si="0"/>
        <v>0</v>
      </c>
      <c r="L15" s="130" t="str">
        <f t="shared" si="1"/>
        <v/>
      </c>
      <c r="M15" s="130"/>
      <c r="N15" s="130"/>
      <c r="O15" s="130"/>
      <c r="P15" s="130"/>
      <c r="Q15" s="130"/>
      <c r="R15" s="130"/>
      <c r="S15" s="130"/>
      <c r="T15" s="130"/>
      <c r="U15" s="130"/>
      <c r="V15" s="130"/>
      <c r="W15" s="130"/>
    </row>
    <row r="16" spans="1:23" ht="30" customHeight="1">
      <c r="A16" s="64">
        <v>6</v>
      </c>
      <c r="B16" s="153"/>
      <c r="C16" s="154"/>
      <c r="D16" s="274"/>
      <c r="E16" s="275"/>
      <c r="F16" s="155"/>
      <c r="G16" s="156"/>
      <c r="H16" s="159"/>
      <c r="I16" s="160"/>
      <c r="J16" s="75"/>
      <c r="K16" s="130">
        <f t="shared" si="0"/>
        <v>0</v>
      </c>
      <c r="L16" s="130" t="str">
        <f t="shared" si="1"/>
        <v/>
      </c>
      <c r="M16" s="130"/>
      <c r="N16" s="130"/>
      <c r="O16" s="130"/>
      <c r="P16" s="130"/>
      <c r="Q16" s="130"/>
      <c r="R16" s="130"/>
      <c r="S16" s="130"/>
      <c r="T16" s="130"/>
      <c r="U16" s="130"/>
      <c r="V16" s="130"/>
      <c r="W16" s="130"/>
    </row>
    <row r="17" spans="1:23" ht="30" customHeight="1">
      <c r="A17" s="64">
        <v>7</v>
      </c>
      <c r="B17" s="153"/>
      <c r="C17" s="154"/>
      <c r="D17" s="274"/>
      <c r="E17" s="275"/>
      <c r="F17" s="155"/>
      <c r="G17" s="156"/>
      <c r="H17" s="159"/>
      <c r="I17" s="160"/>
      <c r="J17" s="75"/>
      <c r="K17" s="130">
        <f t="shared" si="0"/>
        <v>0</v>
      </c>
      <c r="L17" s="130" t="str">
        <f t="shared" si="1"/>
        <v/>
      </c>
      <c r="M17" s="130"/>
      <c r="N17" s="130"/>
      <c r="O17" s="130"/>
      <c r="P17" s="130"/>
      <c r="Q17" s="130"/>
      <c r="R17" s="130"/>
      <c r="S17" s="130"/>
      <c r="T17" s="130"/>
      <c r="U17" s="130"/>
      <c r="V17" s="130"/>
      <c r="W17" s="130"/>
    </row>
    <row r="18" spans="1:23" ht="30" customHeight="1">
      <c r="A18" s="64">
        <v>8</v>
      </c>
      <c r="B18" s="153"/>
      <c r="C18" s="154"/>
      <c r="D18" s="274"/>
      <c r="E18" s="275"/>
      <c r="F18" s="155"/>
      <c r="G18" s="156"/>
      <c r="H18" s="159"/>
      <c r="I18" s="160"/>
      <c r="J18" s="75"/>
      <c r="K18" s="130">
        <f t="shared" si="0"/>
        <v>0</v>
      </c>
      <c r="L18" s="130" t="str">
        <f t="shared" si="1"/>
        <v/>
      </c>
      <c r="M18" s="130"/>
      <c r="N18" s="130"/>
      <c r="O18" s="130"/>
      <c r="P18" s="130"/>
      <c r="Q18" s="130"/>
      <c r="R18" s="130"/>
      <c r="S18" s="130"/>
      <c r="T18" s="130"/>
      <c r="U18" s="130"/>
      <c r="V18" s="130"/>
      <c r="W18" s="130"/>
    </row>
    <row r="19" spans="1:23" ht="30" customHeight="1">
      <c r="A19" s="64">
        <v>9</v>
      </c>
      <c r="B19" s="153"/>
      <c r="C19" s="154"/>
      <c r="D19" s="274"/>
      <c r="E19" s="275"/>
      <c r="F19" s="155"/>
      <c r="G19" s="156"/>
      <c r="H19" s="159"/>
      <c r="I19" s="160"/>
      <c r="J19" s="75"/>
      <c r="K19" s="130">
        <f t="shared" si="0"/>
        <v>0</v>
      </c>
      <c r="L19" s="130" t="str">
        <f t="shared" si="1"/>
        <v/>
      </c>
      <c r="M19" s="130"/>
      <c r="N19" s="130"/>
      <c r="O19" s="130"/>
      <c r="P19" s="130"/>
      <c r="Q19" s="130"/>
      <c r="R19" s="130"/>
      <c r="S19" s="130"/>
      <c r="T19" s="130"/>
      <c r="U19" s="130"/>
      <c r="V19" s="130"/>
      <c r="W19" s="130"/>
    </row>
    <row r="20" spans="1:23" ht="30" customHeight="1">
      <c r="A20" s="64">
        <v>10</v>
      </c>
      <c r="B20" s="153"/>
      <c r="C20" s="154"/>
      <c r="D20" s="274"/>
      <c r="E20" s="275"/>
      <c r="F20" s="155"/>
      <c r="G20" s="156"/>
      <c r="H20" s="159"/>
      <c r="I20" s="160"/>
      <c r="J20" s="75"/>
      <c r="K20" s="130">
        <f t="shared" si="0"/>
        <v>0</v>
      </c>
      <c r="L20" s="130" t="str">
        <f t="shared" si="1"/>
        <v/>
      </c>
      <c r="M20" s="130"/>
      <c r="N20" s="130"/>
      <c r="O20" s="130"/>
      <c r="P20" s="130"/>
      <c r="Q20" s="130"/>
      <c r="R20" s="130"/>
      <c r="S20" s="130"/>
      <c r="T20" s="130"/>
      <c r="U20" s="130"/>
      <c r="V20" s="130"/>
      <c r="W20" s="130"/>
    </row>
    <row r="21" spans="1:23" ht="30" customHeight="1">
      <c r="A21" s="64">
        <v>11</v>
      </c>
      <c r="B21" s="153"/>
      <c r="C21" s="154"/>
      <c r="D21" s="274"/>
      <c r="E21" s="275"/>
      <c r="F21" s="155"/>
      <c r="G21" s="156"/>
      <c r="H21" s="159"/>
      <c r="I21" s="160"/>
      <c r="J21" s="75"/>
      <c r="K21" s="130">
        <f t="shared" si="0"/>
        <v>0</v>
      </c>
      <c r="L21" s="130" t="str">
        <f t="shared" si="1"/>
        <v/>
      </c>
      <c r="M21" s="130"/>
      <c r="N21" s="130"/>
      <c r="O21" s="130"/>
      <c r="P21" s="130"/>
      <c r="Q21" s="130"/>
      <c r="R21" s="130"/>
      <c r="S21" s="130"/>
      <c r="T21" s="130"/>
      <c r="U21" s="130"/>
      <c r="V21" s="130"/>
      <c r="W21" s="130"/>
    </row>
    <row r="22" spans="1:23" ht="30" customHeight="1">
      <c r="A22" s="64">
        <v>12</v>
      </c>
      <c r="B22" s="153"/>
      <c r="C22" s="154"/>
      <c r="D22" s="274"/>
      <c r="E22" s="275"/>
      <c r="F22" s="155"/>
      <c r="G22" s="156"/>
      <c r="H22" s="159"/>
      <c r="I22" s="160"/>
      <c r="J22" s="75"/>
      <c r="K22" s="130">
        <f t="shared" si="0"/>
        <v>0</v>
      </c>
      <c r="L22" s="130" t="str">
        <f t="shared" si="1"/>
        <v/>
      </c>
      <c r="M22" s="130"/>
      <c r="N22" s="130"/>
      <c r="O22" s="130"/>
      <c r="P22" s="130"/>
      <c r="Q22" s="130"/>
      <c r="R22" s="130"/>
      <c r="S22" s="130"/>
      <c r="T22" s="130"/>
      <c r="U22" s="130"/>
      <c r="V22" s="130"/>
      <c r="W22" s="130"/>
    </row>
    <row r="23" spans="1:23" ht="30" customHeight="1">
      <c r="A23" s="64">
        <v>13</v>
      </c>
      <c r="B23" s="153"/>
      <c r="C23" s="154"/>
      <c r="D23" s="274"/>
      <c r="E23" s="275"/>
      <c r="F23" s="155"/>
      <c r="G23" s="156"/>
      <c r="H23" s="159"/>
      <c r="I23" s="160"/>
      <c r="J23" s="75"/>
      <c r="K23" s="130">
        <f t="shared" si="0"/>
        <v>0</v>
      </c>
      <c r="L23" s="130" t="str">
        <f t="shared" si="1"/>
        <v/>
      </c>
      <c r="M23" s="130"/>
      <c r="N23" s="130"/>
      <c r="O23" s="130"/>
      <c r="P23" s="130"/>
      <c r="Q23" s="130"/>
      <c r="R23" s="130"/>
      <c r="S23" s="130"/>
      <c r="T23" s="130"/>
      <c r="U23" s="130"/>
      <c r="V23" s="130"/>
      <c r="W23" s="130"/>
    </row>
    <row r="24" spans="1:23" ht="30" customHeight="1">
      <c r="A24" s="64">
        <v>14</v>
      </c>
      <c r="B24" s="153"/>
      <c r="C24" s="154"/>
      <c r="D24" s="274"/>
      <c r="E24" s="275"/>
      <c r="F24" s="155"/>
      <c r="G24" s="156"/>
      <c r="H24" s="159"/>
      <c r="I24" s="160"/>
      <c r="J24" s="75"/>
      <c r="K24" s="130">
        <f t="shared" si="0"/>
        <v>0</v>
      </c>
      <c r="L24" s="130" t="str">
        <f t="shared" si="1"/>
        <v/>
      </c>
      <c r="M24" s="130"/>
      <c r="N24" s="130"/>
      <c r="O24" s="130"/>
      <c r="P24" s="130"/>
      <c r="Q24" s="130"/>
      <c r="R24" s="130"/>
      <c r="S24" s="130"/>
      <c r="T24" s="130"/>
      <c r="U24" s="130"/>
      <c r="V24" s="130"/>
      <c r="W24" s="130"/>
    </row>
    <row r="25" spans="1:23" ht="30" customHeight="1" thickBot="1">
      <c r="A25" s="65">
        <v>15</v>
      </c>
      <c r="B25" s="198"/>
      <c r="C25" s="161"/>
      <c r="D25" s="294"/>
      <c r="E25" s="295"/>
      <c r="F25" s="162"/>
      <c r="G25" s="163"/>
      <c r="H25" s="164"/>
      <c r="I25" s="165"/>
      <c r="J25" s="76"/>
      <c r="K25" s="130">
        <f t="shared" si="0"/>
        <v>0</v>
      </c>
      <c r="L25" s="130" t="e">
        <f>IF(SUMIF(C11:C25,"【職員処遇改善費のみ対象】園内研修",I11:I25)&gt;VLOOKUP(C6,M25:N28,2,FALSE),VLOOKUP(C6,M25:N28,2,FALSE)-SUMIF(C11:C25,"【職員処遇改善費のみ対象】園内研修",I11:I25),"")</f>
        <v>#N/A</v>
      </c>
      <c r="M25" s="54" t="s">
        <v>140</v>
      </c>
      <c r="N25" s="149">
        <v>4</v>
      </c>
      <c r="O25" s="130"/>
      <c r="P25" s="130"/>
      <c r="Q25" s="130"/>
      <c r="R25" s="130"/>
      <c r="S25" s="130"/>
      <c r="T25" s="130"/>
      <c r="U25" s="130"/>
      <c r="V25" s="130"/>
      <c r="W25" s="130"/>
    </row>
    <row r="26" spans="1:23" ht="26.25" customHeight="1" thickTop="1" thickBot="1">
      <c r="A26" s="287" t="s">
        <v>65</v>
      </c>
      <c r="B26" s="289"/>
      <c r="C26" s="288"/>
      <c r="D26" s="288"/>
      <c r="E26" s="288"/>
      <c r="F26" s="289"/>
      <c r="G26" s="290"/>
      <c r="H26" s="85">
        <f ca="1">①集計表!P18</f>
        <v>0</v>
      </c>
      <c r="I26" s="82">
        <f ca="1">SUM(I27:I29)</f>
        <v>0</v>
      </c>
      <c r="J26" s="152"/>
      <c r="K26" s="130"/>
      <c r="L26" s="130"/>
      <c r="M26" s="132"/>
      <c r="N26" s="149"/>
      <c r="O26" s="130"/>
      <c r="P26" s="130"/>
      <c r="Q26" s="130"/>
      <c r="R26" s="130"/>
      <c r="S26" s="130"/>
      <c r="T26" s="130"/>
      <c r="U26" s="130"/>
      <c r="V26" s="130"/>
      <c r="W26" s="130"/>
    </row>
    <row r="27" spans="1:23" ht="26.25" customHeight="1" thickBot="1">
      <c r="A27" s="136"/>
      <c r="B27" s="127" t="s">
        <v>66</v>
      </c>
      <c r="C27" s="128"/>
      <c r="D27" s="128"/>
      <c r="E27" s="128"/>
      <c r="F27" s="128"/>
      <c r="G27" s="128"/>
      <c r="H27" s="139" t="s">
        <v>89</v>
      </c>
      <c r="I27" s="82">
        <f>SUMIF(C11:C25,"【職員処遇改善費のみ対象】横浜市（区）主催研修",I11:I25)</f>
        <v>0</v>
      </c>
      <c r="J27" s="126"/>
      <c r="K27" s="130"/>
      <c r="L27" s="130"/>
      <c r="M27" s="132"/>
      <c r="N27" s="149"/>
      <c r="O27" s="130"/>
      <c r="P27" s="130"/>
      <c r="Q27" s="130"/>
      <c r="R27" s="130"/>
      <c r="S27" s="130"/>
      <c r="T27" s="130"/>
      <c r="U27" s="130"/>
      <c r="V27" s="130"/>
      <c r="W27" s="130"/>
    </row>
    <row r="28" spans="1:23" ht="26.25" customHeight="1" thickBot="1">
      <c r="A28" s="136"/>
      <c r="B28" s="147" t="s">
        <v>145</v>
      </c>
      <c r="C28" s="128"/>
      <c r="D28" s="128"/>
      <c r="E28" s="128"/>
      <c r="F28" s="128"/>
      <c r="G28" s="128"/>
      <c r="H28" s="138" t="s">
        <v>186</v>
      </c>
      <c r="I28" s="82">
        <f ca="1">SUMIF(C11:C26,"【幼稚園又は認定こども園に勤務していた者】その他",I11:I25)</f>
        <v>0</v>
      </c>
      <c r="J28" s="137"/>
      <c r="K28" s="130"/>
      <c r="M28" s="132"/>
      <c r="N28" s="149"/>
      <c r="O28" s="130"/>
      <c r="P28" s="130"/>
      <c r="Q28" s="130"/>
      <c r="R28" s="130"/>
      <c r="S28" s="130"/>
      <c r="T28" s="130"/>
      <c r="U28" s="130"/>
      <c r="V28" s="130"/>
      <c r="W28" s="130"/>
    </row>
    <row r="29" spans="1:23" ht="26.25" customHeight="1" thickBot="1">
      <c r="A29" s="136"/>
      <c r="B29" s="292" t="s">
        <v>144</v>
      </c>
      <c r="C29" s="292"/>
      <c r="D29" s="292"/>
      <c r="E29" s="292"/>
      <c r="F29" s="292"/>
      <c r="G29" s="293"/>
      <c r="H29" s="138" t="s">
        <v>187</v>
      </c>
      <c r="I29" s="82">
        <f>IF(SUMIF(C11:C25,"【職員処遇改善費のみ対象】園内研修",I11:I25)&gt;N25,N25,SUMIF(C11:C25,"【職員処遇改善費のみ対象】園内研修",I11:I25))</f>
        <v>0</v>
      </c>
      <c r="J29" s="137"/>
      <c r="K29" s="130"/>
      <c r="L29" s="130"/>
      <c r="M29" s="130"/>
      <c r="N29" s="130"/>
      <c r="O29" s="130"/>
      <c r="P29" s="130"/>
      <c r="Q29" s="130"/>
      <c r="R29" s="130"/>
      <c r="S29" s="130"/>
      <c r="T29" s="130"/>
      <c r="U29" s="130"/>
      <c r="V29" s="130"/>
      <c r="W29" s="130"/>
    </row>
    <row r="30" spans="1:23" s="52" customFormat="1" ht="26.25" customHeight="1" thickBot="1">
      <c r="A30" s="121"/>
      <c r="B30" s="122" t="s">
        <v>183</v>
      </c>
      <c r="C30" s="148"/>
      <c r="D30" s="128"/>
      <c r="E30" s="128"/>
      <c r="F30" s="128"/>
      <c r="G30" s="128"/>
      <c r="H30" s="189" t="s">
        <v>188</v>
      </c>
      <c r="I30" s="82">
        <f>SUMIF(C11:C25,"幼稚園教諭旧免許状更新講習・免許法認定講習",I11:I25)</f>
        <v>0</v>
      </c>
      <c r="J30" s="128"/>
      <c r="K30" s="132"/>
      <c r="L30" s="132"/>
      <c r="M30" s="132"/>
      <c r="N30" s="132"/>
      <c r="O30" s="132"/>
      <c r="P30" s="132"/>
      <c r="Q30" s="132"/>
      <c r="R30" s="132"/>
      <c r="S30" s="132"/>
      <c r="T30" s="132"/>
      <c r="U30" s="132"/>
      <c r="V30" s="132"/>
      <c r="W30" s="132"/>
    </row>
    <row r="31" spans="1:23" s="52" customFormat="1" ht="15" customHeight="1">
      <c r="A31" s="121"/>
      <c r="B31" s="291" t="s">
        <v>184</v>
      </c>
      <c r="C31" s="291"/>
      <c r="D31" s="128"/>
      <c r="E31" s="128"/>
      <c r="F31" s="128"/>
      <c r="G31" s="128"/>
      <c r="H31" s="128"/>
      <c r="I31" s="128"/>
      <c r="J31" s="128"/>
      <c r="K31" s="132"/>
      <c r="L31" s="132"/>
      <c r="M31" s="132"/>
      <c r="N31" s="132"/>
      <c r="O31" s="132"/>
      <c r="P31" s="132"/>
      <c r="Q31" s="132"/>
      <c r="R31" s="132"/>
      <c r="S31" s="132"/>
      <c r="T31" s="132"/>
      <c r="U31" s="132"/>
      <c r="V31" s="132"/>
      <c r="W31" s="132"/>
    </row>
    <row r="32" spans="1:23" s="52" customFormat="1" ht="15" customHeight="1">
      <c r="A32" s="121"/>
      <c r="B32" s="122" t="s">
        <v>185</v>
      </c>
      <c r="C32" s="128"/>
      <c r="D32" s="128"/>
      <c r="E32" s="128"/>
      <c r="F32" s="128"/>
      <c r="G32" s="128"/>
      <c r="H32" s="128"/>
      <c r="I32" s="128"/>
      <c r="J32" s="128"/>
      <c r="K32" s="132"/>
      <c r="L32" s="132"/>
      <c r="M32" s="132"/>
      <c r="N32" s="132"/>
      <c r="O32" s="132"/>
      <c r="P32" s="132"/>
      <c r="Q32" s="132"/>
      <c r="R32" s="132"/>
      <c r="S32" s="132"/>
      <c r="T32" s="132"/>
      <c r="U32" s="132"/>
      <c r="V32" s="132"/>
      <c r="W32" s="132"/>
    </row>
    <row r="33" spans="1:23" s="52" customFormat="1" ht="15" customHeight="1">
      <c r="A33" s="121"/>
      <c r="B33" s="122" t="s">
        <v>196</v>
      </c>
      <c r="C33" s="128"/>
      <c r="D33" s="128"/>
      <c r="E33" s="128"/>
      <c r="F33" s="128"/>
      <c r="G33" s="128"/>
      <c r="H33" s="128"/>
      <c r="I33" s="128"/>
      <c r="J33" s="128"/>
      <c r="K33" s="132"/>
      <c r="L33" s="132"/>
      <c r="M33" s="132"/>
      <c r="N33" s="132"/>
      <c r="O33" s="132"/>
      <c r="P33" s="132"/>
      <c r="Q33" s="132"/>
      <c r="R33" s="132"/>
      <c r="S33" s="132"/>
      <c r="T33" s="132"/>
      <c r="U33" s="132"/>
      <c r="V33" s="132"/>
      <c r="W33" s="132"/>
    </row>
    <row r="34" spans="1:23" s="52" customFormat="1" ht="15" customHeight="1">
      <c r="A34" s="121"/>
      <c r="C34" s="129"/>
      <c r="D34" s="128"/>
      <c r="E34" s="128"/>
      <c r="F34" s="128"/>
      <c r="G34" s="128"/>
      <c r="H34" s="128"/>
      <c r="I34" s="128"/>
      <c r="J34" s="128"/>
      <c r="K34" s="132"/>
      <c r="L34" s="132"/>
      <c r="M34" s="132"/>
      <c r="N34" s="132"/>
      <c r="O34" s="132"/>
      <c r="P34" s="132"/>
      <c r="Q34" s="132"/>
      <c r="R34" s="132"/>
      <c r="S34" s="132"/>
      <c r="T34" s="132"/>
      <c r="U34" s="132"/>
      <c r="V34" s="132"/>
      <c r="W34" s="132"/>
    </row>
    <row r="35" spans="1:23" s="52" customFormat="1" ht="15" customHeight="1">
      <c r="A35" s="121"/>
      <c r="D35" s="128"/>
      <c r="E35" s="128"/>
      <c r="F35" s="128"/>
      <c r="G35" s="128"/>
      <c r="H35" s="128"/>
      <c r="I35" s="128"/>
      <c r="J35" s="128"/>
      <c r="K35" s="132"/>
      <c r="L35" s="132"/>
      <c r="M35" s="132"/>
      <c r="N35" s="132"/>
      <c r="O35" s="132"/>
      <c r="P35" s="132"/>
      <c r="Q35" s="132"/>
      <c r="R35" s="132"/>
      <c r="S35" s="132"/>
      <c r="T35" s="132"/>
      <c r="U35" s="132"/>
      <c r="V35" s="132"/>
      <c r="W35" s="132"/>
    </row>
    <row r="36" spans="1:23" s="52" customFormat="1" ht="15" customHeight="1">
      <c r="A36" s="121"/>
      <c r="C36" s="128"/>
      <c r="D36" s="128"/>
      <c r="E36" s="128"/>
      <c r="F36" s="128"/>
      <c r="G36" s="128"/>
      <c r="H36" s="128"/>
      <c r="I36" s="128"/>
      <c r="J36" s="128"/>
      <c r="K36" s="132"/>
      <c r="L36" s="132"/>
      <c r="M36" s="132"/>
      <c r="N36" s="132"/>
      <c r="O36" s="132"/>
      <c r="P36" s="132"/>
      <c r="Q36" s="132"/>
      <c r="R36" s="132"/>
      <c r="S36" s="132"/>
      <c r="T36" s="132"/>
      <c r="U36" s="132"/>
      <c r="V36" s="132"/>
      <c r="W36" s="132"/>
    </row>
    <row r="37" spans="1:23" s="52" customFormat="1" ht="15" customHeight="1">
      <c r="A37" s="62"/>
      <c r="C37" s="50"/>
      <c r="D37" s="50"/>
      <c r="E37" s="50"/>
      <c r="F37" s="50"/>
      <c r="G37" s="50"/>
      <c r="H37" s="50"/>
      <c r="I37" s="50"/>
      <c r="J37" s="50"/>
    </row>
    <row r="38" spans="1:23" s="52" customFormat="1" ht="15" customHeight="1">
      <c r="A38" s="62"/>
      <c r="B38" s="99" t="s">
        <v>90</v>
      </c>
      <c r="C38" s="100"/>
      <c r="D38" s="100"/>
      <c r="E38" s="100"/>
      <c r="F38" s="100"/>
      <c r="G38" s="50"/>
      <c r="H38" s="50"/>
      <c r="I38" s="50"/>
      <c r="J38" s="50"/>
    </row>
    <row r="39" spans="1:23" s="52" customFormat="1" ht="30" customHeight="1">
      <c r="A39" s="62"/>
      <c r="B39" s="211"/>
      <c r="C39" s="212"/>
      <c r="D39" s="212"/>
      <c r="E39" s="212"/>
      <c r="F39" s="212"/>
      <c r="G39" s="212"/>
      <c r="H39" s="212"/>
      <c r="I39" s="212"/>
      <c r="J39" s="212"/>
    </row>
    <row r="40" spans="1:23" s="52" customFormat="1" ht="15" customHeight="1">
      <c r="A40" s="62"/>
      <c r="B40" s="58"/>
      <c r="C40" s="50"/>
      <c r="D40" s="50"/>
      <c r="E40" s="50"/>
      <c r="F40" s="50"/>
      <c r="G40" s="50"/>
      <c r="H40" s="50"/>
      <c r="I40" s="50"/>
      <c r="J40" s="50"/>
    </row>
    <row r="41" spans="1:23" s="52" customFormat="1" ht="15" customHeight="1">
      <c r="A41" s="62"/>
      <c r="B41" s="58"/>
      <c r="C41" s="50"/>
      <c r="D41" s="50"/>
      <c r="E41" s="50"/>
      <c r="F41" s="50"/>
      <c r="G41" s="50"/>
      <c r="H41" s="50"/>
      <c r="I41" s="50"/>
      <c r="J41" s="50"/>
    </row>
    <row r="42" spans="1:23" s="53" customFormat="1" ht="15" customHeight="1">
      <c r="A42" s="66"/>
      <c r="B42" s="57"/>
      <c r="C42" s="51"/>
      <c r="D42" s="51"/>
      <c r="E42" s="51"/>
      <c r="F42" s="51"/>
      <c r="G42" s="51"/>
      <c r="H42" s="51"/>
      <c r="I42" s="51"/>
      <c r="J42" s="51"/>
    </row>
  </sheetData>
  <sheetProtection algorithmName="SHA-512" hashValue="ngeavN5mz7/D8u0FLdM8BqXmcEiMdgYs6lVCvtidzSEa2iTdUU4Q9sYAjHFOpOkvxbghtrOfDTn+18Ob830/zw==" saltValue="UK5ZxR5GPkIoAmKlLzJpTg==" spinCount="100000" sheet="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9:G29"/>
    <mergeCell ref="B31:C31"/>
    <mergeCell ref="B39:J39"/>
    <mergeCell ref="D21:E21"/>
    <mergeCell ref="D22:E22"/>
    <mergeCell ref="D23:E23"/>
    <mergeCell ref="D24:E24"/>
    <mergeCell ref="D25:E25"/>
    <mergeCell ref="A26:G26"/>
  </mergeCells>
  <phoneticPr fontId="2"/>
  <conditionalFormatting sqref="C6:C7">
    <cfRule type="cellIs" dxfId="571" priority="13" operator="equal">
      <formula>""</formula>
    </cfRule>
  </conditionalFormatting>
  <conditionalFormatting sqref="D8 H26:I26">
    <cfRule type="cellIs" dxfId="570" priority="15" operator="equal">
      <formula>""</formula>
    </cfRule>
  </conditionalFormatting>
  <conditionalFormatting sqref="D11:E25 G11:H25">
    <cfRule type="expression" dxfId="569" priority="3">
      <formula>$C11="【職員処遇改善費のみ対象】園内研修"</formula>
    </cfRule>
  </conditionalFormatting>
  <conditionalFormatting sqref="D11:E25">
    <cfRule type="expression" dxfId="568" priority="11">
      <formula>$C11="【職員処遇改善費のみ対象】横浜市（区）主催研修"</formula>
    </cfRule>
    <cfRule type="expression" dxfId="567" priority="12">
      <formula>$C11="幼稚園教諭旧免許状更新講習・免許法認定講習"</formula>
    </cfRule>
  </conditionalFormatting>
  <conditionalFormatting sqref="F11:F25">
    <cfRule type="expression" dxfId="566" priority="7">
      <formula>$C11&lt;&gt;"保育士等キャリアアップ研修"</formula>
    </cfRule>
    <cfRule type="expression" dxfId="565" priority="16" stopIfTrue="1">
      <formula>$C11="保育士等キャリアアップ研修"</formula>
    </cfRule>
  </conditionalFormatting>
  <conditionalFormatting sqref="F11:H25">
    <cfRule type="expression" dxfId="564" priority="4">
      <formula>$C11="その他"</formula>
    </cfRule>
  </conditionalFormatting>
  <conditionalFormatting sqref="G11:G25">
    <cfRule type="expression" dxfId="563" priority="9">
      <formula>$C11="幼稚園教諭旧免許状更新講習・免許法認定講習"</formula>
    </cfRule>
  </conditionalFormatting>
  <conditionalFormatting sqref="G11:H25">
    <cfRule type="expression" dxfId="562" priority="1">
      <formula>$C11="【職員処遇改善費のみ対象】横浜市（区）主催研修"</formula>
    </cfRule>
  </conditionalFormatting>
  <conditionalFormatting sqref="H11:H25">
    <cfRule type="expression" dxfId="561" priority="2">
      <formula>$C11="【幼稚園又は認定こども園に勤務していた者】その他"</formula>
    </cfRule>
  </conditionalFormatting>
  <conditionalFormatting sqref="H3:I3 H4:J7">
    <cfRule type="cellIs" dxfId="560" priority="14" operator="equal">
      <formula>""</formula>
    </cfRule>
  </conditionalFormatting>
  <conditionalFormatting sqref="I11:I25">
    <cfRule type="expression" dxfId="559" priority="8">
      <formula>$C11="保育士等キャリアアップ研修"</formula>
    </cfRule>
  </conditionalFormatting>
  <dataValidations count="9">
    <dataValidation type="list" allowBlank="1" showInputMessage="1" showErrorMessage="1" sqref="H25" xr:uid="{AA841D5E-95B1-43D8-BB32-4C2E2A0DAB0B}">
      <formula1>INDIRECT($C$5)</formula1>
    </dataValidation>
    <dataValidation type="list" allowBlank="1" showInputMessage="1" showErrorMessage="1" sqref="H11:H24" xr:uid="{2ED3BDA4-A853-4AC1-9BF7-493CB87F3959}">
      <formula1>INDIRECT($C$6)</formula1>
    </dataValidation>
    <dataValidation type="decimal" operator="greaterThanOrEqual" allowBlank="1" showInputMessage="1" showErrorMessage="1" sqref="I11:I25" xr:uid="{1E108E2E-3855-4E95-ACC7-3905EC2CD89E}">
      <formula1>0</formula1>
    </dataValidation>
    <dataValidation type="textLength" operator="equal" allowBlank="1" showInputMessage="1" showErrorMessage="1" sqref="G11:G25" xr:uid="{464E1178-F27A-4F3A-ADE1-CEA45E7233C8}">
      <formula1>12</formula1>
    </dataValidation>
    <dataValidation type="list" allowBlank="1" showInputMessage="1" showErrorMessage="1" sqref="D8" xr:uid="{4DD5A35E-5AAC-4143-8A4B-0F9B074CF274}">
      <formula1>"〇,×"</formula1>
    </dataValidation>
    <dataValidation type="list" allowBlank="1" showInputMessage="1" showErrorMessage="1" sqref="C11:C25" xr:uid="{89E23B0B-399D-46E9-9EA5-9D9CF8F2079E}">
      <formula1>INDIRECT($D$8)</formula1>
    </dataValidation>
    <dataValidation type="list" allowBlank="1" showInputMessage="1" showErrorMessage="1" sqref="O6" xr:uid="{D03D3406-C4F2-4EAE-9B2E-BE9F8735B759}">
      <formula1>" "</formula1>
    </dataValidation>
    <dataValidation type="list" allowBlank="1" showInputMessage="1" showErrorMessage="1" sqref="D11:E25" xr:uid="{8F7EADF3-D369-417E-8FD6-0A54BFDBD265}">
      <formula1>INDIRECT($C11)</formula1>
    </dataValidation>
    <dataValidation type="date" operator="lessThanOrEqual" allowBlank="1" error="賃金改善開始月のR6.4月以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6.4月以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CA6346B2-4AA2-4B15-A2A5-1B0B3729433A}">
      <formula1>45716</formula1>
    </dataValidation>
  </dataValidations>
  <printOptions horizontalCentered="1"/>
  <pageMargins left="0.25" right="0.25" top="0.75" bottom="0.75" header="0.3" footer="0.3"/>
  <pageSetup paperSize="8" scale="85" orientation="landscape" cellComments="asDisplayed" r:id="rId1"/>
  <extLst>
    <ext xmlns:x14="http://schemas.microsoft.com/office/spreadsheetml/2009/9/main" uri="{CCE6A557-97BC-4b89-ADB6-D9C93CAAB3DF}">
      <x14:dataValidations xmlns:xm="http://schemas.microsoft.com/office/excel/2006/main" count="1">
        <x14:dataValidation type="list" allowBlank="1" showInputMessage="1" showErrorMessage="1" xr:uid="{8AAC860D-A668-4301-9852-3632840D6F07}">
          <x14:formula1>
            <xm:f>マスタ!$C$3:$C$6</xm:f>
          </x14:formula1>
          <xm:sqref>C6:D6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819FC0-E251-41C1-A4D4-2E266915C59D}">
  <sheetPr codeName="Sheet11">
    <tabColor rgb="FFFF0000"/>
    <pageSetUpPr fitToPage="1"/>
  </sheetPr>
  <dimension ref="A1:W42"/>
  <sheetViews>
    <sheetView showZeros="0" view="pageBreakPreview" zoomScale="70" zoomScaleNormal="70" zoomScaleSheetLayoutView="70" workbookViewId="0"/>
  </sheetViews>
  <sheetFormatPr defaultRowHeight="18.75"/>
  <cols>
    <col min="1" max="1" width="5" style="63" customWidth="1"/>
    <col min="2" max="2" width="16.75" style="67" customWidth="1"/>
    <col min="3" max="3" width="39.375" style="2" customWidth="1"/>
    <col min="4" max="4" width="9.375" style="2" customWidth="1"/>
    <col min="5" max="5" width="37.625" style="2" customWidth="1"/>
    <col min="6" max="6" width="42.875" style="2" customWidth="1"/>
    <col min="7" max="7" width="19.625" style="2" customWidth="1"/>
    <col min="8" max="8" width="22.375" style="2" customWidth="1"/>
    <col min="9" max="9" width="15.625" style="2" customWidth="1"/>
    <col min="10" max="10" width="27.5" style="2" customWidth="1"/>
    <col min="11" max="11" width="9" style="2" hidden="1" customWidth="1"/>
    <col min="12" max="12" width="11.875" style="2" hidden="1" customWidth="1"/>
    <col min="13" max="13" width="10.5" style="2" hidden="1" customWidth="1"/>
    <col min="14" max="14" width="9" style="2" hidden="1" customWidth="1"/>
    <col min="15" max="15" width="50.625" style="2" hidden="1" customWidth="1"/>
    <col min="16" max="16384" width="9" style="2"/>
  </cols>
  <sheetData>
    <row r="1" spans="1:23" ht="29.25" customHeight="1">
      <c r="A1" s="112" t="s">
        <v>71</v>
      </c>
      <c r="B1" s="113"/>
      <c r="C1" s="117"/>
      <c r="D1" s="116" t="s">
        <v>195</v>
      </c>
      <c r="E1" s="98"/>
      <c r="F1" s="116"/>
      <c r="G1" s="117"/>
      <c r="H1" s="117"/>
      <c r="I1" s="117"/>
      <c r="J1" s="118"/>
      <c r="K1" s="130"/>
      <c r="L1" s="130"/>
      <c r="M1" s="130"/>
      <c r="N1" s="130"/>
      <c r="O1" s="130"/>
      <c r="P1" s="130"/>
      <c r="Q1" s="130"/>
      <c r="R1" s="130"/>
      <c r="S1" s="130"/>
      <c r="T1" s="130"/>
      <c r="U1" s="130"/>
      <c r="V1" s="130"/>
      <c r="W1" s="130"/>
    </row>
    <row r="2" spans="1:23" ht="19.5" thickBot="1">
      <c r="A2" s="121"/>
      <c r="B2" s="122"/>
      <c r="C2" s="119"/>
      <c r="D2" s="119"/>
      <c r="E2" s="119"/>
      <c r="F2" s="124"/>
      <c r="G2" s="119"/>
      <c r="H2" s="125"/>
      <c r="I2" s="125"/>
      <c r="J2" s="125"/>
      <c r="K2" s="130"/>
      <c r="L2" s="130"/>
      <c r="M2" s="130"/>
      <c r="N2" s="130"/>
      <c r="O2" s="130"/>
      <c r="P2" s="130"/>
      <c r="Q2" s="130"/>
      <c r="R2" s="130"/>
      <c r="S2" s="130"/>
      <c r="T2" s="130"/>
      <c r="U2" s="130"/>
      <c r="V2" s="130"/>
      <c r="W2" s="130"/>
    </row>
    <row r="3" spans="1:23" s="6" customFormat="1" ht="24.95" customHeight="1">
      <c r="A3" s="192"/>
      <c r="B3" s="122"/>
      <c r="C3" s="193"/>
      <c r="D3" s="193"/>
      <c r="E3" s="193"/>
      <c r="F3" s="194"/>
      <c r="G3" s="195" t="s">
        <v>1</v>
      </c>
      <c r="H3" s="97">
        <f>①集計表!P4</f>
        <v>0</v>
      </c>
      <c r="I3" s="196" t="s">
        <v>3</v>
      </c>
      <c r="J3" s="118"/>
      <c r="K3" s="131"/>
      <c r="L3" s="131"/>
      <c r="M3" s="131"/>
      <c r="N3" s="131"/>
      <c r="O3" s="131"/>
      <c r="P3" s="131"/>
      <c r="Q3" s="131"/>
      <c r="R3" s="131"/>
      <c r="S3" s="131"/>
      <c r="T3" s="131"/>
      <c r="U3" s="131"/>
      <c r="V3" s="131"/>
      <c r="W3" s="131"/>
    </row>
    <row r="4" spans="1:23" s="6" customFormat="1" ht="24.95" customHeight="1">
      <c r="A4" s="121"/>
      <c r="B4" s="122"/>
      <c r="C4" s="193"/>
      <c r="D4" s="193"/>
      <c r="E4" s="193"/>
      <c r="F4" s="194"/>
      <c r="G4" s="197" t="s">
        <v>4</v>
      </c>
      <c r="H4" s="276">
        <f>①集計表!P5</f>
        <v>0</v>
      </c>
      <c r="I4" s="277"/>
      <c r="J4" s="278"/>
      <c r="K4" s="131"/>
      <c r="L4" s="131"/>
      <c r="M4" s="131"/>
      <c r="N4" s="131"/>
      <c r="O4" s="131"/>
      <c r="P4" s="131"/>
      <c r="Q4" s="131"/>
      <c r="R4" s="131"/>
      <c r="S4" s="131"/>
      <c r="T4" s="131"/>
      <c r="U4" s="131"/>
      <c r="V4" s="131"/>
      <c r="W4" s="131"/>
    </row>
    <row r="5" spans="1:23" s="6" customFormat="1" ht="24.95" customHeight="1" thickBot="1">
      <c r="A5" s="62"/>
      <c r="B5" s="71"/>
      <c r="C5" s="3"/>
      <c r="D5" s="14"/>
      <c r="E5" s="14"/>
      <c r="F5" s="7"/>
      <c r="G5" s="15" t="s">
        <v>7</v>
      </c>
      <c r="H5" s="279">
        <f>①集計表!P6</f>
        <v>0</v>
      </c>
      <c r="I5" s="280"/>
      <c r="J5" s="281"/>
      <c r="K5" s="131"/>
      <c r="L5" s="131"/>
      <c r="M5" s="131"/>
      <c r="N5" s="131"/>
      <c r="O5" s="131"/>
      <c r="P5" s="131"/>
      <c r="Q5" s="131"/>
      <c r="R5" s="131"/>
      <c r="S5" s="131"/>
      <c r="T5" s="131"/>
      <c r="U5" s="131"/>
      <c r="V5" s="131"/>
      <c r="W5" s="131"/>
    </row>
    <row r="6" spans="1:23" s="6" customFormat="1" ht="24.95" customHeight="1">
      <c r="A6" s="62"/>
      <c r="B6" s="68" t="s">
        <v>6</v>
      </c>
      <c r="C6" s="270"/>
      <c r="D6" s="271"/>
      <c r="E6" s="14"/>
      <c r="F6" s="7"/>
      <c r="G6" s="70" t="s">
        <v>63</v>
      </c>
      <c r="H6" s="279">
        <f>①集計表!P7</f>
        <v>0</v>
      </c>
      <c r="I6" s="280"/>
      <c r="J6" s="281"/>
      <c r="K6" s="131"/>
      <c r="L6" s="131"/>
      <c r="M6" s="131"/>
      <c r="N6" s="131"/>
      <c r="O6" s="131"/>
      <c r="P6" s="131"/>
      <c r="Q6" s="131"/>
      <c r="R6" s="131"/>
      <c r="S6" s="131"/>
      <c r="T6" s="131"/>
      <c r="U6" s="131"/>
      <c r="V6" s="131"/>
      <c r="W6" s="131"/>
    </row>
    <row r="7" spans="1:23" s="6" customFormat="1" ht="24.95" customHeight="1" thickBot="1">
      <c r="A7" s="62"/>
      <c r="B7" s="107" t="s">
        <v>9</v>
      </c>
      <c r="C7" s="272"/>
      <c r="D7" s="273"/>
      <c r="E7" s="14"/>
      <c r="F7" s="7"/>
      <c r="G7" s="17" t="s">
        <v>64</v>
      </c>
      <c r="H7" s="282">
        <f>①集計表!P8</f>
        <v>0</v>
      </c>
      <c r="I7" s="283"/>
      <c r="J7" s="284"/>
      <c r="K7" s="131"/>
      <c r="L7" s="131"/>
      <c r="M7" s="131"/>
      <c r="N7" s="131"/>
      <c r="O7" s="131"/>
      <c r="P7" s="131"/>
      <c r="Q7" s="131"/>
      <c r="R7" s="131"/>
      <c r="S7" s="131"/>
      <c r="T7" s="131"/>
      <c r="U7" s="131"/>
      <c r="V7" s="131"/>
      <c r="W7" s="131"/>
    </row>
    <row r="8" spans="1:23" s="6" customFormat="1" ht="24.95" customHeight="1" thickBot="1">
      <c r="A8" s="62"/>
      <c r="B8" s="268" t="s">
        <v>104</v>
      </c>
      <c r="C8" s="269"/>
      <c r="D8" s="133" t="s">
        <v>106</v>
      </c>
      <c r="E8" s="14"/>
      <c r="F8" s="7"/>
      <c r="G8" s="102"/>
      <c r="H8" s="3"/>
      <c r="I8" s="3"/>
      <c r="J8" s="106"/>
      <c r="K8" s="131"/>
      <c r="L8" s="131" t="s">
        <v>190</v>
      </c>
      <c r="M8" s="131"/>
      <c r="N8" s="131"/>
      <c r="O8" s="131"/>
      <c r="P8" s="131"/>
      <c r="Q8" s="131"/>
      <c r="R8" s="131"/>
      <c r="S8" s="131"/>
      <c r="T8" s="131"/>
      <c r="U8" s="131"/>
      <c r="V8" s="131"/>
      <c r="W8" s="131"/>
    </row>
    <row r="9" spans="1:23" ht="24.95" customHeight="1">
      <c r="A9" s="62"/>
      <c r="B9" s="58"/>
      <c r="C9" s="19"/>
      <c r="D9" s="20"/>
      <c r="E9" s="20"/>
      <c r="F9" s="19"/>
      <c r="G9" s="19"/>
      <c r="H9" s="21"/>
      <c r="I9" s="22"/>
      <c r="J9" s="23"/>
      <c r="K9" s="130"/>
      <c r="L9" s="141" t="s">
        <v>189</v>
      </c>
      <c r="M9" s="140">
        <v>42826</v>
      </c>
      <c r="N9" s="130"/>
      <c r="O9" s="130"/>
      <c r="P9" s="130"/>
      <c r="Q9" s="130"/>
      <c r="R9" s="130"/>
      <c r="S9" s="130"/>
      <c r="T9" s="130"/>
      <c r="U9" s="130"/>
      <c r="V9" s="130"/>
      <c r="W9" s="130"/>
    </row>
    <row r="10" spans="1:23" ht="98.25" customHeight="1" thickBot="1">
      <c r="A10" s="61" t="s">
        <v>15</v>
      </c>
      <c r="B10" s="105" t="s">
        <v>146</v>
      </c>
      <c r="C10" s="59" t="s">
        <v>101</v>
      </c>
      <c r="D10" s="285" t="s">
        <v>181</v>
      </c>
      <c r="E10" s="286"/>
      <c r="F10" s="59" t="s">
        <v>19</v>
      </c>
      <c r="G10" s="60" t="s">
        <v>20</v>
      </c>
      <c r="H10" s="69" t="s">
        <v>74</v>
      </c>
      <c r="I10" s="72" t="s">
        <v>136</v>
      </c>
      <c r="J10" s="59" t="s">
        <v>62</v>
      </c>
      <c r="K10" s="130"/>
      <c r="L10" s="141" t="s">
        <v>142</v>
      </c>
      <c r="M10" s="130"/>
      <c r="N10" s="130"/>
      <c r="O10" s="130"/>
      <c r="P10" s="130"/>
      <c r="Q10" s="130"/>
      <c r="R10" s="130"/>
      <c r="S10" s="130"/>
      <c r="T10" s="130"/>
      <c r="U10" s="130"/>
      <c r="V10" s="130"/>
      <c r="W10" s="130"/>
    </row>
    <row r="11" spans="1:23" ht="30" customHeight="1">
      <c r="A11" s="64">
        <v>1</v>
      </c>
      <c r="B11" s="153"/>
      <c r="C11" s="154"/>
      <c r="D11" s="274"/>
      <c r="E11" s="275"/>
      <c r="F11" s="155"/>
      <c r="G11" s="156"/>
      <c r="H11" s="157"/>
      <c r="I11" s="158"/>
      <c r="J11" s="75"/>
      <c r="K11" s="130"/>
      <c r="L11" s="141" t="s">
        <v>143</v>
      </c>
      <c r="M11" s="140">
        <v>43921</v>
      </c>
      <c r="N11" s="130"/>
      <c r="O11" s="130"/>
      <c r="P11" s="130"/>
      <c r="Q11" s="130"/>
      <c r="R11" s="130"/>
      <c r="S11" s="130"/>
      <c r="T11" s="130"/>
      <c r="U11" s="130"/>
      <c r="V11" s="130"/>
      <c r="W11" s="130"/>
    </row>
    <row r="12" spans="1:23" ht="30" customHeight="1">
      <c r="A12" s="64">
        <v>2</v>
      </c>
      <c r="B12" s="153"/>
      <c r="C12" s="154"/>
      <c r="D12" s="274"/>
      <c r="E12" s="275"/>
      <c r="F12" s="155"/>
      <c r="G12" s="156"/>
      <c r="H12" s="159"/>
      <c r="I12" s="160"/>
      <c r="J12" s="75"/>
      <c r="K12" s="130">
        <f t="shared" ref="K12:K25" si="0">IF(H12&lt;&gt;"",1,0)</f>
        <v>0</v>
      </c>
      <c r="L12" s="130" t="s">
        <v>141</v>
      </c>
      <c r="M12" s="140">
        <v>45382</v>
      </c>
      <c r="N12" s="130"/>
      <c r="O12" s="130"/>
      <c r="P12" s="130"/>
      <c r="Q12" s="130"/>
      <c r="R12" s="130"/>
      <c r="S12" s="130"/>
      <c r="T12" s="130"/>
      <c r="U12" s="130"/>
      <c r="V12" s="130"/>
      <c r="W12" s="130"/>
    </row>
    <row r="13" spans="1:23" ht="30" customHeight="1">
      <c r="A13" s="64">
        <v>3</v>
      </c>
      <c r="B13" s="153"/>
      <c r="C13" s="154"/>
      <c r="D13" s="274"/>
      <c r="E13" s="275"/>
      <c r="F13" s="155"/>
      <c r="G13" s="156"/>
      <c r="H13" s="159"/>
      <c r="I13" s="160"/>
      <c r="J13" s="75"/>
      <c r="K13" s="130">
        <f t="shared" si="0"/>
        <v>0</v>
      </c>
      <c r="L13" s="130" t="str">
        <f t="shared" ref="L13:L24" si="1">IF(C13="その他",1,"")</f>
        <v/>
      </c>
      <c r="M13" s="142"/>
      <c r="N13" s="130"/>
      <c r="O13" s="130"/>
      <c r="P13" s="130"/>
      <c r="Q13" s="130"/>
      <c r="R13" s="130"/>
      <c r="S13" s="130"/>
      <c r="T13" s="130"/>
      <c r="U13" s="130"/>
      <c r="V13" s="130"/>
      <c r="W13" s="130"/>
    </row>
    <row r="14" spans="1:23" ht="30" customHeight="1">
      <c r="A14" s="64">
        <v>4</v>
      </c>
      <c r="B14" s="153"/>
      <c r="C14" s="154"/>
      <c r="D14" s="274"/>
      <c r="E14" s="275"/>
      <c r="F14" s="155"/>
      <c r="G14" s="156"/>
      <c r="H14" s="159"/>
      <c r="I14" s="160"/>
      <c r="J14" s="75"/>
      <c r="K14" s="130">
        <f>IF(H14&lt;&gt;"",1,0)</f>
        <v>0</v>
      </c>
      <c r="L14" s="130" t="str">
        <f t="shared" si="1"/>
        <v/>
      </c>
      <c r="M14" s="141"/>
      <c r="N14" s="130"/>
      <c r="O14" s="130"/>
      <c r="P14" s="130"/>
      <c r="Q14" s="130"/>
      <c r="R14" s="130"/>
      <c r="S14" s="130"/>
      <c r="T14" s="130"/>
      <c r="U14" s="130"/>
      <c r="V14" s="130"/>
      <c r="W14" s="130"/>
    </row>
    <row r="15" spans="1:23" ht="30" customHeight="1">
      <c r="A15" s="64">
        <v>5</v>
      </c>
      <c r="B15" s="153"/>
      <c r="C15" s="154"/>
      <c r="D15" s="274"/>
      <c r="E15" s="275"/>
      <c r="F15" s="155"/>
      <c r="G15" s="156"/>
      <c r="H15" s="159"/>
      <c r="I15" s="160"/>
      <c r="J15" s="75"/>
      <c r="K15" s="130">
        <f t="shared" si="0"/>
        <v>0</v>
      </c>
      <c r="L15" s="130" t="str">
        <f t="shared" si="1"/>
        <v/>
      </c>
      <c r="M15" s="130"/>
      <c r="N15" s="130"/>
      <c r="O15" s="130"/>
      <c r="P15" s="130"/>
      <c r="Q15" s="130"/>
      <c r="R15" s="130"/>
      <c r="S15" s="130"/>
      <c r="T15" s="130"/>
      <c r="U15" s="130"/>
      <c r="V15" s="130"/>
      <c r="W15" s="130"/>
    </row>
    <row r="16" spans="1:23" ht="30" customHeight="1">
      <c r="A16" s="64">
        <v>6</v>
      </c>
      <c r="B16" s="153"/>
      <c r="C16" s="154"/>
      <c r="D16" s="274"/>
      <c r="E16" s="275"/>
      <c r="F16" s="155"/>
      <c r="G16" s="156"/>
      <c r="H16" s="159"/>
      <c r="I16" s="160"/>
      <c r="J16" s="75"/>
      <c r="K16" s="130">
        <f t="shared" si="0"/>
        <v>0</v>
      </c>
      <c r="L16" s="130" t="str">
        <f t="shared" si="1"/>
        <v/>
      </c>
      <c r="M16" s="130"/>
      <c r="N16" s="130"/>
      <c r="O16" s="130"/>
      <c r="P16" s="130"/>
      <c r="Q16" s="130"/>
      <c r="R16" s="130"/>
      <c r="S16" s="130"/>
      <c r="T16" s="130"/>
      <c r="U16" s="130"/>
      <c r="V16" s="130"/>
      <c r="W16" s="130"/>
    </row>
    <row r="17" spans="1:23" ht="30" customHeight="1">
      <c r="A17" s="64">
        <v>7</v>
      </c>
      <c r="B17" s="153"/>
      <c r="C17" s="154"/>
      <c r="D17" s="274"/>
      <c r="E17" s="275"/>
      <c r="F17" s="155"/>
      <c r="G17" s="156"/>
      <c r="H17" s="159"/>
      <c r="I17" s="160"/>
      <c r="J17" s="75"/>
      <c r="K17" s="130">
        <f t="shared" si="0"/>
        <v>0</v>
      </c>
      <c r="L17" s="130" t="str">
        <f t="shared" si="1"/>
        <v/>
      </c>
      <c r="M17" s="130"/>
      <c r="N17" s="130"/>
      <c r="O17" s="130"/>
      <c r="P17" s="130"/>
      <c r="Q17" s="130"/>
      <c r="R17" s="130"/>
      <c r="S17" s="130"/>
      <c r="T17" s="130"/>
      <c r="U17" s="130"/>
      <c r="V17" s="130"/>
      <c r="W17" s="130"/>
    </row>
    <row r="18" spans="1:23" ht="30" customHeight="1">
      <c r="A18" s="64">
        <v>8</v>
      </c>
      <c r="B18" s="153"/>
      <c r="C18" s="154"/>
      <c r="D18" s="274"/>
      <c r="E18" s="275"/>
      <c r="F18" s="155"/>
      <c r="G18" s="156"/>
      <c r="H18" s="159"/>
      <c r="I18" s="160"/>
      <c r="J18" s="75"/>
      <c r="K18" s="130">
        <f t="shared" si="0"/>
        <v>0</v>
      </c>
      <c r="L18" s="130" t="str">
        <f t="shared" si="1"/>
        <v/>
      </c>
      <c r="M18" s="130"/>
      <c r="N18" s="130"/>
      <c r="O18" s="130"/>
      <c r="P18" s="130"/>
      <c r="Q18" s="130"/>
      <c r="R18" s="130"/>
      <c r="S18" s="130"/>
      <c r="T18" s="130"/>
      <c r="U18" s="130"/>
      <c r="V18" s="130"/>
      <c r="W18" s="130"/>
    </row>
    <row r="19" spans="1:23" ht="30" customHeight="1">
      <c r="A19" s="64">
        <v>9</v>
      </c>
      <c r="B19" s="153"/>
      <c r="C19" s="154"/>
      <c r="D19" s="274"/>
      <c r="E19" s="275"/>
      <c r="F19" s="155"/>
      <c r="G19" s="156"/>
      <c r="H19" s="159"/>
      <c r="I19" s="160"/>
      <c r="J19" s="75"/>
      <c r="K19" s="130">
        <f t="shared" si="0"/>
        <v>0</v>
      </c>
      <c r="L19" s="130" t="str">
        <f t="shared" si="1"/>
        <v/>
      </c>
      <c r="M19" s="130"/>
      <c r="N19" s="130"/>
      <c r="O19" s="130"/>
      <c r="P19" s="130"/>
      <c r="Q19" s="130"/>
      <c r="R19" s="130"/>
      <c r="S19" s="130"/>
      <c r="T19" s="130"/>
      <c r="U19" s="130"/>
      <c r="V19" s="130"/>
      <c r="W19" s="130"/>
    </row>
    <row r="20" spans="1:23" ht="30" customHeight="1">
      <c r="A20" s="64">
        <v>10</v>
      </c>
      <c r="B20" s="153"/>
      <c r="C20" s="154"/>
      <c r="D20" s="274"/>
      <c r="E20" s="275"/>
      <c r="F20" s="155"/>
      <c r="G20" s="156"/>
      <c r="H20" s="159"/>
      <c r="I20" s="160"/>
      <c r="J20" s="75"/>
      <c r="K20" s="130">
        <f t="shared" si="0"/>
        <v>0</v>
      </c>
      <c r="L20" s="130" t="str">
        <f t="shared" si="1"/>
        <v/>
      </c>
      <c r="M20" s="130"/>
      <c r="N20" s="130"/>
      <c r="O20" s="130"/>
      <c r="P20" s="130"/>
      <c r="Q20" s="130"/>
      <c r="R20" s="130"/>
      <c r="S20" s="130"/>
      <c r="T20" s="130"/>
      <c r="U20" s="130"/>
      <c r="V20" s="130"/>
      <c r="W20" s="130"/>
    </row>
    <row r="21" spans="1:23" ht="30" customHeight="1">
      <c r="A21" s="64">
        <v>11</v>
      </c>
      <c r="B21" s="153"/>
      <c r="C21" s="154"/>
      <c r="D21" s="274"/>
      <c r="E21" s="275"/>
      <c r="F21" s="155"/>
      <c r="G21" s="156"/>
      <c r="H21" s="159"/>
      <c r="I21" s="160"/>
      <c r="J21" s="75"/>
      <c r="K21" s="130">
        <f t="shared" si="0"/>
        <v>0</v>
      </c>
      <c r="L21" s="130" t="str">
        <f t="shared" si="1"/>
        <v/>
      </c>
      <c r="M21" s="130"/>
      <c r="N21" s="130"/>
      <c r="O21" s="130"/>
      <c r="P21" s="130"/>
      <c r="Q21" s="130"/>
      <c r="R21" s="130"/>
      <c r="S21" s="130"/>
      <c r="T21" s="130"/>
      <c r="U21" s="130"/>
      <c r="V21" s="130"/>
      <c r="W21" s="130"/>
    </row>
    <row r="22" spans="1:23" ht="30" customHeight="1">
      <c r="A22" s="64">
        <v>12</v>
      </c>
      <c r="B22" s="153"/>
      <c r="C22" s="154"/>
      <c r="D22" s="274"/>
      <c r="E22" s="275"/>
      <c r="F22" s="155"/>
      <c r="G22" s="156"/>
      <c r="H22" s="159"/>
      <c r="I22" s="160"/>
      <c r="J22" s="75"/>
      <c r="K22" s="130">
        <f t="shared" si="0"/>
        <v>0</v>
      </c>
      <c r="L22" s="130" t="str">
        <f t="shared" si="1"/>
        <v/>
      </c>
      <c r="M22" s="130"/>
      <c r="N22" s="130"/>
      <c r="O22" s="130"/>
      <c r="P22" s="130"/>
      <c r="Q22" s="130"/>
      <c r="R22" s="130"/>
      <c r="S22" s="130"/>
      <c r="T22" s="130"/>
      <c r="U22" s="130"/>
      <c r="V22" s="130"/>
      <c r="W22" s="130"/>
    </row>
    <row r="23" spans="1:23" ht="30" customHeight="1">
      <c r="A23" s="64">
        <v>13</v>
      </c>
      <c r="B23" s="153"/>
      <c r="C23" s="154"/>
      <c r="D23" s="274"/>
      <c r="E23" s="275"/>
      <c r="F23" s="155"/>
      <c r="G23" s="156"/>
      <c r="H23" s="159"/>
      <c r="I23" s="160"/>
      <c r="J23" s="75"/>
      <c r="K23" s="130">
        <f t="shared" si="0"/>
        <v>0</v>
      </c>
      <c r="L23" s="130" t="str">
        <f t="shared" si="1"/>
        <v/>
      </c>
      <c r="M23" s="130"/>
      <c r="N23" s="130"/>
      <c r="O23" s="130"/>
      <c r="P23" s="130"/>
      <c r="Q23" s="130"/>
      <c r="R23" s="130"/>
      <c r="S23" s="130"/>
      <c r="T23" s="130"/>
      <c r="U23" s="130"/>
      <c r="V23" s="130"/>
      <c r="W23" s="130"/>
    </row>
    <row r="24" spans="1:23" ht="30" customHeight="1">
      <c r="A24" s="64">
        <v>14</v>
      </c>
      <c r="B24" s="153"/>
      <c r="C24" s="154"/>
      <c r="D24" s="274"/>
      <c r="E24" s="275"/>
      <c r="F24" s="155"/>
      <c r="G24" s="156"/>
      <c r="H24" s="159"/>
      <c r="I24" s="160"/>
      <c r="J24" s="75"/>
      <c r="K24" s="130">
        <f t="shared" si="0"/>
        <v>0</v>
      </c>
      <c r="L24" s="130" t="str">
        <f t="shared" si="1"/>
        <v/>
      </c>
      <c r="M24" s="130"/>
      <c r="N24" s="130"/>
      <c r="O24" s="130"/>
      <c r="P24" s="130"/>
      <c r="Q24" s="130"/>
      <c r="R24" s="130"/>
      <c r="S24" s="130"/>
      <c r="T24" s="130"/>
      <c r="U24" s="130"/>
      <c r="V24" s="130"/>
      <c r="W24" s="130"/>
    </row>
    <row r="25" spans="1:23" ht="30" customHeight="1" thickBot="1">
      <c r="A25" s="65">
        <v>15</v>
      </c>
      <c r="B25" s="198"/>
      <c r="C25" s="161"/>
      <c r="D25" s="294"/>
      <c r="E25" s="295"/>
      <c r="F25" s="162"/>
      <c r="G25" s="163"/>
      <c r="H25" s="164"/>
      <c r="I25" s="165"/>
      <c r="J25" s="76"/>
      <c r="K25" s="130">
        <f t="shared" si="0"/>
        <v>0</v>
      </c>
      <c r="L25" s="130" t="e">
        <f>IF(SUMIF(C11:C25,"【職員処遇改善費のみ対象】園内研修",I11:I25)&gt;VLOOKUP(C6,M25:N28,2,FALSE),VLOOKUP(C6,M25:N28,2,FALSE)-SUMIF(C11:C25,"【職員処遇改善費のみ対象】園内研修",I11:I25),"")</f>
        <v>#N/A</v>
      </c>
      <c r="M25" s="54" t="s">
        <v>140</v>
      </c>
      <c r="N25" s="149">
        <v>4</v>
      </c>
      <c r="O25" s="130"/>
      <c r="P25" s="130"/>
      <c r="Q25" s="130"/>
      <c r="R25" s="130"/>
      <c r="S25" s="130"/>
      <c r="T25" s="130"/>
      <c r="U25" s="130"/>
      <c r="V25" s="130"/>
      <c r="W25" s="130"/>
    </row>
    <row r="26" spans="1:23" ht="26.25" customHeight="1" thickTop="1" thickBot="1">
      <c r="A26" s="287" t="s">
        <v>65</v>
      </c>
      <c r="B26" s="289"/>
      <c r="C26" s="288"/>
      <c r="D26" s="288"/>
      <c r="E26" s="288"/>
      <c r="F26" s="289"/>
      <c r="G26" s="290"/>
      <c r="H26" s="85">
        <f ca="1">①集計表!P19</f>
        <v>0</v>
      </c>
      <c r="I26" s="82">
        <f ca="1">SUM(I27:I29)</f>
        <v>0</v>
      </c>
      <c r="J26" s="152"/>
      <c r="K26" s="130"/>
      <c r="L26" s="130"/>
      <c r="M26" s="132"/>
      <c r="N26" s="149"/>
      <c r="O26" s="130"/>
      <c r="P26" s="130"/>
      <c r="Q26" s="130"/>
      <c r="R26" s="130"/>
      <c r="S26" s="130"/>
      <c r="T26" s="130"/>
      <c r="U26" s="130"/>
      <c r="V26" s="130"/>
      <c r="W26" s="130"/>
    </row>
    <row r="27" spans="1:23" ht="26.25" customHeight="1" thickBot="1">
      <c r="A27" s="136"/>
      <c r="B27" s="127" t="s">
        <v>66</v>
      </c>
      <c r="C27" s="128"/>
      <c r="D27" s="128"/>
      <c r="E27" s="128"/>
      <c r="F27" s="128"/>
      <c r="G27" s="128"/>
      <c r="H27" s="139" t="s">
        <v>89</v>
      </c>
      <c r="I27" s="82">
        <f>SUMIF(C11:C25,"【職員処遇改善費のみ対象】横浜市（区）主催研修",I11:I25)</f>
        <v>0</v>
      </c>
      <c r="J27" s="126"/>
      <c r="K27" s="130"/>
      <c r="L27" s="130"/>
      <c r="M27" s="132"/>
      <c r="N27" s="149"/>
      <c r="O27" s="130"/>
      <c r="P27" s="130"/>
      <c r="Q27" s="130"/>
      <c r="R27" s="130"/>
      <c r="S27" s="130"/>
      <c r="T27" s="130"/>
      <c r="U27" s="130"/>
      <c r="V27" s="130"/>
      <c r="W27" s="130"/>
    </row>
    <row r="28" spans="1:23" ht="26.25" customHeight="1" thickBot="1">
      <c r="A28" s="136"/>
      <c r="B28" s="147" t="s">
        <v>145</v>
      </c>
      <c r="C28" s="128"/>
      <c r="D28" s="128"/>
      <c r="E28" s="128"/>
      <c r="F28" s="128"/>
      <c r="G28" s="128"/>
      <c r="H28" s="138" t="s">
        <v>186</v>
      </c>
      <c r="I28" s="82">
        <f ca="1">SUMIF(C11:C26,"【幼稚園又は認定こども園に勤務していた者】その他",I11:I25)</f>
        <v>0</v>
      </c>
      <c r="J28" s="137"/>
      <c r="K28" s="130"/>
      <c r="M28" s="132"/>
      <c r="N28" s="149"/>
      <c r="O28" s="130"/>
      <c r="P28" s="130"/>
      <c r="Q28" s="130"/>
      <c r="R28" s="130"/>
      <c r="S28" s="130"/>
      <c r="T28" s="130"/>
      <c r="U28" s="130"/>
      <c r="V28" s="130"/>
      <c r="W28" s="130"/>
    </row>
    <row r="29" spans="1:23" ht="26.25" customHeight="1" thickBot="1">
      <c r="A29" s="136"/>
      <c r="B29" s="292" t="s">
        <v>144</v>
      </c>
      <c r="C29" s="292"/>
      <c r="D29" s="292"/>
      <c r="E29" s="292"/>
      <c r="F29" s="292"/>
      <c r="G29" s="293"/>
      <c r="H29" s="138" t="s">
        <v>187</v>
      </c>
      <c r="I29" s="82">
        <f>IF(SUMIF(C11:C25,"【職員処遇改善費のみ対象】園内研修",I11:I25)&gt;N25,N25,SUMIF(C11:C25,"【職員処遇改善費のみ対象】園内研修",I11:I25))</f>
        <v>0</v>
      </c>
      <c r="J29" s="137"/>
      <c r="K29" s="130"/>
      <c r="L29" s="130"/>
      <c r="M29" s="130"/>
      <c r="N29" s="130"/>
      <c r="O29" s="130"/>
      <c r="P29" s="130"/>
      <c r="Q29" s="130"/>
      <c r="R29" s="130"/>
      <c r="S29" s="130"/>
      <c r="T29" s="130"/>
      <c r="U29" s="130"/>
      <c r="V29" s="130"/>
      <c r="W29" s="130"/>
    </row>
    <row r="30" spans="1:23" s="52" customFormat="1" ht="26.25" customHeight="1" thickBot="1">
      <c r="A30" s="121"/>
      <c r="B30" s="122" t="s">
        <v>183</v>
      </c>
      <c r="C30" s="148"/>
      <c r="D30" s="128"/>
      <c r="E30" s="128"/>
      <c r="F30" s="128"/>
      <c r="G30" s="128"/>
      <c r="H30" s="189" t="s">
        <v>188</v>
      </c>
      <c r="I30" s="82">
        <f>SUMIF(C11:C25,"幼稚園教諭旧免許状更新講習・免許法認定講習",I11:I25)</f>
        <v>0</v>
      </c>
      <c r="J30" s="128"/>
      <c r="K30" s="132"/>
      <c r="L30" s="132"/>
      <c r="M30" s="132"/>
      <c r="N30" s="132"/>
      <c r="O30" s="132"/>
      <c r="P30" s="132"/>
      <c r="Q30" s="132"/>
      <c r="R30" s="132"/>
      <c r="S30" s="132"/>
      <c r="T30" s="132"/>
      <c r="U30" s="132"/>
      <c r="V30" s="132"/>
      <c r="W30" s="132"/>
    </row>
    <row r="31" spans="1:23" s="52" customFormat="1" ht="15" customHeight="1">
      <c r="A31" s="121"/>
      <c r="B31" s="291" t="s">
        <v>184</v>
      </c>
      <c r="C31" s="291"/>
      <c r="D31" s="128"/>
      <c r="E31" s="128"/>
      <c r="F31" s="128"/>
      <c r="G31" s="128"/>
      <c r="H31" s="128"/>
      <c r="I31" s="128"/>
      <c r="J31" s="128"/>
      <c r="K31" s="132"/>
      <c r="L31" s="132"/>
      <c r="M31" s="132"/>
      <c r="N31" s="132"/>
      <c r="O31" s="132"/>
      <c r="P31" s="132"/>
      <c r="Q31" s="132"/>
      <c r="R31" s="132"/>
      <c r="S31" s="132"/>
      <c r="T31" s="132"/>
      <c r="U31" s="132"/>
      <c r="V31" s="132"/>
      <c r="W31" s="132"/>
    </row>
    <row r="32" spans="1:23" s="52" customFormat="1" ht="15" customHeight="1">
      <c r="A32" s="121"/>
      <c r="B32" s="122" t="s">
        <v>185</v>
      </c>
      <c r="C32" s="128"/>
      <c r="D32" s="128"/>
      <c r="E32" s="128"/>
      <c r="F32" s="128"/>
      <c r="G32" s="128"/>
      <c r="H32" s="128"/>
      <c r="I32" s="128"/>
      <c r="J32" s="128"/>
      <c r="K32" s="132"/>
      <c r="L32" s="132"/>
      <c r="M32" s="132"/>
      <c r="N32" s="132"/>
      <c r="O32" s="132"/>
      <c r="P32" s="132"/>
      <c r="Q32" s="132"/>
      <c r="R32" s="132"/>
      <c r="S32" s="132"/>
      <c r="T32" s="132"/>
      <c r="U32" s="132"/>
      <c r="V32" s="132"/>
      <c r="W32" s="132"/>
    </row>
    <row r="33" spans="1:23" s="52" customFormat="1" ht="15" customHeight="1">
      <c r="A33" s="121"/>
      <c r="B33" s="122" t="s">
        <v>196</v>
      </c>
      <c r="C33" s="128"/>
      <c r="D33" s="128"/>
      <c r="E33" s="128"/>
      <c r="F33" s="128"/>
      <c r="G33" s="128"/>
      <c r="H33" s="128"/>
      <c r="I33" s="128"/>
      <c r="J33" s="128"/>
      <c r="K33" s="132"/>
      <c r="L33" s="132"/>
      <c r="M33" s="132"/>
      <c r="N33" s="132"/>
      <c r="O33" s="132"/>
      <c r="P33" s="132"/>
      <c r="Q33" s="132"/>
      <c r="R33" s="132"/>
      <c r="S33" s="132"/>
      <c r="T33" s="132"/>
      <c r="U33" s="132"/>
      <c r="V33" s="132"/>
      <c r="W33" s="132"/>
    </row>
    <row r="34" spans="1:23" s="52" customFormat="1" ht="15" customHeight="1">
      <c r="A34" s="121"/>
      <c r="C34" s="129"/>
      <c r="D34" s="128"/>
      <c r="E34" s="128"/>
      <c r="F34" s="128"/>
      <c r="G34" s="128"/>
      <c r="H34" s="128"/>
      <c r="I34" s="128"/>
      <c r="J34" s="128"/>
      <c r="K34" s="132"/>
      <c r="L34" s="132"/>
      <c r="M34" s="132"/>
      <c r="N34" s="132"/>
      <c r="O34" s="132"/>
      <c r="P34" s="132"/>
      <c r="Q34" s="132"/>
      <c r="R34" s="132"/>
      <c r="S34" s="132"/>
      <c r="T34" s="132"/>
      <c r="U34" s="132"/>
      <c r="V34" s="132"/>
      <c r="W34" s="132"/>
    </row>
    <row r="35" spans="1:23" s="52" customFormat="1" ht="15" customHeight="1">
      <c r="A35" s="121"/>
      <c r="D35" s="128"/>
      <c r="E35" s="128"/>
      <c r="F35" s="128"/>
      <c r="G35" s="128"/>
      <c r="H35" s="128"/>
      <c r="I35" s="128"/>
      <c r="J35" s="128"/>
      <c r="K35" s="132"/>
      <c r="L35" s="132"/>
      <c r="M35" s="132"/>
      <c r="N35" s="132"/>
      <c r="O35" s="132"/>
      <c r="P35" s="132"/>
      <c r="Q35" s="132"/>
      <c r="R35" s="132"/>
      <c r="S35" s="132"/>
      <c r="T35" s="132"/>
      <c r="U35" s="132"/>
      <c r="V35" s="132"/>
      <c r="W35" s="132"/>
    </row>
    <row r="36" spans="1:23" s="52" customFormat="1" ht="15" customHeight="1">
      <c r="A36" s="121"/>
      <c r="C36" s="128"/>
      <c r="D36" s="128"/>
      <c r="E36" s="128"/>
      <c r="F36" s="128"/>
      <c r="G36" s="128"/>
      <c r="H36" s="128"/>
      <c r="I36" s="128"/>
      <c r="J36" s="128"/>
      <c r="K36" s="132"/>
      <c r="L36" s="132"/>
      <c r="M36" s="132"/>
      <c r="N36" s="132"/>
      <c r="O36" s="132"/>
      <c r="P36" s="132"/>
      <c r="Q36" s="132"/>
      <c r="R36" s="132"/>
      <c r="S36" s="132"/>
      <c r="T36" s="132"/>
      <c r="U36" s="132"/>
      <c r="V36" s="132"/>
      <c r="W36" s="132"/>
    </row>
    <row r="37" spans="1:23" s="52" customFormat="1" ht="15" customHeight="1">
      <c r="A37" s="62"/>
      <c r="C37" s="50"/>
      <c r="D37" s="50"/>
      <c r="E37" s="50"/>
      <c r="F37" s="50"/>
      <c r="G37" s="50"/>
      <c r="H37" s="50"/>
      <c r="I37" s="50"/>
      <c r="J37" s="50"/>
    </row>
    <row r="38" spans="1:23" s="52" customFormat="1" ht="15" customHeight="1">
      <c r="A38" s="62"/>
      <c r="B38" s="99" t="s">
        <v>90</v>
      </c>
      <c r="C38" s="100"/>
      <c r="D38" s="100"/>
      <c r="E38" s="100"/>
      <c r="F38" s="100"/>
      <c r="G38" s="50"/>
      <c r="H38" s="50"/>
      <c r="I38" s="50"/>
      <c r="J38" s="50"/>
    </row>
    <row r="39" spans="1:23" s="52" customFormat="1" ht="30" customHeight="1">
      <c r="A39" s="62"/>
      <c r="B39" s="211"/>
      <c r="C39" s="212"/>
      <c r="D39" s="212"/>
      <c r="E39" s="212"/>
      <c r="F39" s="212"/>
      <c r="G39" s="212"/>
      <c r="H39" s="212"/>
      <c r="I39" s="212"/>
      <c r="J39" s="212"/>
    </row>
    <row r="40" spans="1:23" s="52" customFormat="1" ht="15" customHeight="1">
      <c r="A40" s="62"/>
      <c r="B40" s="58"/>
      <c r="C40" s="50"/>
      <c r="D40" s="50"/>
      <c r="E40" s="50"/>
      <c r="F40" s="50"/>
      <c r="G40" s="50"/>
      <c r="H40" s="50"/>
      <c r="I40" s="50"/>
      <c r="J40" s="50"/>
    </row>
    <row r="41" spans="1:23" s="52" customFormat="1" ht="15" customHeight="1">
      <c r="A41" s="62"/>
      <c r="B41" s="58"/>
      <c r="C41" s="50"/>
      <c r="D41" s="50"/>
      <c r="E41" s="50"/>
      <c r="F41" s="50"/>
      <c r="G41" s="50"/>
      <c r="H41" s="50"/>
      <c r="I41" s="50"/>
      <c r="J41" s="50"/>
    </row>
    <row r="42" spans="1:23" s="53" customFormat="1" ht="15" customHeight="1">
      <c r="A42" s="66"/>
      <c r="B42" s="57"/>
      <c r="C42" s="51"/>
      <c r="D42" s="51"/>
      <c r="E42" s="51"/>
      <c r="F42" s="51"/>
      <c r="G42" s="51"/>
      <c r="H42" s="51"/>
      <c r="I42" s="51"/>
      <c r="J42" s="51"/>
    </row>
  </sheetData>
  <sheetProtection algorithmName="SHA-512" hashValue="3SHe4bmINnEOhy5fji/gd1nLKozYk02yFiAjMbpjW4/jP2heMEdxcUq1sU+bbwY+BdBUSIhaJdHd/5nzmSr3vA==" saltValue="womsqB6N6o0wTuz0CWCDrw==" spinCount="100000" sheet="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9:G29"/>
    <mergeCell ref="B31:C31"/>
    <mergeCell ref="B39:J39"/>
    <mergeCell ref="D21:E21"/>
    <mergeCell ref="D22:E22"/>
    <mergeCell ref="D23:E23"/>
    <mergeCell ref="D24:E24"/>
    <mergeCell ref="D25:E25"/>
    <mergeCell ref="A26:G26"/>
  </mergeCells>
  <phoneticPr fontId="2"/>
  <conditionalFormatting sqref="C6:C7">
    <cfRule type="cellIs" dxfId="558" priority="13" operator="equal">
      <formula>""</formula>
    </cfRule>
  </conditionalFormatting>
  <conditionalFormatting sqref="D8 H26:I26">
    <cfRule type="cellIs" dxfId="557" priority="15" operator="equal">
      <formula>""</formula>
    </cfRule>
  </conditionalFormatting>
  <conditionalFormatting sqref="D11:E25 G11:H25">
    <cfRule type="expression" dxfId="556" priority="3">
      <formula>$C11="【職員処遇改善費のみ対象】園内研修"</formula>
    </cfRule>
  </conditionalFormatting>
  <conditionalFormatting sqref="D11:E25">
    <cfRule type="expression" dxfId="555" priority="11">
      <formula>$C11="【職員処遇改善費のみ対象】横浜市（区）主催研修"</formula>
    </cfRule>
    <cfRule type="expression" dxfId="554" priority="12">
      <formula>$C11="幼稚園教諭旧免許状更新講習・免許法認定講習"</formula>
    </cfRule>
  </conditionalFormatting>
  <conditionalFormatting sqref="F11:F25">
    <cfRule type="expression" dxfId="553" priority="7">
      <formula>$C11&lt;&gt;"保育士等キャリアアップ研修"</formula>
    </cfRule>
    <cfRule type="expression" dxfId="552" priority="16" stopIfTrue="1">
      <formula>$C11="保育士等キャリアアップ研修"</formula>
    </cfRule>
  </conditionalFormatting>
  <conditionalFormatting sqref="F11:H25">
    <cfRule type="expression" dxfId="551" priority="4">
      <formula>$C11="その他"</formula>
    </cfRule>
  </conditionalFormatting>
  <conditionalFormatting sqref="G11:G25">
    <cfRule type="expression" dxfId="550" priority="9">
      <formula>$C11="幼稚園教諭旧免許状更新講習・免許法認定講習"</formula>
    </cfRule>
  </conditionalFormatting>
  <conditionalFormatting sqref="G11:H25">
    <cfRule type="expression" dxfId="549" priority="1">
      <formula>$C11="【職員処遇改善費のみ対象】横浜市（区）主催研修"</formula>
    </cfRule>
  </conditionalFormatting>
  <conditionalFormatting sqref="H11:H25">
    <cfRule type="expression" dxfId="548" priority="2">
      <formula>$C11="【幼稚園又は認定こども園に勤務していた者】その他"</formula>
    </cfRule>
  </conditionalFormatting>
  <conditionalFormatting sqref="H3:I3 H4:J7">
    <cfRule type="cellIs" dxfId="547" priority="14" operator="equal">
      <formula>""</formula>
    </cfRule>
  </conditionalFormatting>
  <conditionalFormatting sqref="I11:I25">
    <cfRule type="expression" dxfId="546" priority="8">
      <formula>$C11="保育士等キャリアアップ研修"</formula>
    </cfRule>
  </conditionalFormatting>
  <dataValidations count="9">
    <dataValidation type="list" allowBlank="1" showInputMessage="1" showErrorMessage="1" sqref="D11:E25" xr:uid="{7AADAD46-BFFA-413C-98DC-C341D2A85F62}">
      <formula1>INDIRECT($C11)</formula1>
    </dataValidation>
    <dataValidation type="list" allowBlank="1" showInputMessage="1" showErrorMessage="1" sqref="O6" xr:uid="{A41780D4-537F-4CC7-A327-B7075743034A}">
      <formula1>" "</formula1>
    </dataValidation>
    <dataValidation type="list" allowBlank="1" showInputMessage="1" showErrorMessage="1" sqref="C11:C25" xr:uid="{F907C5CC-9C83-4C21-BD8C-FE432FA6DE2B}">
      <formula1>INDIRECT($D$8)</formula1>
    </dataValidation>
    <dataValidation type="list" allowBlank="1" showInputMessage="1" showErrorMessage="1" sqref="D8" xr:uid="{9BB428C9-CA9F-402A-81BF-A6AB74F70613}">
      <formula1>"〇,×"</formula1>
    </dataValidation>
    <dataValidation type="textLength" operator="equal" allowBlank="1" showInputMessage="1" showErrorMessage="1" sqref="G11:G25" xr:uid="{9D5C8459-1842-4410-AF5E-CA462C679EE3}">
      <formula1>12</formula1>
    </dataValidation>
    <dataValidation type="decimal" operator="greaterThanOrEqual" allowBlank="1" showInputMessage="1" showErrorMessage="1" sqref="I11:I25" xr:uid="{DFE080A4-8D80-4D4D-A3CA-8E350EF2543F}">
      <formula1>0</formula1>
    </dataValidation>
    <dataValidation type="list" allowBlank="1" showInputMessage="1" showErrorMessage="1" sqref="H11:H24" xr:uid="{E7EE3791-2CE0-48C3-BFDA-27E80FCA5A88}">
      <formula1>INDIRECT($C$6)</formula1>
    </dataValidation>
    <dataValidation type="list" allowBlank="1" showInputMessage="1" showErrorMessage="1" sqref="H25" xr:uid="{A50C3147-D283-432A-9C78-25513A131968}">
      <formula1>INDIRECT($C$5)</formula1>
    </dataValidation>
    <dataValidation type="date" operator="lessThanOrEqual" allowBlank="1" error="賃金改善開始月のR6.4月以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6.4月以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B4376A3C-F1FE-4342-A81B-8C21FA4A63E7}">
      <formula1>45716</formula1>
    </dataValidation>
  </dataValidations>
  <printOptions horizontalCentered="1"/>
  <pageMargins left="0.25" right="0.25" top="0.75" bottom="0.75" header="0.3" footer="0.3"/>
  <pageSetup paperSize="8" scale="85" orientation="landscape" cellComments="asDisplayed" r:id="rId1"/>
  <extLst>
    <ext xmlns:x14="http://schemas.microsoft.com/office/spreadsheetml/2009/9/main" uri="{CCE6A557-97BC-4b89-ADB6-D9C93CAAB3DF}">
      <x14:dataValidations xmlns:xm="http://schemas.microsoft.com/office/excel/2006/main" count="1">
        <x14:dataValidation type="list" allowBlank="1" showInputMessage="1" showErrorMessage="1" xr:uid="{8F9512DE-6598-4917-933D-B369644CE842}">
          <x14:formula1>
            <xm:f>マスタ!$C$3:$C$6</xm:f>
          </x14:formula1>
          <xm:sqref>C6:D6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5EDFD1-E073-4DFD-9EDB-929AA4FA4C47}">
  <sheetPr codeName="Sheet12">
    <tabColor rgb="FFFF0000"/>
    <pageSetUpPr fitToPage="1"/>
  </sheetPr>
  <dimension ref="A1:W42"/>
  <sheetViews>
    <sheetView showZeros="0" view="pageBreakPreview" zoomScale="70" zoomScaleNormal="70" zoomScaleSheetLayoutView="70" workbookViewId="0">
      <selection activeCell="B1" sqref="B1"/>
    </sheetView>
  </sheetViews>
  <sheetFormatPr defaultRowHeight="18.75"/>
  <cols>
    <col min="1" max="1" width="5" style="63" customWidth="1"/>
    <col min="2" max="2" width="16.75" style="67" customWidth="1"/>
    <col min="3" max="3" width="39.375" style="2" customWidth="1"/>
    <col min="4" max="4" width="9.375" style="2" customWidth="1"/>
    <col min="5" max="5" width="37.625" style="2" customWidth="1"/>
    <col min="6" max="6" width="42.875" style="2" customWidth="1"/>
    <col min="7" max="7" width="19.625" style="2" customWidth="1"/>
    <col min="8" max="8" width="22.375" style="2" customWidth="1"/>
    <col min="9" max="9" width="15.625" style="2" customWidth="1"/>
    <col min="10" max="10" width="27.5" style="2" customWidth="1"/>
    <col min="11" max="11" width="9" style="2" hidden="1" customWidth="1"/>
    <col min="12" max="12" width="11.875" style="2" hidden="1" customWidth="1"/>
    <col min="13" max="13" width="10.5" style="2" hidden="1" customWidth="1"/>
    <col min="14" max="14" width="9" style="2" hidden="1" customWidth="1"/>
    <col min="15" max="15" width="50.625" style="2" hidden="1" customWidth="1"/>
    <col min="16" max="16384" width="9" style="2"/>
  </cols>
  <sheetData>
    <row r="1" spans="1:23" ht="29.25" customHeight="1">
      <c r="A1" s="112" t="s">
        <v>71</v>
      </c>
      <c r="B1" s="113"/>
      <c r="C1" s="117"/>
      <c r="D1" s="116" t="s">
        <v>195</v>
      </c>
      <c r="E1" s="98"/>
      <c r="F1" s="116"/>
      <c r="G1" s="117"/>
      <c r="H1" s="117"/>
      <c r="I1" s="117"/>
      <c r="J1" s="118"/>
      <c r="K1" s="130"/>
      <c r="L1" s="130"/>
      <c r="M1" s="130"/>
      <c r="N1" s="130"/>
      <c r="O1" s="130"/>
      <c r="P1" s="130"/>
      <c r="Q1" s="130"/>
      <c r="R1" s="130"/>
      <c r="S1" s="130"/>
      <c r="T1" s="130"/>
      <c r="U1" s="130"/>
      <c r="V1" s="130"/>
      <c r="W1" s="130"/>
    </row>
    <row r="2" spans="1:23" ht="19.5" thickBot="1">
      <c r="A2" s="121"/>
      <c r="B2" s="122"/>
      <c r="C2" s="119"/>
      <c r="D2" s="119"/>
      <c r="E2" s="119"/>
      <c r="F2" s="124"/>
      <c r="G2" s="119"/>
      <c r="H2" s="125"/>
      <c r="I2" s="125"/>
      <c r="J2" s="125"/>
      <c r="K2" s="130"/>
      <c r="L2" s="130"/>
      <c r="M2" s="130"/>
      <c r="N2" s="130"/>
      <c r="O2" s="130"/>
      <c r="P2" s="130"/>
      <c r="Q2" s="130"/>
      <c r="R2" s="130"/>
      <c r="S2" s="130"/>
      <c r="T2" s="130"/>
      <c r="U2" s="130"/>
      <c r="V2" s="130"/>
      <c r="W2" s="130"/>
    </row>
    <row r="3" spans="1:23" s="6" customFormat="1" ht="24.95" customHeight="1">
      <c r="A3" s="192"/>
      <c r="B3" s="122"/>
      <c r="C3" s="193"/>
      <c r="D3" s="193"/>
      <c r="E3" s="193"/>
      <c r="F3" s="194"/>
      <c r="G3" s="195" t="s">
        <v>1</v>
      </c>
      <c r="H3" s="97">
        <f>①集計表!P4</f>
        <v>0</v>
      </c>
      <c r="I3" s="196" t="s">
        <v>3</v>
      </c>
      <c r="J3" s="118"/>
      <c r="K3" s="131"/>
      <c r="L3" s="131"/>
      <c r="M3" s="131"/>
      <c r="N3" s="131"/>
      <c r="O3" s="131"/>
      <c r="P3" s="131"/>
      <c r="Q3" s="131"/>
      <c r="R3" s="131"/>
      <c r="S3" s="131"/>
      <c r="T3" s="131"/>
      <c r="U3" s="131"/>
      <c r="V3" s="131"/>
      <c r="W3" s="131"/>
    </row>
    <row r="4" spans="1:23" s="6" customFormat="1" ht="24.95" customHeight="1">
      <c r="A4" s="121"/>
      <c r="B4" s="122"/>
      <c r="C4" s="193"/>
      <c r="D4" s="193"/>
      <c r="E4" s="193"/>
      <c r="F4" s="194"/>
      <c r="G4" s="197" t="s">
        <v>4</v>
      </c>
      <c r="H4" s="276">
        <f>①集計表!P5</f>
        <v>0</v>
      </c>
      <c r="I4" s="277"/>
      <c r="J4" s="278"/>
      <c r="K4" s="131"/>
      <c r="L4" s="131"/>
      <c r="M4" s="131"/>
      <c r="N4" s="131"/>
      <c r="O4" s="131"/>
      <c r="P4" s="131"/>
      <c r="Q4" s="131"/>
      <c r="R4" s="131"/>
      <c r="S4" s="131"/>
      <c r="T4" s="131"/>
      <c r="U4" s="131"/>
      <c r="V4" s="131"/>
      <c r="W4" s="131"/>
    </row>
    <row r="5" spans="1:23" s="6" customFormat="1" ht="24.95" customHeight="1" thickBot="1">
      <c r="A5" s="62"/>
      <c r="B5" s="71"/>
      <c r="C5" s="3"/>
      <c r="D5" s="14"/>
      <c r="E5" s="14"/>
      <c r="F5" s="7"/>
      <c r="G5" s="15" t="s">
        <v>7</v>
      </c>
      <c r="H5" s="279">
        <f>①集計表!P6</f>
        <v>0</v>
      </c>
      <c r="I5" s="280"/>
      <c r="J5" s="281"/>
      <c r="K5" s="131"/>
      <c r="L5" s="131"/>
      <c r="M5" s="131"/>
      <c r="N5" s="131"/>
      <c r="O5" s="131"/>
      <c r="P5" s="131"/>
      <c r="Q5" s="131"/>
      <c r="R5" s="131"/>
      <c r="S5" s="131"/>
      <c r="T5" s="131"/>
      <c r="U5" s="131"/>
      <c r="V5" s="131"/>
      <c r="W5" s="131"/>
    </row>
    <row r="6" spans="1:23" s="6" customFormat="1" ht="24.95" customHeight="1">
      <c r="A6" s="62"/>
      <c r="B6" s="68" t="s">
        <v>6</v>
      </c>
      <c r="C6" s="270"/>
      <c r="D6" s="271"/>
      <c r="E6" s="14"/>
      <c r="F6" s="7"/>
      <c r="G6" s="70" t="s">
        <v>63</v>
      </c>
      <c r="H6" s="279">
        <f>①集計表!P7</f>
        <v>0</v>
      </c>
      <c r="I6" s="280"/>
      <c r="J6" s="281"/>
      <c r="K6" s="131"/>
      <c r="L6" s="131"/>
      <c r="M6" s="131"/>
      <c r="N6" s="131"/>
      <c r="O6" s="131"/>
      <c r="P6" s="131"/>
      <c r="Q6" s="131"/>
      <c r="R6" s="131"/>
      <c r="S6" s="131"/>
      <c r="T6" s="131"/>
      <c r="U6" s="131"/>
      <c r="V6" s="131"/>
      <c r="W6" s="131"/>
    </row>
    <row r="7" spans="1:23" s="6" customFormat="1" ht="24.95" customHeight="1" thickBot="1">
      <c r="A7" s="62"/>
      <c r="B7" s="107" t="s">
        <v>9</v>
      </c>
      <c r="C7" s="272"/>
      <c r="D7" s="273"/>
      <c r="E7" s="14"/>
      <c r="F7" s="7"/>
      <c r="G7" s="17" t="s">
        <v>64</v>
      </c>
      <c r="H7" s="282">
        <f>①集計表!P8</f>
        <v>0</v>
      </c>
      <c r="I7" s="283"/>
      <c r="J7" s="284"/>
      <c r="K7" s="131"/>
      <c r="L7" s="131"/>
      <c r="M7" s="131"/>
      <c r="N7" s="131"/>
      <c r="O7" s="131"/>
      <c r="P7" s="131"/>
      <c r="Q7" s="131"/>
      <c r="R7" s="131"/>
      <c r="S7" s="131"/>
      <c r="T7" s="131"/>
      <c r="U7" s="131"/>
      <c r="V7" s="131"/>
      <c r="W7" s="131"/>
    </row>
    <row r="8" spans="1:23" s="6" customFormat="1" ht="24.95" customHeight="1" thickBot="1">
      <c r="A8" s="62"/>
      <c r="B8" s="268" t="s">
        <v>104</v>
      </c>
      <c r="C8" s="269"/>
      <c r="D8" s="133" t="s">
        <v>106</v>
      </c>
      <c r="E8" s="14"/>
      <c r="F8" s="7"/>
      <c r="G8" s="102"/>
      <c r="H8" s="3"/>
      <c r="I8" s="3"/>
      <c r="J8" s="106"/>
      <c r="K8" s="131"/>
      <c r="L8" s="131" t="s">
        <v>190</v>
      </c>
      <c r="M8" s="131"/>
      <c r="N8" s="131"/>
      <c r="O8" s="131"/>
      <c r="P8" s="131"/>
      <c r="Q8" s="131"/>
      <c r="R8" s="131"/>
      <c r="S8" s="131"/>
      <c r="T8" s="131"/>
      <c r="U8" s="131"/>
      <c r="V8" s="131"/>
      <c r="W8" s="131"/>
    </row>
    <row r="9" spans="1:23" ht="24.95" customHeight="1">
      <c r="A9" s="62"/>
      <c r="B9" s="58"/>
      <c r="C9" s="19"/>
      <c r="D9" s="20"/>
      <c r="E9" s="20"/>
      <c r="F9" s="19"/>
      <c r="G9" s="19"/>
      <c r="H9" s="21"/>
      <c r="I9" s="22"/>
      <c r="J9" s="23"/>
      <c r="K9" s="130"/>
      <c r="L9" s="141" t="s">
        <v>189</v>
      </c>
      <c r="M9" s="140">
        <v>42826</v>
      </c>
      <c r="N9" s="130"/>
      <c r="O9" s="130"/>
      <c r="P9" s="130"/>
      <c r="Q9" s="130"/>
      <c r="R9" s="130"/>
      <c r="S9" s="130"/>
      <c r="T9" s="130"/>
      <c r="U9" s="130"/>
      <c r="V9" s="130"/>
      <c r="W9" s="130"/>
    </row>
    <row r="10" spans="1:23" ht="98.25" customHeight="1" thickBot="1">
      <c r="A10" s="61" t="s">
        <v>15</v>
      </c>
      <c r="B10" s="105" t="s">
        <v>146</v>
      </c>
      <c r="C10" s="59" t="s">
        <v>101</v>
      </c>
      <c r="D10" s="285" t="s">
        <v>181</v>
      </c>
      <c r="E10" s="286"/>
      <c r="F10" s="59" t="s">
        <v>19</v>
      </c>
      <c r="G10" s="60" t="s">
        <v>20</v>
      </c>
      <c r="H10" s="69" t="s">
        <v>74</v>
      </c>
      <c r="I10" s="72" t="s">
        <v>136</v>
      </c>
      <c r="J10" s="59" t="s">
        <v>62</v>
      </c>
      <c r="K10" s="130"/>
      <c r="L10" s="141" t="s">
        <v>142</v>
      </c>
      <c r="M10" s="130"/>
      <c r="N10" s="130"/>
      <c r="O10" s="130"/>
      <c r="P10" s="130"/>
      <c r="Q10" s="130"/>
      <c r="R10" s="130"/>
      <c r="S10" s="130"/>
      <c r="T10" s="130"/>
      <c r="U10" s="130"/>
      <c r="V10" s="130"/>
      <c r="W10" s="130"/>
    </row>
    <row r="11" spans="1:23" ht="30" customHeight="1">
      <c r="A11" s="64">
        <v>1</v>
      </c>
      <c r="B11" s="153"/>
      <c r="C11" s="154"/>
      <c r="D11" s="274"/>
      <c r="E11" s="275"/>
      <c r="F11" s="155"/>
      <c r="G11" s="156"/>
      <c r="H11" s="157"/>
      <c r="I11" s="158"/>
      <c r="J11" s="75"/>
      <c r="K11" s="130"/>
      <c r="L11" s="141" t="s">
        <v>143</v>
      </c>
      <c r="M11" s="140">
        <v>43921</v>
      </c>
      <c r="N11" s="130"/>
      <c r="O11" s="130"/>
      <c r="P11" s="130"/>
      <c r="Q11" s="130"/>
      <c r="R11" s="130"/>
      <c r="S11" s="130"/>
      <c r="T11" s="130"/>
      <c r="U11" s="130"/>
      <c r="V11" s="130"/>
      <c r="W11" s="130"/>
    </row>
    <row r="12" spans="1:23" ht="30" customHeight="1">
      <c r="A12" s="64">
        <v>2</v>
      </c>
      <c r="B12" s="153"/>
      <c r="C12" s="154"/>
      <c r="D12" s="274"/>
      <c r="E12" s="275"/>
      <c r="F12" s="155"/>
      <c r="G12" s="156"/>
      <c r="H12" s="159"/>
      <c r="I12" s="160"/>
      <c r="J12" s="75"/>
      <c r="K12" s="130">
        <f t="shared" ref="K12:K25" si="0">IF(H12&lt;&gt;"",1,0)</f>
        <v>0</v>
      </c>
      <c r="L12" s="130" t="s">
        <v>141</v>
      </c>
      <c r="M12" s="140">
        <v>45382</v>
      </c>
      <c r="N12" s="130"/>
      <c r="O12" s="130"/>
      <c r="P12" s="130"/>
      <c r="Q12" s="130"/>
      <c r="R12" s="130"/>
      <c r="S12" s="130"/>
      <c r="T12" s="130"/>
      <c r="U12" s="130"/>
      <c r="V12" s="130"/>
      <c r="W12" s="130"/>
    </row>
    <row r="13" spans="1:23" ht="30" customHeight="1">
      <c r="A13" s="64">
        <v>3</v>
      </c>
      <c r="B13" s="153"/>
      <c r="C13" s="154"/>
      <c r="D13" s="274"/>
      <c r="E13" s="275"/>
      <c r="F13" s="155"/>
      <c r="G13" s="156"/>
      <c r="H13" s="159"/>
      <c r="I13" s="160"/>
      <c r="J13" s="75"/>
      <c r="K13" s="130">
        <f t="shared" si="0"/>
        <v>0</v>
      </c>
      <c r="L13" s="130" t="str">
        <f t="shared" ref="L13:L24" si="1">IF(C13="その他",1,"")</f>
        <v/>
      </c>
      <c r="M13" s="142"/>
      <c r="N13" s="130"/>
      <c r="O13" s="130"/>
      <c r="P13" s="130"/>
      <c r="Q13" s="130"/>
      <c r="R13" s="130"/>
      <c r="S13" s="130"/>
      <c r="T13" s="130"/>
      <c r="U13" s="130"/>
      <c r="V13" s="130"/>
      <c r="W13" s="130"/>
    </row>
    <row r="14" spans="1:23" ht="30" customHeight="1">
      <c r="A14" s="64">
        <v>4</v>
      </c>
      <c r="B14" s="153"/>
      <c r="C14" s="154"/>
      <c r="D14" s="274"/>
      <c r="E14" s="275"/>
      <c r="F14" s="155"/>
      <c r="G14" s="156"/>
      <c r="H14" s="159"/>
      <c r="I14" s="160"/>
      <c r="J14" s="75"/>
      <c r="K14" s="130">
        <f>IF(H14&lt;&gt;"",1,0)</f>
        <v>0</v>
      </c>
      <c r="L14" s="130" t="str">
        <f t="shared" si="1"/>
        <v/>
      </c>
      <c r="M14" s="141"/>
      <c r="N14" s="130"/>
      <c r="O14" s="130"/>
      <c r="P14" s="130"/>
      <c r="Q14" s="130"/>
      <c r="R14" s="130"/>
      <c r="S14" s="130"/>
      <c r="T14" s="130"/>
      <c r="U14" s="130"/>
      <c r="V14" s="130"/>
      <c r="W14" s="130"/>
    </row>
    <row r="15" spans="1:23" ht="30" customHeight="1">
      <c r="A15" s="64">
        <v>5</v>
      </c>
      <c r="B15" s="153"/>
      <c r="C15" s="154"/>
      <c r="D15" s="274"/>
      <c r="E15" s="275"/>
      <c r="F15" s="155"/>
      <c r="G15" s="156"/>
      <c r="H15" s="159"/>
      <c r="I15" s="160"/>
      <c r="J15" s="75"/>
      <c r="K15" s="130">
        <f t="shared" si="0"/>
        <v>0</v>
      </c>
      <c r="L15" s="130" t="str">
        <f t="shared" si="1"/>
        <v/>
      </c>
      <c r="M15" s="130"/>
      <c r="N15" s="130"/>
      <c r="O15" s="130"/>
      <c r="P15" s="130"/>
      <c r="Q15" s="130"/>
      <c r="R15" s="130"/>
      <c r="S15" s="130"/>
      <c r="T15" s="130"/>
      <c r="U15" s="130"/>
      <c r="V15" s="130"/>
      <c r="W15" s="130"/>
    </row>
    <row r="16" spans="1:23" ht="30" customHeight="1">
      <c r="A16" s="64">
        <v>6</v>
      </c>
      <c r="B16" s="153"/>
      <c r="C16" s="154"/>
      <c r="D16" s="274"/>
      <c r="E16" s="275"/>
      <c r="F16" s="155"/>
      <c r="G16" s="156"/>
      <c r="H16" s="159"/>
      <c r="I16" s="160"/>
      <c r="J16" s="75"/>
      <c r="K16" s="130">
        <f t="shared" si="0"/>
        <v>0</v>
      </c>
      <c r="L16" s="130" t="str">
        <f t="shared" si="1"/>
        <v/>
      </c>
      <c r="M16" s="130"/>
      <c r="N16" s="130"/>
      <c r="O16" s="130"/>
      <c r="P16" s="130"/>
      <c r="Q16" s="130"/>
      <c r="R16" s="130"/>
      <c r="S16" s="130"/>
      <c r="T16" s="130"/>
      <c r="U16" s="130"/>
      <c r="V16" s="130"/>
      <c r="W16" s="130"/>
    </row>
    <row r="17" spans="1:23" ht="30" customHeight="1">
      <c r="A17" s="64">
        <v>7</v>
      </c>
      <c r="B17" s="153"/>
      <c r="C17" s="154"/>
      <c r="D17" s="274"/>
      <c r="E17" s="275"/>
      <c r="F17" s="155"/>
      <c r="G17" s="156"/>
      <c r="H17" s="159"/>
      <c r="I17" s="160"/>
      <c r="J17" s="75"/>
      <c r="K17" s="130">
        <f t="shared" si="0"/>
        <v>0</v>
      </c>
      <c r="L17" s="130" t="str">
        <f t="shared" si="1"/>
        <v/>
      </c>
      <c r="M17" s="130"/>
      <c r="N17" s="130"/>
      <c r="O17" s="130"/>
      <c r="P17" s="130"/>
      <c r="Q17" s="130"/>
      <c r="R17" s="130"/>
      <c r="S17" s="130"/>
      <c r="T17" s="130"/>
      <c r="U17" s="130"/>
      <c r="V17" s="130"/>
      <c r="W17" s="130"/>
    </row>
    <row r="18" spans="1:23" ht="30" customHeight="1">
      <c r="A18" s="64">
        <v>8</v>
      </c>
      <c r="B18" s="153"/>
      <c r="C18" s="154"/>
      <c r="D18" s="274"/>
      <c r="E18" s="275"/>
      <c r="F18" s="155"/>
      <c r="G18" s="156"/>
      <c r="H18" s="159"/>
      <c r="I18" s="160"/>
      <c r="J18" s="75"/>
      <c r="K18" s="130">
        <f t="shared" si="0"/>
        <v>0</v>
      </c>
      <c r="L18" s="130" t="str">
        <f t="shared" si="1"/>
        <v/>
      </c>
      <c r="M18" s="130"/>
      <c r="N18" s="130"/>
      <c r="O18" s="130"/>
      <c r="P18" s="130"/>
      <c r="Q18" s="130"/>
      <c r="R18" s="130"/>
      <c r="S18" s="130"/>
      <c r="T18" s="130"/>
      <c r="U18" s="130"/>
      <c r="V18" s="130"/>
      <c r="W18" s="130"/>
    </row>
    <row r="19" spans="1:23" ht="30" customHeight="1">
      <c r="A19" s="64">
        <v>9</v>
      </c>
      <c r="B19" s="153"/>
      <c r="C19" s="154"/>
      <c r="D19" s="274"/>
      <c r="E19" s="275"/>
      <c r="F19" s="155"/>
      <c r="G19" s="156"/>
      <c r="H19" s="159"/>
      <c r="I19" s="160"/>
      <c r="J19" s="75"/>
      <c r="K19" s="130">
        <f t="shared" si="0"/>
        <v>0</v>
      </c>
      <c r="L19" s="130" t="str">
        <f t="shared" si="1"/>
        <v/>
      </c>
      <c r="M19" s="130"/>
      <c r="N19" s="130"/>
      <c r="O19" s="130"/>
      <c r="P19" s="130"/>
      <c r="Q19" s="130"/>
      <c r="R19" s="130"/>
      <c r="S19" s="130"/>
      <c r="T19" s="130"/>
      <c r="U19" s="130"/>
      <c r="V19" s="130"/>
      <c r="W19" s="130"/>
    </row>
    <row r="20" spans="1:23" ht="30" customHeight="1">
      <c r="A20" s="64">
        <v>10</v>
      </c>
      <c r="B20" s="153"/>
      <c r="C20" s="154"/>
      <c r="D20" s="274"/>
      <c r="E20" s="275"/>
      <c r="F20" s="155"/>
      <c r="G20" s="156"/>
      <c r="H20" s="159"/>
      <c r="I20" s="160"/>
      <c r="J20" s="75"/>
      <c r="K20" s="130">
        <f t="shared" si="0"/>
        <v>0</v>
      </c>
      <c r="L20" s="130" t="str">
        <f t="shared" si="1"/>
        <v/>
      </c>
      <c r="M20" s="130"/>
      <c r="N20" s="130"/>
      <c r="O20" s="130"/>
      <c r="P20" s="130"/>
      <c r="Q20" s="130"/>
      <c r="R20" s="130"/>
      <c r="S20" s="130"/>
      <c r="T20" s="130"/>
      <c r="U20" s="130"/>
      <c r="V20" s="130"/>
      <c r="W20" s="130"/>
    </row>
    <row r="21" spans="1:23" ht="30" customHeight="1">
      <c r="A21" s="64">
        <v>11</v>
      </c>
      <c r="B21" s="153"/>
      <c r="C21" s="154"/>
      <c r="D21" s="274"/>
      <c r="E21" s="275"/>
      <c r="F21" s="155"/>
      <c r="G21" s="156"/>
      <c r="H21" s="159"/>
      <c r="I21" s="160"/>
      <c r="J21" s="75"/>
      <c r="K21" s="130">
        <f t="shared" si="0"/>
        <v>0</v>
      </c>
      <c r="L21" s="130" t="str">
        <f t="shared" si="1"/>
        <v/>
      </c>
      <c r="M21" s="130"/>
      <c r="N21" s="130"/>
      <c r="O21" s="130"/>
      <c r="P21" s="130"/>
      <c r="Q21" s="130"/>
      <c r="R21" s="130"/>
      <c r="S21" s="130"/>
      <c r="T21" s="130"/>
      <c r="U21" s="130"/>
      <c r="V21" s="130"/>
      <c r="W21" s="130"/>
    </row>
    <row r="22" spans="1:23" ht="30" customHeight="1">
      <c r="A22" s="64">
        <v>12</v>
      </c>
      <c r="B22" s="153"/>
      <c r="C22" s="154"/>
      <c r="D22" s="274"/>
      <c r="E22" s="275"/>
      <c r="F22" s="155"/>
      <c r="G22" s="156"/>
      <c r="H22" s="159"/>
      <c r="I22" s="160"/>
      <c r="J22" s="75"/>
      <c r="K22" s="130">
        <f t="shared" si="0"/>
        <v>0</v>
      </c>
      <c r="L22" s="130" t="str">
        <f t="shared" si="1"/>
        <v/>
      </c>
      <c r="M22" s="130"/>
      <c r="N22" s="130"/>
      <c r="O22" s="130"/>
      <c r="P22" s="130"/>
      <c r="Q22" s="130"/>
      <c r="R22" s="130"/>
      <c r="S22" s="130"/>
      <c r="T22" s="130"/>
      <c r="U22" s="130"/>
      <c r="V22" s="130"/>
      <c r="W22" s="130"/>
    </row>
    <row r="23" spans="1:23" ht="30" customHeight="1">
      <c r="A23" s="64">
        <v>13</v>
      </c>
      <c r="B23" s="153"/>
      <c r="C23" s="154"/>
      <c r="D23" s="274"/>
      <c r="E23" s="275"/>
      <c r="F23" s="155"/>
      <c r="G23" s="156"/>
      <c r="H23" s="159"/>
      <c r="I23" s="160"/>
      <c r="J23" s="75"/>
      <c r="K23" s="130">
        <f t="shared" si="0"/>
        <v>0</v>
      </c>
      <c r="L23" s="130" t="str">
        <f t="shared" si="1"/>
        <v/>
      </c>
      <c r="M23" s="130"/>
      <c r="N23" s="130"/>
      <c r="O23" s="130"/>
      <c r="P23" s="130"/>
      <c r="Q23" s="130"/>
      <c r="R23" s="130"/>
      <c r="S23" s="130"/>
      <c r="T23" s="130"/>
      <c r="U23" s="130"/>
      <c r="V23" s="130"/>
      <c r="W23" s="130"/>
    </row>
    <row r="24" spans="1:23" ht="30" customHeight="1">
      <c r="A24" s="64">
        <v>14</v>
      </c>
      <c r="B24" s="153"/>
      <c r="C24" s="154"/>
      <c r="D24" s="274"/>
      <c r="E24" s="275"/>
      <c r="F24" s="155"/>
      <c r="G24" s="156"/>
      <c r="H24" s="159"/>
      <c r="I24" s="160"/>
      <c r="J24" s="75"/>
      <c r="K24" s="130">
        <f t="shared" si="0"/>
        <v>0</v>
      </c>
      <c r="L24" s="130" t="str">
        <f t="shared" si="1"/>
        <v/>
      </c>
      <c r="M24" s="130"/>
      <c r="N24" s="130"/>
      <c r="O24" s="130"/>
      <c r="P24" s="130"/>
      <c r="Q24" s="130"/>
      <c r="R24" s="130"/>
      <c r="S24" s="130"/>
      <c r="T24" s="130"/>
      <c r="U24" s="130"/>
      <c r="V24" s="130"/>
      <c r="W24" s="130"/>
    </row>
    <row r="25" spans="1:23" ht="30" customHeight="1" thickBot="1">
      <c r="A25" s="65">
        <v>15</v>
      </c>
      <c r="B25" s="198"/>
      <c r="C25" s="161"/>
      <c r="D25" s="294"/>
      <c r="E25" s="295"/>
      <c r="F25" s="162"/>
      <c r="G25" s="163"/>
      <c r="H25" s="164"/>
      <c r="I25" s="165"/>
      <c r="J25" s="76"/>
      <c r="K25" s="130">
        <f t="shared" si="0"/>
        <v>0</v>
      </c>
      <c r="L25" s="130" t="e">
        <f>IF(SUMIF(C11:C25,"【職員処遇改善費のみ対象】園内研修",I11:I25)&gt;VLOOKUP(C6,M25:N28,2,FALSE),VLOOKUP(C6,M25:N28,2,FALSE)-SUMIF(C11:C25,"【職員処遇改善費のみ対象】園内研修",I11:I25),"")</f>
        <v>#N/A</v>
      </c>
      <c r="M25" s="54" t="s">
        <v>140</v>
      </c>
      <c r="N25" s="149">
        <v>4</v>
      </c>
      <c r="O25" s="130"/>
      <c r="P25" s="130"/>
      <c r="Q25" s="130"/>
      <c r="R25" s="130"/>
      <c r="S25" s="130"/>
      <c r="T25" s="130"/>
      <c r="U25" s="130"/>
      <c r="V25" s="130"/>
      <c r="W25" s="130"/>
    </row>
    <row r="26" spans="1:23" ht="26.25" customHeight="1" thickTop="1" thickBot="1">
      <c r="A26" s="287" t="s">
        <v>65</v>
      </c>
      <c r="B26" s="289"/>
      <c r="C26" s="288"/>
      <c r="D26" s="288"/>
      <c r="E26" s="288"/>
      <c r="F26" s="289"/>
      <c r="G26" s="290"/>
      <c r="H26" s="85">
        <f ca="1">①集計表!P20</f>
        <v>0</v>
      </c>
      <c r="I26" s="82">
        <f ca="1">SUM(I27:I29)</f>
        <v>0</v>
      </c>
      <c r="J26" s="152"/>
      <c r="K26" s="130"/>
      <c r="L26" s="130"/>
      <c r="M26" s="132"/>
      <c r="N26" s="149"/>
      <c r="O26" s="130"/>
      <c r="P26" s="130"/>
      <c r="Q26" s="130"/>
      <c r="R26" s="130"/>
      <c r="S26" s="130"/>
      <c r="T26" s="130"/>
      <c r="U26" s="130"/>
      <c r="V26" s="130"/>
      <c r="W26" s="130"/>
    </row>
    <row r="27" spans="1:23" ht="26.25" customHeight="1" thickBot="1">
      <c r="A27" s="136"/>
      <c r="B27" s="127" t="s">
        <v>66</v>
      </c>
      <c r="C27" s="128"/>
      <c r="D27" s="128"/>
      <c r="E27" s="128"/>
      <c r="F27" s="128"/>
      <c r="G27" s="128"/>
      <c r="H27" s="139" t="s">
        <v>197</v>
      </c>
      <c r="I27" s="82">
        <f>SUMIF(C11:C25,"【職員処遇改善費のみ対象】横浜市（区）主催研修",I11:I25)</f>
        <v>0</v>
      </c>
      <c r="J27" s="126"/>
      <c r="K27" s="130"/>
      <c r="L27" s="130"/>
      <c r="M27" s="132"/>
      <c r="N27" s="149"/>
      <c r="O27" s="130"/>
      <c r="P27" s="130"/>
      <c r="Q27" s="130"/>
      <c r="R27" s="130"/>
      <c r="S27" s="130"/>
      <c r="T27" s="130"/>
      <c r="U27" s="130"/>
      <c r="V27" s="130"/>
      <c r="W27" s="130"/>
    </row>
    <row r="28" spans="1:23" ht="26.25" customHeight="1" thickBot="1">
      <c r="A28" s="136"/>
      <c r="B28" s="147" t="s">
        <v>145</v>
      </c>
      <c r="C28" s="128"/>
      <c r="D28" s="128"/>
      <c r="E28" s="128"/>
      <c r="F28" s="128"/>
      <c r="G28" s="128"/>
      <c r="H28" s="138" t="s">
        <v>186</v>
      </c>
      <c r="I28" s="82">
        <f ca="1">SUMIF(C11:C26,"【幼稚園又は認定こども園に勤務していた者】その他",I11:I25)</f>
        <v>0</v>
      </c>
      <c r="J28" s="137"/>
      <c r="K28" s="130"/>
      <c r="M28" s="132"/>
      <c r="N28" s="149"/>
      <c r="O28" s="130"/>
      <c r="P28" s="130"/>
      <c r="Q28" s="130"/>
      <c r="R28" s="130"/>
      <c r="S28" s="130"/>
      <c r="T28" s="130"/>
      <c r="U28" s="130"/>
      <c r="V28" s="130"/>
      <c r="W28" s="130"/>
    </row>
    <row r="29" spans="1:23" ht="26.25" customHeight="1" thickBot="1">
      <c r="A29" s="136"/>
      <c r="B29" s="292" t="s">
        <v>144</v>
      </c>
      <c r="C29" s="292"/>
      <c r="D29" s="292"/>
      <c r="E29" s="292"/>
      <c r="F29" s="292"/>
      <c r="G29" s="293"/>
      <c r="H29" s="138" t="s">
        <v>187</v>
      </c>
      <c r="I29" s="82">
        <f>IF(SUMIF(C11:C25,"【職員処遇改善費のみ対象】園内研修",I11:I25)&gt;N25,N25,SUMIF(C11:C25,"【職員処遇改善費のみ対象】園内研修",I11:I25))</f>
        <v>0</v>
      </c>
      <c r="J29" s="137"/>
      <c r="K29" s="130"/>
      <c r="L29" s="130"/>
      <c r="M29" s="130"/>
      <c r="N29" s="130"/>
      <c r="O29" s="130"/>
      <c r="P29" s="130"/>
      <c r="Q29" s="130"/>
      <c r="R29" s="130"/>
      <c r="S29" s="130"/>
      <c r="T29" s="130"/>
      <c r="U29" s="130"/>
      <c r="V29" s="130"/>
      <c r="W29" s="130"/>
    </row>
    <row r="30" spans="1:23" s="52" customFormat="1" ht="26.25" customHeight="1" thickBot="1">
      <c r="A30" s="121"/>
      <c r="B30" s="122" t="s">
        <v>183</v>
      </c>
      <c r="C30" s="148"/>
      <c r="D30" s="128"/>
      <c r="E30" s="128"/>
      <c r="F30" s="128"/>
      <c r="G30" s="128"/>
      <c r="H30" s="189" t="s">
        <v>188</v>
      </c>
      <c r="I30" s="82">
        <f>SUMIF(C11:C25,"幼稚園教諭旧免許状更新講習・免許法認定講習",I11:I25)</f>
        <v>0</v>
      </c>
      <c r="J30" s="128"/>
      <c r="K30" s="132"/>
      <c r="L30" s="132"/>
      <c r="M30" s="132"/>
      <c r="N30" s="132"/>
      <c r="O30" s="132"/>
      <c r="P30" s="132"/>
      <c r="Q30" s="132"/>
      <c r="R30" s="132"/>
      <c r="S30" s="132"/>
      <c r="T30" s="132"/>
      <c r="U30" s="132"/>
      <c r="V30" s="132"/>
      <c r="W30" s="132"/>
    </row>
    <row r="31" spans="1:23" s="52" customFormat="1" ht="15" customHeight="1">
      <c r="A31" s="121"/>
      <c r="B31" s="291" t="s">
        <v>184</v>
      </c>
      <c r="C31" s="291"/>
      <c r="D31" s="128"/>
      <c r="E31" s="128"/>
      <c r="F31" s="128"/>
      <c r="G31" s="128"/>
      <c r="H31" s="128"/>
      <c r="I31" s="128"/>
      <c r="J31" s="128"/>
      <c r="K31" s="132"/>
      <c r="L31" s="132"/>
      <c r="M31" s="132"/>
      <c r="N31" s="132"/>
      <c r="O31" s="132"/>
      <c r="P31" s="132"/>
      <c r="Q31" s="132"/>
      <c r="R31" s="132"/>
      <c r="S31" s="132"/>
      <c r="T31" s="132"/>
      <c r="U31" s="132"/>
      <c r="V31" s="132"/>
      <c r="W31" s="132"/>
    </row>
    <row r="32" spans="1:23" s="52" customFormat="1" ht="15" customHeight="1">
      <c r="A32" s="121"/>
      <c r="B32" s="122" t="s">
        <v>185</v>
      </c>
      <c r="C32" s="128"/>
      <c r="D32" s="128"/>
      <c r="E32" s="128"/>
      <c r="F32" s="128"/>
      <c r="G32" s="128"/>
      <c r="H32" s="128"/>
      <c r="I32" s="128"/>
      <c r="J32" s="128"/>
      <c r="K32" s="132"/>
      <c r="L32" s="132"/>
      <c r="M32" s="132"/>
      <c r="N32" s="132"/>
      <c r="O32" s="132"/>
      <c r="P32" s="132"/>
      <c r="Q32" s="132"/>
      <c r="R32" s="132"/>
      <c r="S32" s="132"/>
      <c r="T32" s="132"/>
      <c r="U32" s="132"/>
      <c r="V32" s="132"/>
      <c r="W32" s="132"/>
    </row>
    <row r="33" spans="1:23" s="52" customFormat="1" ht="15" customHeight="1">
      <c r="A33" s="121"/>
      <c r="B33" s="122" t="s">
        <v>196</v>
      </c>
      <c r="C33" s="128"/>
      <c r="D33" s="128"/>
      <c r="E33" s="128"/>
      <c r="F33" s="128"/>
      <c r="G33" s="128"/>
      <c r="H33" s="128"/>
      <c r="I33" s="128"/>
      <c r="J33" s="128"/>
      <c r="K33" s="132"/>
      <c r="L33" s="132"/>
      <c r="M33" s="132"/>
      <c r="N33" s="132"/>
      <c r="O33" s="132"/>
      <c r="P33" s="132"/>
      <c r="Q33" s="132"/>
      <c r="R33" s="132"/>
      <c r="S33" s="132"/>
      <c r="T33" s="132"/>
      <c r="U33" s="132"/>
      <c r="V33" s="132"/>
      <c r="W33" s="132"/>
    </row>
    <row r="34" spans="1:23" s="52" customFormat="1" ht="15" customHeight="1">
      <c r="A34" s="121"/>
      <c r="C34" s="129"/>
      <c r="D34" s="128"/>
      <c r="E34" s="128"/>
      <c r="F34" s="128"/>
      <c r="G34" s="128"/>
      <c r="H34" s="128"/>
      <c r="I34" s="128"/>
      <c r="J34" s="128"/>
      <c r="K34" s="132"/>
      <c r="L34" s="132"/>
      <c r="M34" s="132"/>
      <c r="N34" s="132"/>
      <c r="O34" s="132"/>
      <c r="P34" s="132"/>
      <c r="Q34" s="132"/>
      <c r="R34" s="132"/>
      <c r="S34" s="132"/>
      <c r="T34" s="132"/>
      <c r="U34" s="132"/>
      <c r="V34" s="132"/>
      <c r="W34" s="132"/>
    </row>
    <row r="35" spans="1:23" s="52" customFormat="1" ht="15" customHeight="1">
      <c r="A35" s="121"/>
      <c r="D35" s="128"/>
      <c r="E35" s="128"/>
      <c r="F35" s="128"/>
      <c r="G35" s="128"/>
      <c r="H35" s="128"/>
      <c r="I35" s="128"/>
      <c r="J35" s="128"/>
      <c r="K35" s="132"/>
      <c r="L35" s="132"/>
      <c r="M35" s="132"/>
      <c r="N35" s="132"/>
      <c r="O35" s="132"/>
      <c r="P35" s="132"/>
      <c r="Q35" s="132"/>
      <c r="R35" s="132"/>
      <c r="S35" s="132"/>
      <c r="T35" s="132"/>
      <c r="U35" s="132"/>
      <c r="V35" s="132"/>
      <c r="W35" s="132"/>
    </row>
    <row r="36" spans="1:23" s="52" customFormat="1" ht="15" customHeight="1">
      <c r="A36" s="121"/>
      <c r="C36" s="128"/>
      <c r="D36" s="128"/>
      <c r="E36" s="128"/>
      <c r="F36" s="128"/>
      <c r="G36" s="128"/>
      <c r="H36" s="128"/>
      <c r="I36" s="128"/>
      <c r="J36" s="128"/>
      <c r="K36" s="132"/>
      <c r="L36" s="132"/>
      <c r="M36" s="132"/>
      <c r="N36" s="132"/>
      <c r="O36" s="132"/>
      <c r="P36" s="132"/>
      <c r="Q36" s="132"/>
      <c r="R36" s="132"/>
      <c r="S36" s="132"/>
      <c r="T36" s="132"/>
      <c r="U36" s="132"/>
      <c r="V36" s="132"/>
      <c r="W36" s="132"/>
    </row>
    <row r="37" spans="1:23" s="52" customFormat="1" ht="15" customHeight="1">
      <c r="A37" s="62"/>
      <c r="C37" s="50"/>
      <c r="D37" s="50"/>
      <c r="E37" s="50"/>
      <c r="F37" s="50"/>
      <c r="G37" s="50"/>
      <c r="H37" s="50"/>
      <c r="I37" s="50"/>
      <c r="J37" s="50"/>
    </row>
    <row r="38" spans="1:23" s="52" customFormat="1" ht="15" customHeight="1">
      <c r="A38" s="62"/>
      <c r="B38" s="99" t="s">
        <v>90</v>
      </c>
      <c r="C38" s="100"/>
      <c r="D38" s="100"/>
      <c r="E38" s="100"/>
      <c r="F38" s="100"/>
      <c r="G38" s="50"/>
      <c r="H38" s="50"/>
      <c r="I38" s="50"/>
      <c r="J38" s="50"/>
    </row>
    <row r="39" spans="1:23" s="52" customFormat="1" ht="30" customHeight="1">
      <c r="A39" s="62"/>
      <c r="B39" s="211"/>
      <c r="C39" s="212"/>
      <c r="D39" s="212"/>
      <c r="E39" s="212"/>
      <c r="F39" s="212"/>
      <c r="G39" s="212"/>
      <c r="H39" s="212"/>
      <c r="I39" s="212"/>
      <c r="J39" s="212"/>
    </row>
    <row r="40" spans="1:23" s="52" customFormat="1" ht="15" customHeight="1">
      <c r="A40" s="62"/>
      <c r="B40" s="58"/>
      <c r="C40" s="50"/>
      <c r="D40" s="50"/>
      <c r="E40" s="50"/>
      <c r="F40" s="50"/>
      <c r="G40" s="50"/>
      <c r="H40" s="50"/>
      <c r="I40" s="50"/>
      <c r="J40" s="50"/>
    </row>
    <row r="41" spans="1:23" s="52" customFormat="1" ht="15" customHeight="1">
      <c r="A41" s="62"/>
      <c r="B41" s="58"/>
      <c r="C41" s="50"/>
      <c r="D41" s="50"/>
      <c r="E41" s="50"/>
      <c r="F41" s="50"/>
      <c r="G41" s="50"/>
      <c r="H41" s="50"/>
      <c r="I41" s="50"/>
      <c r="J41" s="50"/>
    </row>
    <row r="42" spans="1:23" s="53" customFormat="1" ht="15" customHeight="1">
      <c r="A42" s="66"/>
      <c r="B42" s="57"/>
      <c r="C42" s="51"/>
      <c r="D42" s="51"/>
      <c r="E42" s="51"/>
      <c r="F42" s="51"/>
      <c r="G42" s="51"/>
      <c r="H42" s="51"/>
      <c r="I42" s="51"/>
      <c r="J42" s="51"/>
    </row>
  </sheetData>
  <sheetProtection algorithmName="SHA-512" hashValue="wJsZS6ARD6sW8cj7Ig+1qBtRDjVcchiQAzkoIKFUhtV8H2N7HVSPTv3D6EvHiQHSljOZXx1h05WGpWDXqOSyAQ==" saltValue="690O3a6qOIl7VfzidFfZuQ==" spinCount="100000" sheet="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9:G29"/>
    <mergeCell ref="B31:C31"/>
    <mergeCell ref="B39:J39"/>
    <mergeCell ref="D21:E21"/>
    <mergeCell ref="D22:E22"/>
    <mergeCell ref="D23:E23"/>
    <mergeCell ref="D24:E24"/>
    <mergeCell ref="D25:E25"/>
    <mergeCell ref="A26:G26"/>
  </mergeCells>
  <phoneticPr fontId="2"/>
  <conditionalFormatting sqref="C6:C7">
    <cfRule type="cellIs" dxfId="545" priority="13" operator="equal">
      <formula>""</formula>
    </cfRule>
  </conditionalFormatting>
  <conditionalFormatting sqref="D8 H26:I26">
    <cfRule type="cellIs" dxfId="544" priority="15" operator="equal">
      <formula>""</formula>
    </cfRule>
  </conditionalFormatting>
  <conditionalFormatting sqref="D11:E25 G11:H25">
    <cfRule type="expression" dxfId="543" priority="3">
      <formula>$C11="【職員処遇改善費のみ対象】園内研修"</formula>
    </cfRule>
  </conditionalFormatting>
  <conditionalFormatting sqref="D11:E25">
    <cfRule type="expression" dxfId="542" priority="11">
      <formula>$C11="【職員処遇改善費のみ対象】横浜市（区）主催研修"</formula>
    </cfRule>
    <cfRule type="expression" dxfId="541" priority="12">
      <formula>$C11="幼稚園教諭旧免許状更新講習・免許法認定講習"</formula>
    </cfRule>
  </conditionalFormatting>
  <conditionalFormatting sqref="F11:F25">
    <cfRule type="expression" dxfId="540" priority="7">
      <formula>$C11&lt;&gt;"保育士等キャリアアップ研修"</formula>
    </cfRule>
    <cfRule type="expression" dxfId="539" priority="16" stopIfTrue="1">
      <formula>$C11="保育士等キャリアアップ研修"</formula>
    </cfRule>
  </conditionalFormatting>
  <conditionalFormatting sqref="F11:H25">
    <cfRule type="expression" dxfId="538" priority="4">
      <formula>$C11="その他"</formula>
    </cfRule>
  </conditionalFormatting>
  <conditionalFormatting sqref="G11:G25">
    <cfRule type="expression" dxfId="537" priority="9">
      <formula>$C11="幼稚園教諭旧免許状更新講習・免許法認定講習"</formula>
    </cfRule>
  </conditionalFormatting>
  <conditionalFormatting sqref="G11:H25">
    <cfRule type="expression" dxfId="536" priority="1">
      <formula>$C11="【職員処遇改善費のみ対象】横浜市（区）主催研修"</formula>
    </cfRule>
  </conditionalFormatting>
  <conditionalFormatting sqref="H11:H25">
    <cfRule type="expression" dxfId="535" priority="2">
      <formula>$C11="【幼稚園又は認定こども園に勤務していた者】その他"</formula>
    </cfRule>
  </conditionalFormatting>
  <conditionalFormatting sqref="H3:I3 H4:J7">
    <cfRule type="cellIs" dxfId="534" priority="14" operator="equal">
      <formula>""</formula>
    </cfRule>
  </conditionalFormatting>
  <conditionalFormatting sqref="I11:I25">
    <cfRule type="expression" dxfId="533" priority="8">
      <formula>$C11="保育士等キャリアアップ研修"</formula>
    </cfRule>
  </conditionalFormatting>
  <dataValidations count="9">
    <dataValidation type="list" allowBlank="1" showInputMessage="1" showErrorMessage="1" sqref="H25" xr:uid="{0B3506CC-B806-4142-A434-67DEBA631E8D}">
      <formula1>INDIRECT($C$5)</formula1>
    </dataValidation>
    <dataValidation type="list" allowBlank="1" showInputMessage="1" showErrorMessage="1" sqref="H11:H24" xr:uid="{DD93269D-05D1-42E6-8DAD-3E56621F6868}">
      <formula1>INDIRECT($C$6)</formula1>
    </dataValidation>
    <dataValidation type="decimal" operator="greaterThanOrEqual" allowBlank="1" showInputMessage="1" showErrorMessage="1" sqref="I11:I25" xr:uid="{396A0E8F-745F-4BF5-810D-F4B60C6CDEB4}">
      <formula1>0</formula1>
    </dataValidation>
    <dataValidation type="textLength" operator="equal" allowBlank="1" showInputMessage="1" showErrorMessage="1" sqref="G11:G25" xr:uid="{FF2B90B1-94EE-422D-B527-C43EFBB5068E}">
      <formula1>12</formula1>
    </dataValidation>
    <dataValidation type="list" allowBlank="1" showInputMessage="1" showErrorMessage="1" sqref="D8" xr:uid="{F284C5FC-EF28-4F3A-92F6-E5FC39CD78F4}">
      <formula1>"〇,×"</formula1>
    </dataValidation>
    <dataValidation type="list" allowBlank="1" showInputMessage="1" showErrorMessage="1" sqref="C11:C25" xr:uid="{FD372639-910B-46FA-B867-7E37BD1AB5CC}">
      <formula1>INDIRECT($D$8)</formula1>
    </dataValidation>
    <dataValidation type="list" allowBlank="1" showInputMessage="1" showErrorMessage="1" sqref="O6" xr:uid="{292835EC-A8AA-4EE5-BCB3-23F463F7F9A4}">
      <formula1>" "</formula1>
    </dataValidation>
    <dataValidation type="list" allowBlank="1" showInputMessage="1" showErrorMessage="1" sqref="D11:E25" xr:uid="{2CBBD3BA-B7EE-4AE2-8DA7-13BDC0A153BC}">
      <formula1>INDIRECT($C11)</formula1>
    </dataValidation>
    <dataValidation type="date" operator="lessThanOrEqual" allowBlank="1" error="賃金改善開始月のR6.4月以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6.4月以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E30352CA-45A9-4EAE-8EA9-CFC72C559FAC}">
      <formula1>45716</formula1>
    </dataValidation>
  </dataValidations>
  <printOptions horizontalCentered="1"/>
  <pageMargins left="0.25" right="0.25" top="0.75" bottom="0.75" header="0.3" footer="0.3"/>
  <pageSetup paperSize="8" scale="85" orientation="landscape" cellComments="asDisplayed" r:id="rId1"/>
  <extLst>
    <ext xmlns:x14="http://schemas.microsoft.com/office/spreadsheetml/2009/9/main" uri="{CCE6A557-97BC-4b89-ADB6-D9C93CAAB3DF}">
      <x14:dataValidations xmlns:xm="http://schemas.microsoft.com/office/excel/2006/main" count="1">
        <x14:dataValidation type="list" allowBlank="1" showInputMessage="1" showErrorMessage="1" xr:uid="{9562745A-52D1-4B5C-B099-0F317CE73354}">
          <x14:formula1>
            <xm:f>マスタ!$C$3:$C$6</xm:f>
          </x14:formula1>
          <xm:sqref>C6:D6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EAE26-D9BA-4658-938D-F388F84EEC8C}">
  <sheetPr codeName="Sheet13">
    <tabColor rgb="FFFF0000"/>
    <pageSetUpPr fitToPage="1"/>
  </sheetPr>
  <dimension ref="A1:W42"/>
  <sheetViews>
    <sheetView showZeros="0" view="pageBreakPreview" zoomScale="70" zoomScaleNormal="70" zoomScaleSheetLayoutView="70" workbookViewId="0">
      <selection activeCell="B12" sqref="B12"/>
    </sheetView>
  </sheetViews>
  <sheetFormatPr defaultRowHeight="18.75"/>
  <cols>
    <col min="1" max="1" width="5" style="63" customWidth="1"/>
    <col min="2" max="2" width="16.75" style="67" customWidth="1"/>
    <col min="3" max="3" width="39.375" style="2" customWidth="1"/>
    <col min="4" max="4" width="9.375" style="2" customWidth="1"/>
    <col min="5" max="5" width="37.625" style="2" customWidth="1"/>
    <col min="6" max="6" width="42.875" style="2" customWidth="1"/>
    <col min="7" max="7" width="19.625" style="2" customWidth="1"/>
    <col min="8" max="8" width="22.375" style="2" customWidth="1"/>
    <col min="9" max="9" width="15.625" style="2" customWidth="1"/>
    <col min="10" max="10" width="27.5" style="2" customWidth="1"/>
    <col min="11" max="11" width="9" style="2" hidden="1" customWidth="1"/>
    <col min="12" max="12" width="11.875" style="2" hidden="1" customWidth="1"/>
    <col min="13" max="13" width="10.5" style="2" hidden="1" customWidth="1"/>
    <col min="14" max="14" width="9" style="2" hidden="1" customWidth="1"/>
    <col min="15" max="15" width="50.625" style="2" hidden="1" customWidth="1"/>
    <col min="16" max="16384" width="9" style="2"/>
  </cols>
  <sheetData>
    <row r="1" spans="1:23" ht="29.25" customHeight="1">
      <c r="A1" s="112" t="s">
        <v>71</v>
      </c>
      <c r="B1" s="113"/>
      <c r="C1" s="117"/>
      <c r="D1" s="116" t="s">
        <v>195</v>
      </c>
      <c r="E1" s="98"/>
      <c r="F1" s="116"/>
      <c r="G1" s="117"/>
      <c r="H1" s="117"/>
      <c r="I1" s="117"/>
      <c r="J1" s="118"/>
      <c r="K1" s="130"/>
      <c r="L1" s="130"/>
      <c r="M1" s="130"/>
      <c r="N1" s="130"/>
      <c r="O1" s="130"/>
      <c r="P1" s="130"/>
      <c r="Q1" s="130"/>
      <c r="R1" s="130"/>
      <c r="S1" s="130"/>
      <c r="T1" s="130"/>
      <c r="U1" s="130"/>
      <c r="V1" s="130"/>
      <c r="W1" s="130"/>
    </row>
    <row r="2" spans="1:23" ht="19.5" thickBot="1">
      <c r="A2" s="121"/>
      <c r="B2" s="122"/>
      <c r="C2" s="119"/>
      <c r="D2" s="119"/>
      <c r="E2" s="119"/>
      <c r="F2" s="124"/>
      <c r="G2" s="119"/>
      <c r="H2" s="125"/>
      <c r="I2" s="125"/>
      <c r="J2" s="125"/>
      <c r="K2" s="130"/>
      <c r="L2" s="130"/>
      <c r="M2" s="130"/>
      <c r="N2" s="130"/>
      <c r="O2" s="130"/>
      <c r="P2" s="130"/>
      <c r="Q2" s="130"/>
      <c r="R2" s="130"/>
      <c r="S2" s="130"/>
      <c r="T2" s="130"/>
      <c r="U2" s="130"/>
      <c r="V2" s="130"/>
      <c r="W2" s="130"/>
    </row>
    <row r="3" spans="1:23" s="6" customFormat="1" ht="24.95" customHeight="1">
      <c r="A3" s="192"/>
      <c r="B3" s="122"/>
      <c r="C3" s="193"/>
      <c r="D3" s="193"/>
      <c r="E3" s="193"/>
      <c r="F3" s="194"/>
      <c r="G3" s="195" t="s">
        <v>1</v>
      </c>
      <c r="H3" s="97">
        <f>①集計表!P4</f>
        <v>0</v>
      </c>
      <c r="I3" s="196" t="s">
        <v>3</v>
      </c>
      <c r="J3" s="118"/>
      <c r="K3" s="131"/>
      <c r="L3" s="131"/>
      <c r="M3" s="131"/>
      <c r="N3" s="131"/>
      <c r="O3" s="131"/>
      <c r="P3" s="131"/>
      <c r="Q3" s="131"/>
      <c r="R3" s="131"/>
      <c r="S3" s="131"/>
      <c r="T3" s="131"/>
      <c r="U3" s="131"/>
      <c r="V3" s="131"/>
      <c r="W3" s="131"/>
    </row>
    <row r="4" spans="1:23" s="6" customFormat="1" ht="24.95" customHeight="1">
      <c r="A4" s="121"/>
      <c r="B4" s="122"/>
      <c r="C4" s="193"/>
      <c r="D4" s="193"/>
      <c r="E4" s="193"/>
      <c r="F4" s="194"/>
      <c r="G4" s="197" t="s">
        <v>4</v>
      </c>
      <c r="H4" s="276">
        <f>①集計表!P5</f>
        <v>0</v>
      </c>
      <c r="I4" s="277"/>
      <c r="J4" s="278"/>
      <c r="K4" s="131"/>
      <c r="L4" s="131"/>
      <c r="M4" s="131"/>
      <c r="N4" s="131"/>
      <c r="O4" s="131"/>
      <c r="P4" s="131"/>
      <c r="Q4" s="131"/>
      <c r="R4" s="131"/>
      <c r="S4" s="131"/>
      <c r="T4" s="131"/>
      <c r="U4" s="131"/>
      <c r="V4" s="131"/>
      <c r="W4" s="131"/>
    </row>
    <row r="5" spans="1:23" s="6" customFormat="1" ht="24.95" customHeight="1" thickBot="1">
      <c r="A5" s="62"/>
      <c r="B5" s="71"/>
      <c r="C5" s="3"/>
      <c r="D5" s="14"/>
      <c r="E5" s="14"/>
      <c r="F5" s="7"/>
      <c r="G5" s="15" t="s">
        <v>7</v>
      </c>
      <c r="H5" s="279">
        <f>①集計表!P6</f>
        <v>0</v>
      </c>
      <c r="I5" s="280"/>
      <c r="J5" s="281"/>
      <c r="K5" s="131"/>
      <c r="L5" s="131"/>
      <c r="M5" s="131"/>
      <c r="N5" s="131"/>
      <c r="O5" s="131"/>
      <c r="P5" s="131"/>
      <c r="Q5" s="131"/>
      <c r="R5" s="131"/>
      <c r="S5" s="131"/>
      <c r="T5" s="131"/>
      <c r="U5" s="131"/>
      <c r="V5" s="131"/>
      <c r="W5" s="131"/>
    </row>
    <row r="6" spans="1:23" s="6" customFormat="1" ht="24.95" customHeight="1">
      <c r="A6" s="62"/>
      <c r="B6" s="68" t="s">
        <v>6</v>
      </c>
      <c r="C6" s="270"/>
      <c r="D6" s="271"/>
      <c r="E6" s="14"/>
      <c r="F6" s="7"/>
      <c r="G6" s="70" t="s">
        <v>63</v>
      </c>
      <c r="H6" s="279">
        <f>①集計表!P7</f>
        <v>0</v>
      </c>
      <c r="I6" s="280"/>
      <c r="J6" s="281"/>
      <c r="K6" s="131"/>
      <c r="L6" s="131"/>
      <c r="M6" s="131"/>
      <c r="N6" s="131"/>
      <c r="O6" s="131"/>
      <c r="P6" s="131"/>
      <c r="Q6" s="131"/>
      <c r="R6" s="131"/>
      <c r="S6" s="131"/>
      <c r="T6" s="131"/>
      <c r="U6" s="131"/>
      <c r="V6" s="131"/>
      <c r="W6" s="131"/>
    </row>
    <row r="7" spans="1:23" s="6" customFormat="1" ht="24.95" customHeight="1" thickBot="1">
      <c r="A7" s="62"/>
      <c r="B7" s="107" t="s">
        <v>9</v>
      </c>
      <c r="C7" s="272"/>
      <c r="D7" s="273"/>
      <c r="E7" s="14"/>
      <c r="F7" s="7"/>
      <c r="G7" s="17" t="s">
        <v>64</v>
      </c>
      <c r="H7" s="282">
        <f>①集計表!P8</f>
        <v>0</v>
      </c>
      <c r="I7" s="283"/>
      <c r="J7" s="284"/>
      <c r="K7" s="131"/>
      <c r="L7" s="131"/>
      <c r="M7" s="131"/>
      <c r="N7" s="131"/>
      <c r="O7" s="131"/>
      <c r="P7" s="131"/>
      <c r="Q7" s="131"/>
      <c r="R7" s="131"/>
      <c r="S7" s="131"/>
      <c r="T7" s="131"/>
      <c r="U7" s="131"/>
      <c r="V7" s="131"/>
      <c r="W7" s="131"/>
    </row>
    <row r="8" spans="1:23" s="6" customFormat="1" ht="24.95" customHeight="1" thickBot="1">
      <c r="A8" s="62"/>
      <c r="B8" s="268" t="s">
        <v>104</v>
      </c>
      <c r="C8" s="269"/>
      <c r="D8" s="133" t="s">
        <v>106</v>
      </c>
      <c r="E8" s="14"/>
      <c r="F8" s="7"/>
      <c r="G8" s="102"/>
      <c r="H8" s="3"/>
      <c r="I8" s="3"/>
      <c r="J8" s="106"/>
      <c r="K8" s="131"/>
      <c r="L8" s="131" t="s">
        <v>190</v>
      </c>
      <c r="M8" s="131"/>
      <c r="N8" s="131"/>
      <c r="O8" s="131"/>
      <c r="P8" s="131"/>
      <c r="Q8" s="131"/>
      <c r="R8" s="131"/>
      <c r="S8" s="131"/>
      <c r="T8" s="131"/>
      <c r="U8" s="131"/>
      <c r="V8" s="131"/>
      <c r="W8" s="131"/>
    </row>
    <row r="9" spans="1:23" ht="24.95" customHeight="1">
      <c r="A9" s="62"/>
      <c r="B9" s="58"/>
      <c r="C9" s="19"/>
      <c r="D9" s="20"/>
      <c r="E9" s="20"/>
      <c r="F9" s="19"/>
      <c r="G9" s="19"/>
      <c r="H9" s="21"/>
      <c r="I9" s="22"/>
      <c r="J9" s="23"/>
      <c r="K9" s="130"/>
      <c r="L9" s="141" t="s">
        <v>189</v>
      </c>
      <c r="M9" s="140">
        <v>42826</v>
      </c>
      <c r="N9" s="130"/>
      <c r="O9" s="130"/>
      <c r="P9" s="130"/>
      <c r="Q9" s="130"/>
      <c r="R9" s="130"/>
      <c r="S9" s="130"/>
      <c r="T9" s="130"/>
      <c r="U9" s="130"/>
      <c r="V9" s="130"/>
      <c r="W9" s="130"/>
    </row>
    <row r="10" spans="1:23" ht="98.25" customHeight="1" thickBot="1">
      <c r="A10" s="61" t="s">
        <v>15</v>
      </c>
      <c r="B10" s="105" t="s">
        <v>146</v>
      </c>
      <c r="C10" s="59" t="s">
        <v>101</v>
      </c>
      <c r="D10" s="285" t="s">
        <v>181</v>
      </c>
      <c r="E10" s="286"/>
      <c r="F10" s="59" t="s">
        <v>19</v>
      </c>
      <c r="G10" s="60" t="s">
        <v>20</v>
      </c>
      <c r="H10" s="69" t="s">
        <v>74</v>
      </c>
      <c r="I10" s="72" t="s">
        <v>136</v>
      </c>
      <c r="J10" s="59" t="s">
        <v>62</v>
      </c>
      <c r="K10" s="130"/>
      <c r="L10" s="141" t="s">
        <v>142</v>
      </c>
      <c r="M10" s="130"/>
      <c r="N10" s="130"/>
      <c r="O10" s="130"/>
      <c r="P10" s="130"/>
      <c r="Q10" s="130"/>
      <c r="R10" s="130"/>
      <c r="S10" s="130"/>
      <c r="T10" s="130"/>
      <c r="U10" s="130"/>
      <c r="V10" s="130"/>
      <c r="W10" s="130"/>
    </row>
    <row r="11" spans="1:23" ht="30" customHeight="1">
      <c r="A11" s="64">
        <v>1</v>
      </c>
      <c r="B11" s="153"/>
      <c r="C11" s="154"/>
      <c r="D11" s="274"/>
      <c r="E11" s="275"/>
      <c r="F11" s="155"/>
      <c r="G11" s="156"/>
      <c r="H11" s="157"/>
      <c r="I11" s="158"/>
      <c r="J11" s="75"/>
      <c r="K11" s="130"/>
      <c r="L11" s="141" t="s">
        <v>143</v>
      </c>
      <c r="M11" s="140">
        <v>43921</v>
      </c>
      <c r="N11" s="130"/>
      <c r="O11" s="130"/>
      <c r="P11" s="130"/>
      <c r="Q11" s="130"/>
      <c r="R11" s="130"/>
      <c r="S11" s="130"/>
      <c r="T11" s="130"/>
      <c r="U11" s="130"/>
      <c r="V11" s="130"/>
      <c r="W11" s="130"/>
    </row>
    <row r="12" spans="1:23" ht="30" customHeight="1">
      <c r="A12" s="64">
        <v>2</v>
      </c>
      <c r="B12" s="153"/>
      <c r="C12" s="154"/>
      <c r="D12" s="274"/>
      <c r="E12" s="275"/>
      <c r="F12" s="155"/>
      <c r="G12" s="156"/>
      <c r="H12" s="159"/>
      <c r="I12" s="160"/>
      <c r="J12" s="75"/>
      <c r="K12" s="130">
        <f t="shared" ref="K12:K25" si="0">IF(H12&lt;&gt;"",1,0)</f>
        <v>0</v>
      </c>
      <c r="L12" s="130" t="s">
        <v>141</v>
      </c>
      <c r="M12" s="140">
        <v>45382</v>
      </c>
      <c r="N12" s="130"/>
      <c r="O12" s="130"/>
      <c r="P12" s="130"/>
      <c r="Q12" s="130"/>
      <c r="R12" s="130"/>
      <c r="S12" s="130"/>
      <c r="T12" s="130"/>
      <c r="U12" s="130"/>
      <c r="V12" s="130"/>
      <c r="W12" s="130"/>
    </row>
    <row r="13" spans="1:23" ht="30" customHeight="1">
      <c r="A13" s="64">
        <v>3</v>
      </c>
      <c r="B13" s="153"/>
      <c r="C13" s="154"/>
      <c r="D13" s="274"/>
      <c r="E13" s="275"/>
      <c r="F13" s="155"/>
      <c r="G13" s="156"/>
      <c r="H13" s="159"/>
      <c r="I13" s="160"/>
      <c r="J13" s="75"/>
      <c r="K13" s="130">
        <f t="shared" si="0"/>
        <v>0</v>
      </c>
      <c r="L13" s="130" t="str">
        <f t="shared" ref="L13:L24" si="1">IF(C13="その他",1,"")</f>
        <v/>
      </c>
      <c r="M13" s="142"/>
      <c r="N13" s="130"/>
      <c r="O13" s="130"/>
      <c r="P13" s="130"/>
      <c r="Q13" s="130"/>
      <c r="R13" s="130"/>
      <c r="S13" s="130"/>
      <c r="T13" s="130"/>
      <c r="U13" s="130"/>
      <c r="V13" s="130"/>
      <c r="W13" s="130"/>
    </row>
    <row r="14" spans="1:23" ht="30" customHeight="1">
      <c r="A14" s="64">
        <v>4</v>
      </c>
      <c r="B14" s="153"/>
      <c r="C14" s="154"/>
      <c r="D14" s="274"/>
      <c r="E14" s="275"/>
      <c r="F14" s="155"/>
      <c r="G14" s="156"/>
      <c r="H14" s="159"/>
      <c r="I14" s="160"/>
      <c r="J14" s="75"/>
      <c r="K14" s="130">
        <f>IF(H14&lt;&gt;"",1,0)</f>
        <v>0</v>
      </c>
      <c r="L14" s="130" t="str">
        <f t="shared" si="1"/>
        <v/>
      </c>
      <c r="M14" s="141"/>
      <c r="N14" s="130"/>
      <c r="O14" s="130"/>
      <c r="P14" s="130"/>
      <c r="Q14" s="130"/>
      <c r="R14" s="130"/>
      <c r="S14" s="130"/>
      <c r="T14" s="130"/>
      <c r="U14" s="130"/>
      <c r="V14" s="130"/>
      <c r="W14" s="130"/>
    </row>
    <row r="15" spans="1:23" ht="30" customHeight="1">
      <c r="A15" s="64">
        <v>5</v>
      </c>
      <c r="B15" s="153"/>
      <c r="C15" s="154"/>
      <c r="D15" s="274"/>
      <c r="E15" s="275"/>
      <c r="F15" s="155"/>
      <c r="G15" s="156"/>
      <c r="H15" s="159"/>
      <c r="I15" s="160"/>
      <c r="J15" s="75"/>
      <c r="K15" s="130">
        <f t="shared" si="0"/>
        <v>0</v>
      </c>
      <c r="L15" s="130" t="str">
        <f t="shared" si="1"/>
        <v/>
      </c>
      <c r="M15" s="130"/>
      <c r="N15" s="130"/>
      <c r="O15" s="130"/>
      <c r="P15" s="130"/>
      <c r="Q15" s="130"/>
      <c r="R15" s="130"/>
      <c r="S15" s="130"/>
      <c r="T15" s="130"/>
      <c r="U15" s="130"/>
      <c r="V15" s="130"/>
      <c r="W15" s="130"/>
    </row>
    <row r="16" spans="1:23" ht="30" customHeight="1">
      <c r="A16" s="64">
        <v>6</v>
      </c>
      <c r="B16" s="153"/>
      <c r="C16" s="154"/>
      <c r="D16" s="274"/>
      <c r="E16" s="275"/>
      <c r="F16" s="155"/>
      <c r="G16" s="156"/>
      <c r="H16" s="159"/>
      <c r="I16" s="160"/>
      <c r="J16" s="75"/>
      <c r="K16" s="130">
        <f t="shared" si="0"/>
        <v>0</v>
      </c>
      <c r="L16" s="130" t="str">
        <f t="shared" si="1"/>
        <v/>
      </c>
      <c r="M16" s="130"/>
      <c r="N16" s="130"/>
      <c r="O16" s="130"/>
      <c r="P16" s="130"/>
      <c r="Q16" s="130"/>
      <c r="R16" s="130"/>
      <c r="S16" s="130"/>
      <c r="T16" s="130"/>
      <c r="U16" s="130"/>
      <c r="V16" s="130"/>
      <c r="W16" s="130"/>
    </row>
    <row r="17" spans="1:23" ht="30" customHeight="1">
      <c r="A17" s="64">
        <v>7</v>
      </c>
      <c r="B17" s="153"/>
      <c r="C17" s="154"/>
      <c r="D17" s="274"/>
      <c r="E17" s="275"/>
      <c r="F17" s="155"/>
      <c r="G17" s="156"/>
      <c r="H17" s="159"/>
      <c r="I17" s="160"/>
      <c r="J17" s="75"/>
      <c r="K17" s="130">
        <f t="shared" si="0"/>
        <v>0</v>
      </c>
      <c r="L17" s="130" t="str">
        <f t="shared" si="1"/>
        <v/>
      </c>
      <c r="M17" s="130"/>
      <c r="N17" s="130"/>
      <c r="O17" s="130"/>
      <c r="P17" s="130"/>
      <c r="Q17" s="130"/>
      <c r="R17" s="130"/>
      <c r="S17" s="130"/>
      <c r="T17" s="130"/>
      <c r="U17" s="130"/>
      <c r="V17" s="130"/>
      <c r="W17" s="130"/>
    </row>
    <row r="18" spans="1:23" ht="30" customHeight="1">
      <c r="A18" s="64">
        <v>8</v>
      </c>
      <c r="B18" s="153"/>
      <c r="C18" s="154"/>
      <c r="D18" s="274"/>
      <c r="E18" s="275"/>
      <c r="F18" s="155"/>
      <c r="G18" s="156"/>
      <c r="H18" s="159"/>
      <c r="I18" s="160"/>
      <c r="J18" s="75"/>
      <c r="K18" s="130">
        <f t="shared" si="0"/>
        <v>0</v>
      </c>
      <c r="L18" s="130" t="str">
        <f t="shared" si="1"/>
        <v/>
      </c>
      <c r="M18" s="130"/>
      <c r="N18" s="130"/>
      <c r="O18" s="130"/>
      <c r="P18" s="130"/>
      <c r="Q18" s="130"/>
      <c r="R18" s="130"/>
      <c r="S18" s="130"/>
      <c r="T18" s="130"/>
      <c r="U18" s="130"/>
      <c r="V18" s="130"/>
      <c r="W18" s="130"/>
    </row>
    <row r="19" spans="1:23" ht="30" customHeight="1">
      <c r="A19" s="64">
        <v>9</v>
      </c>
      <c r="B19" s="153"/>
      <c r="C19" s="154"/>
      <c r="D19" s="274"/>
      <c r="E19" s="275"/>
      <c r="F19" s="155"/>
      <c r="G19" s="156"/>
      <c r="H19" s="159"/>
      <c r="I19" s="160"/>
      <c r="J19" s="75"/>
      <c r="K19" s="130">
        <f t="shared" si="0"/>
        <v>0</v>
      </c>
      <c r="L19" s="130" t="str">
        <f t="shared" si="1"/>
        <v/>
      </c>
      <c r="M19" s="130"/>
      <c r="N19" s="130"/>
      <c r="O19" s="130"/>
      <c r="P19" s="130"/>
      <c r="Q19" s="130"/>
      <c r="R19" s="130"/>
      <c r="S19" s="130"/>
      <c r="T19" s="130"/>
      <c r="U19" s="130"/>
      <c r="V19" s="130"/>
      <c r="W19" s="130"/>
    </row>
    <row r="20" spans="1:23" ht="30" customHeight="1">
      <c r="A20" s="64">
        <v>10</v>
      </c>
      <c r="B20" s="153"/>
      <c r="C20" s="154"/>
      <c r="D20" s="274"/>
      <c r="E20" s="275"/>
      <c r="F20" s="155"/>
      <c r="G20" s="156"/>
      <c r="H20" s="159"/>
      <c r="I20" s="160"/>
      <c r="J20" s="75"/>
      <c r="K20" s="130">
        <f t="shared" si="0"/>
        <v>0</v>
      </c>
      <c r="L20" s="130" t="str">
        <f t="shared" si="1"/>
        <v/>
      </c>
      <c r="M20" s="130"/>
      <c r="N20" s="130"/>
      <c r="O20" s="130"/>
      <c r="P20" s="130"/>
      <c r="Q20" s="130"/>
      <c r="R20" s="130"/>
      <c r="S20" s="130"/>
      <c r="T20" s="130"/>
      <c r="U20" s="130"/>
      <c r="V20" s="130"/>
      <c r="W20" s="130"/>
    </row>
    <row r="21" spans="1:23" ht="30" customHeight="1">
      <c r="A21" s="64">
        <v>11</v>
      </c>
      <c r="B21" s="153"/>
      <c r="C21" s="154"/>
      <c r="D21" s="274"/>
      <c r="E21" s="275"/>
      <c r="F21" s="155"/>
      <c r="G21" s="156"/>
      <c r="H21" s="159"/>
      <c r="I21" s="160"/>
      <c r="J21" s="75"/>
      <c r="K21" s="130">
        <f t="shared" si="0"/>
        <v>0</v>
      </c>
      <c r="L21" s="130" t="str">
        <f t="shared" si="1"/>
        <v/>
      </c>
      <c r="M21" s="130"/>
      <c r="N21" s="130"/>
      <c r="O21" s="130"/>
      <c r="P21" s="130"/>
      <c r="Q21" s="130"/>
      <c r="R21" s="130"/>
      <c r="S21" s="130"/>
      <c r="T21" s="130"/>
      <c r="U21" s="130"/>
      <c r="V21" s="130"/>
      <c r="W21" s="130"/>
    </row>
    <row r="22" spans="1:23" ht="30" customHeight="1">
      <c r="A22" s="64">
        <v>12</v>
      </c>
      <c r="B22" s="153"/>
      <c r="C22" s="154"/>
      <c r="D22" s="274"/>
      <c r="E22" s="275"/>
      <c r="F22" s="155"/>
      <c r="G22" s="156"/>
      <c r="H22" s="159"/>
      <c r="I22" s="160"/>
      <c r="J22" s="75"/>
      <c r="K22" s="130">
        <f t="shared" si="0"/>
        <v>0</v>
      </c>
      <c r="L22" s="130" t="str">
        <f t="shared" si="1"/>
        <v/>
      </c>
      <c r="M22" s="130"/>
      <c r="N22" s="130"/>
      <c r="O22" s="130"/>
      <c r="P22" s="130"/>
      <c r="Q22" s="130"/>
      <c r="R22" s="130"/>
      <c r="S22" s="130"/>
      <c r="T22" s="130"/>
      <c r="U22" s="130"/>
      <c r="V22" s="130"/>
      <c r="W22" s="130"/>
    </row>
    <row r="23" spans="1:23" ht="30" customHeight="1">
      <c r="A23" s="64">
        <v>13</v>
      </c>
      <c r="B23" s="153"/>
      <c r="C23" s="154"/>
      <c r="D23" s="274"/>
      <c r="E23" s="275"/>
      <c r="F23" s="155"/>
      <c r="G23" s="156"/>
      <c r="H23" s="159"/>
      <c r="I23" s="160"/>
      <c r="J23" s="75"/>
      <c r="K23" s="130">
        <f t="shared" si="0"/>
        <v>0</v>
      </c>
      <c r="L23" s="130" t="str">
        <f t="shared" si="1"/>
        <v/>
      </c>
      <c r="M23" s="130"/>
      <c r="N23" s="130"/>
      <c r="O23" s="130"/>
      <c r="P23" s="130"/>
      <c r="Q23" s="130"/>
      <c r="R23" s="130"/>
      <c r="S23" s="130"/>
      <c r="T23" s="130"/>
      <c r="U23" s="130"/>
      <c r="V23" s="130"/>
      <c r="W23" s="130"/>
    </row>
    <row r="24" spans="1:23" ht="30" customHeight="1">
      <c r="A24" s="64">
        <v>14</v>
      </c>
      <c r="B24" s="153"/>
      <c r="C24" s="154"/>
      <c r="D24" s="274"/>
      <c r="E24" s="275"/>
      <c r="F24" s="155"/>
      <c r="G24" s="156"/>
      <c r="H24" s="159"/>
      <c r="I24" s="160"/>
      <c r="J24" s="75"/>
      <c r="K24" s="130">
        <f t="shared" si="0"/>
        <v>0</v>
      </c>
      <c r="L24" s="130" t="str">
        <f t="shared" si="1"/>
        <v/>
      </c>
      <c r="M24" s="130"/>
      <c r="N24" s="130"/>
      <c r="O24" s="130"/>
      <c r="P24" s="130"/>
      <c r="Q24" s="130"/>
      <c r="R24" s="130"/>
      <c r="S24" s="130"/>
      <c r="T24" s="130"/>
      <c r="U24" s="130"/>
      <c r="V24" s="130"/>
      <c r="W24" s="130"/>
    </row>
    <row r="25" spans="1:23" ht="30" customHeight="1" thickBot="1">
      <c r="A25" s="65">
        <v>15</v>
      </c>
      <c r="B25" s="198"/>
      <c r="C25" s="161"/>
      <c r="D25" s="294"/>
      <c r="E25" s="295"/>
      <c r="F25" s="162"/>
      <c r="G25" s="163"/>
      <c r="H25" s="164"/>
      <c r="I25" s="165"/>
      <c r="J25" s="76"/>
      <c r="K25" s="130">
        <f t="shared" si="0"/>
        <v>0</v>
      </c>
      <c r="L25" s="130" t="e">
        <f>IF(SUMIF(C11:C25,"【職員処遇改善費のみ対象】園内研修",I11:I25)&gt;VLOOKUP(C6,M25:N28,2,FALSE),VLOOKUP(C6,M25:N28,2,FALSE)-SUMIF(C11:C25,"【職員処遇改善費のみ対象】園内研修",I11:I25),"")</f>
        <v>#N/A</v>
      </c>
      <c r="M25" s="54" t="s">
        <v>140</v>
      </c>
      <c r="N25" s="149">
        <v>4</v>
      </c>
      <c r="O25" s="130"/>
      <c r="P25" s="130"/>
      <c r="Q25" s="130"/>
      <c r="R25" s="130"/>
      <c r="S25" s="130"/>
      <c r="T25" s="130"/>
      <c r="U25" s="130"/>
      <c r="V25" s="130"/>
      <c r="W25" s="130"/>
    </row>
    <row r="26" spans="1:23" ht="26.25" customHeight="1" thickTop="1" thickBot="1">
      <c r="A26" s="287" t="s">
        <v>65</v>
      </c>
      <c r="B26" s="289"/>
      <c r="C26" s="288"/>
      <c r="D26" s="288"/>
      <c r="E26" s="288"/>
      <c r="F26" s="289"/>
      <c r="G26" s="290"/>
      <c r="H26" s="85">
        <f ca="1">①集計表!P21</f>
        <v>0</v>
      </c>
      <c r="I26" s="82">
        <f ca="1">SUM(I27:I29)</f>
        <v>0</v>
      </c>
      <c r="J26" s="152"/>
      <c r="K26" s="130"/>
      <c r="L26" s="130"/>
      <c r="M26" s="132"/>
      <c r="N26" s="149"/>
      <c r="O26" s="130"/>
      <c r="P26" s="130"/>
      <c r="Q26" s="130"/>
      <c r="R26" s="130"/>
      <c r="S26" s="130"/>
      <c r="T26" s="130"/>
      <c r="U26" s="130"/>
      <c r="V26" s="130"/>
      <c r="W26" s="130"/>
    </row>
    <row r="27" spans="1:23" ht="26.25" customHeight="1" thickBot="1">
      <c r="A27" s="136"/>
      <c r="B27" s="127" t="s">
        <v>66</v>
      </c>
      <c r="C27" s="128"/>
      <c r="D27" s="128"/>
      <c r="E27" s="128"/>
      <c r="F27" s="128"/>
      <c r="G27" s="128"/>
      <c r="H27" s="139" t="s">
        <v>89</v>
      </c>
      <c r="I27" s="82">
        <f>SUMIF(C11:C25,"【職員処遇改善費のみ対象】横浜市（区）主催研修",I11:I25)</f>
        <v>0</v>
      </c>
      <c r="J27" s="126"/>
      <c r="K27" s="130"/>
      <c r="L27" s="130"/>
      <c r="M27" s="132"/>
      <c r="N27" s="149"/>
      <c r="O27" s="130"/>
      <c r="P27" s="130"/>
      <c r="Q27" s="130"/>
      <c r="R27" s="130"/>
      <c r="S27" s="130"/>
      <c r="T27" s="130"/>
      <c r="U27" s="130"/>
      <c r="V27" s="130"/>
      <c r="W27" s="130"/>
    </row>
    <row r="28" spans="1:23" ht="26.25" customHeight="1" thickBot="1">
      <c r="A28" s="136"/>
      <c r="B28" s="147" t="s">
        <v>145</v>
      </c>
      <c r="C28" s="128"/>
      <c r="D28" s="128"/>
      <c r="E28" s="128"/>
      <c r="F28" s="128"/>
      <c r="G28" s="128"/>
      <c r="H28" s="138" t="s">
        <v>186</v>
      </c>
      <c r="I28" s="82">
        <f ca="1">SUMIF(C11:C26,"【幼稚園又は認定こども園に勤務していた者】その他",I11:I25)</f>
        <v>0</v>
      </c>
      <c r="J28" s="137"/>
      <c r="K28" s="130"/>
      <c r="M28" s="132"/>
      <c r="N28" s="149"/>
      <c r="O28" s="130"/>
      <c r="P28" s="130"/>
      <c r="Q28" s="130"/>
      <c r="R28" s="130"/>
      <c r="S28" s="130"/>
      <c r="T28" s="130"/>
      <c r="U28" s="130"/>
      <c r="V28" s="130"/>
      <c r="W28" s="130"/>
    </row>
    <row r="29" spans="1:23" ht="26.25" customHeight="1" thickBot="1">
      <c r="A29" s="136"/>
      <c r="B29" s="292" t="s">
        <v>144</v>
      </c>
      <c r="C29" s="292"/>
      <c r="D29" s="292"/>
      <c r="E29" s="292"/>
      <c r="F29" s="292"/>
      <c r="G29" s="293"/>
      <c r="H29" s="138" t="s">
        <v>187</v>
      </c>
      <c r="I29" s="82">
        <f>IF(SUMIF(C11:C25,"【職員処遇改善費のみ対象】園内研修",I11:I25)&gt;N25,N25,SUMIF(C11:C25,"【職員処遇改善費のみ対象】園内研修",I11:I25))</f>
        <v>0</v>
      </c>
      <c r="J29" s="137"/>
      <c r="K29" s="130"/>
      <c r="L29" s="130"/>
      <c r="M29" s="130"/>
      <c r="N29" s="130"/>
      <c r="O29" s="130"/>
      <c r="P29" s="130"/>
      <c r="Q29" s="130"/>
      <c r="R29" s="130"/>
      <c r="S29" s="130"/>
      <c r="T29" s="130"/>
      <c r="U29" s="130"/>
      <c r="V29" s="130"/>
      <c r="W29" s="130"/>
    </row>
    <row r="30" spans="1:23" s="52" customFormat="1" ht="26.25" customHeight="1" thickBot="1">
      <c r="A30" s="121"/>
      <c r="B30" s="122" t="s">
        <v>183</v>
      </c>
      <c r="C30" s="148"/>
      <c r="D30" s="128"/>
      <c r="E30" s="128"/>
      <c r="F30" s="128"/>
      <c r="G30" s="128"/>
      <c r="H30" s="189" t="s">
        <v>188</v>
      </c>
      <c r="I30" s="82">
        <f>SUMIF(C11:C25,"幼稚園教諭旧免許状更新講習・免許法認定講習",I11:I25)</f>
        <v>0</v>
      </c>
      <c r="J30" s="128"/>
      <c r="K30" s="132"/>
      <c r="L30" s="132"/>
      <c r="M30" s="132"/>
      <c r="N30" s="132"/>
      <c r="O30" s="132"/>
      <c r="P30" s="132"/>
      <c r="Q30" s="132"/>
      <c r="R30" s="132"/>
      <c r="S30" s="132"/>
      <c r="T30" s="132"/>
      <c r="U30" s="132"/>
      <c r="V30" s="132"/>
      <c r="W30" s="132"/>
    </row>
    <row r="31" spans="1:23" s="52" customFormat="1" ht="15" customHeight="1">
      <c r="A31" s="121"/>
      <c r="B31" s="291" t="s">
        <v>184</v>
      </c>
      <c r="C31" s="291"/>
      <c r="D31" s="128"/>
      <c r="E31" s="128"/>
      <c r="F31" s="128"/>
      <c r="G31" s="128"/>
      <c r="H31" s="128"/>
      <c r="I31" s="128"/>
      <c r="J31" s="128"/>
      <c r="K31" s="132"/>
      <c r="L31" s="132"/>
      <c r="M31" s="132"/>
      <c r="N31" s="132"/>
      <c r="O31" s="132"/>
      <c r="P31" s="132"/>
      <c r="Q31" s="132"/>
      <c r="R31" s="132"/>
      <c r="S31" s="132"/>
      <c r="T31" s="132"/>
      <c r="U31" s="132"/>
      <c r="V31" s="132"/>
      <c r="W31" s="132"/>
    </row>
    <row r="32" spans="1:23" s="52" customFormat="1" ht="15" customHeight="1">
      <c r="A32" s="121"/>
      <c r="B32" s="122" t="s">
        <v>185</v>
      </c>
      <c r="C32" s="128"/>
      <c r="D32" s="128"/>
      <c r="E32" s="128"/>
      <c r="F32" s="128"/>
      <c r="G32" s="128"/>
      <c r="H32" s="128"/>
      <c r="I32" s="128"/>
      <c r="J32" s="128"/>
      <c r="K32" s="132"/>
      <c r="L32" s="132"/>
      <c r="M32" s="132"/>
      <c r="N32" s="132"/>
      <c r="O32" s="132"/>
      <c r="P32" s="132"/>
      <c r="Q32" s="132"/>
      <c r="R32" s="132"/>
      <c r="S32" s="132"/>
      <c r="T32" s="132"/>
      <c r="U32" s="132"/>
      <c r="V32" s="132"/>
      <c r="W32" s="132"/>
    </row>
    <row r="33" spans="1:23" s="52" customFormat="1" ht="15" customHeight="1">
      <c r="A33" s="121"/>
      <c r="B33" s="122" t="s">
        <v>196</v>
      </c>
      <c r="C33" s="128"/>
      <c r="D33" s="128"/>
      <c r="E33" s="128"/>
      <c r="F33" s="128"/>
      <c r="G33" s="128"/>
      <c r="H33" s="128"/>
      <c r="I33" s="128"/>
      <c r="J33" s="128"/>
      <c r="K33" s="132"/>
      <c r="L33" s="132"/>
      <c r="M33" s="132"/>
      <c r="N33" s="132"/>
      <c r="O33" s="132"/>
      <c r="P33" s="132"/>
      <c r="Q33" s="132"/>
      <c r="R33" s="132"/>
      <c r="S33" s="132"/>
      <c r="T33" s="132"/>
      <c r="U33" s="132"/>
      <c r="V33" s="132"/>
      <c r="W33" s="132"/>
    </row>
    <row r="34" spans="1:23" s="52" customFormat="1" ht="15" customHeight="1">
      <c r="A34" s="121"/>
      <c r="C34" s="129"/>
      <c r="D34" s="128"/>
      <c r="E34" s="128"/>
      <c r="F34" s="128"/>
      <c r="G34" s="128"/>
      <c r="H34" s="128"/>
      <c r="I34" s="128"/>
      <c r="J34" s="128"/>
      <c r="K34" s="132"/>
      <c r="L34" s="132"/>
      <c r="M34" s="132"/>
      <c r="N34" s="132"/>
      <c r="O34" s="132"/>
      <c r="P34" s="132"/>
      <c r="Q34" s="132"/>
      <c r="R34" s="132"/>
      <c r="S34" s="132"/>
      <c r="T34" s="132"/>
      <c r="U34" s="132"/>
      <c r="V34" s="132"/>
      <c r="W34" s="132"/>
    </row>
    <row r="35" spans="1:23" s="52" customFormat="1" ht="15" customHeight="1">
      <c r="A35" s="121"/>
      <c r="D35" s="128"/>
      <c r="E35" s="128"/>
      <c r="F35" s="128"/>
      <c r="G35" s="128"/>
      <c r="H35" s="128"/>
      <c r="I35" s="128"/>
      <c r="J35" s="128"/>
      <c r="K35" s="132"/>
      <c r="L35" s="132"/>
      <c r="M35" s="132"/>
      <c r="N35" s="132"/>
      <c r="O35" s="132"/>
      <c r="P35" s="132"/>
      <c r="Q35" s="132"/>
      <c r="R35" s="132"/>
      <c r="S35" s="132"/>
      <c r="T35" s="132"/>
      <c r="U35" s="132"/>
      <c r="V35" s="132"/>
      <c r="W35" s="132"/>
    </row>
    <row r="36" spans="1:23" s="52" customFormat="1" ht="15" customHeight="1">
      <c r="A36" s="121"/>
      <c r="C36" s="128"/>
      <c r="D36" s="128"/>
      <c r="E36" s="128"/>
      <c r="F36" s="128"/>
      <c r="G36" s="128"/>
      <c r="H36" s="128"/>
      <c r="I36" s="128"/>
      <c r="J36" s="128"/>
      <c r="K36" s="132"/>
      <c r="L36" s="132"/>
      <c r="M36" s="132"/>
      <c r="N36" s="132"/>
      <c r="O36" s="132"/>
      <c r="P36" s="132"/>
      <c r="Q36" s="132"/>
      <c r="R36" s="132"/>
      <c r="S36" s="132"/>
      <c r="T36" s="132"/>
      <c r="U36" s="132"/>
      <c r="V36" s="132"/>
      <c r="W36" s="132"/>
    </row>
    <row r="37" spans="1:23" s="52" customFormat="1" ht="15" customHeight="1">
      <c r="A37" s="62"/>
      <c r="C37" s="50"/>
      <c r="D37" s="50"/>
      <c r="E37" s="50"/>
      <c r="F37" s="50"/>
      <c r="G37" s="50"/>
      <c r="H37" s="50"/>
      <c r="I37" s="50"/>
      <c r="J37" s="50"/>
    </row>
    <row r="38" spans="1:23" s="52" customFormat="1" ht="15" customHeight="1">
      <c r="A38" s="62"/>
      <c r="B38" s="99" t="s">
        <v>90</v>
      </c>
      <c r="C38" s="100"/>
      <c r="D38" s="100"/>
      <c r="E38" s="100"/>
      <c r="F38" s="100"/>
      <c r="G38" s="50"/>
      <c r="H38" s="50"/>
      <c r="I38" s="50"/>
      <c r="J38" s="50"/>
    </row>
    <row r="39" spans="1:23" s="52" customFormat="1" ht="30" customHeight="1">
      <c r="A39" s="62"/>
      <c r="B39" s="211"/>
      <c r="C39" s="212"/>
      <c r="D39" s="212"/>
      <c r="E39" s="212"/>
      <c r="F39" s="212"/>
      <c r="G39" s="212"/>
      <c r="H39" s="212"/>
      <c r="I39" s="212"/>
      <c r="J39" s="212"/>
    </row>
    <row r="40" spans="1:23" s="52" customFormat="1" ht="15" customHeight="1">
      <c r="A40" s="62"/>
      <c r="B40" s="58"/>
      <c r="C40" s="50"/>
      <c r="D40" s="50"/>
      <c r="E40" s="50"/>
      <c r="F40" s="50"/>
      <c r="G40" s="50"/>
      <c r="H40" s="50"/>
      <c r="I40" s="50"/>
      <c r="J40" s="50"/>
    </row>
    <row r="41" spans="1:23" s="52" customFormat="1" ht="15" customHeight="1">
      <c r="A41" s="62"/>
      <c r="B41" s="58"/>
      <c r="C41" s="50"/>
      <c r="D41" s="50"/>
      <c r="E41" s="50"/>
      <c r="F41" s="50"/>
      <c r="G41" s="50"/>
      <c r="H41" s="50"/>
      <c r="I41" s="50"/>
      <c r="J41" s="50"/>
    </row>
    <row r="42" spans="1:23" s="53" customFormat="1" ht="15" customHeight="1">
      <c r="A42" s="66"/>
      <c r="B42" s="57"/>
      <c r="C42" s="51"/>
      <c r="D42" s="51"/>
      <c r="E42" s="51"/>
      <c r="F42" s="51"/>
      <c r="G42" s="51"/>
      <c r="H42" s="51"/>
      <c r="I42" s="51"/>
      <c r="J42" s="51"/>
    </row>
  </sheetData>
  <sheetProtection algorithmName="SHA-512" hashValue="UJg5dkScFSkJeQBe/1ae6pisAktrE+Lqfo1xxa1AiO+05dV4lc5RZsBfxqZtuemW6O5QW+T1j2jpEozs81GQRg==" saltValue="hAMRhj5pUda3/SjL5UFkBg==" spinCount="100000" sheet="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9:G29"/>
    <mergeCell ref="B31:C31"/>
    <mergeCell ref="B39:J39"/>
    <mergeCell ref="D21:E21"/>
    <mergeCell ref="D22:E22"/>
    <mergeCell ref="D23:E23"/>
    <mergeCell ref="D24:E24"/>
    <mergeCell ref="D25:E25"/>
    <mergeCell ref="A26:G26"/>
  </mergeCells>
  <phoneticPr fontId="2"/>
  <conditionalFormatting sqref="C6:C7">
    <cfRule type="cellIs" dxfId="532" priority="13" operator="equal">
      <formula>""</formula>
    </cfRule>
  </conditionalFormatting>
  <conditionalFormatting sqref="D8 H26:I26">
    <cfRule type="cellIs" dxfId="531" priority="15" operator="equal">
      <formula>""</formula>
    </cfRule>
  </conditionalFormatting>
  <conditionalFormatting sqref="D11:E25 G11:H25">
    <cfRule type="expression" dxfId="530" priority="3">
      <formula>$C11="【職員処遇改善費のみ対象】園内研修"</formula>
    </cfRule>
  </conditionalFormatting>
  <conditionalFormatting sqref="D11:E25">
    <cfRule type="expression" dxfId="529" priority="11">
      <formula>$C11="【職員処遇改善費のみ対象】横浜市（区）主催研修"</formula>
    </cfRule>
    <cfRule type="expression" dxfId="528" priority="12">
      <formula>$C11="幼稚園教諭旧免許状更新講習・免許法認定講習"</formula>
    </cfRule>
  </conditionalFormatting>
  <conditionalFormatting sqref="F11:F25">
    <cfRule type="expression" dxfId="527" priority="7">
      <formula>$C11&lt;&gt;"保育士等キャリアアップ研修"</formula>
    </cfRule>
    <cfRule type="expression" dxfId="526" priority="16" stopIfTrue="1">
      <formula>$C11="保育士等キャリアアップ研修"</formula>
    </cfRule>
  </conditionalFormatting>
  <conditionalFormatting sqref="F11:H25">
    <cfRule type="expression" dxfId="525" priority="4">
      <formula>$C11="その他"</formula>
    </cfRule>
  </conditionalFormatting>
  <conditionalFormatting sqref="G11:G25">
    <cfRule type="expression" dxfId="524" priority="9">
      <formula>$C11="幼稚園教諭旧免許状更新講習・免許法認定講習"</formula>
    </cfRule>
  </conditionalFormatting>
  <conditionalFormatting sqref="G11:H25">
    <cfRule type="expression" dxfId="523" priority="1">
      <formula>$C11="【職員処遇改善費のみ対象】横浜市（区）主催研修"</formula>
    </cfRule>
  </conditionalFormatting>
  <conditionalFormatting sqref="H11:H25">
    <cfRule type="expression" dxfId="522" priority="2">
      <formula>$C11="【幼稚園又は認定こども園に勤務していた者】その他"</formula>
    </cfRule>
  </conditionalFormatting>
  <conditionalFormatting sqref="H3:I3 H4:J7">
    <cfRule type="cellIs" dxfId="521" priority="14" operator="equal">
      <formula>""</formula>
    </cfRule>
  </conditionalFormatting>
  <conditionalFormatting sqref="I11:I25">
    <cfRule type="expression" dxfId="520" priority="8">
      <formula>$C11="保育士等キャリアアップ研修"</formula>
    </cfRule>
  </conditionalFormatting>
  <dataValidations count="9">
    <dataValidation type="list" allowBlank="1" showInputMessage="1" showErrorMessage="1" sqref="D11:E25" xr:uid="{C05214F7-DECA-453C-9EA6-1ED89A5BC89C}">
      <formula1>INDIRECT($C11)</formula1>
    </dataValidation>
    <dataValidation type="list" allowBlank="1" showInputMessage="1" showErrorMessage="1" sqref="O6" xr:uid="{4EAC3368-6F72-4D59-84C2-D397E4380922}">
      <formula1>" "</formula1>
    </dataValidation>
    <dataValidation type="list" allowBlank="1" showInputMessage="1" showErrorMessage="1" sqref="C11:C25" xr:uid="{8B8308B6-70EE-40C7-BE81-8AB7306CC0EF}">
      <formula1>INDIRECT($D$8)</formula1>
    </dataValidation>
    <dataValidation type="list" allowBlank="1" showInputMessage="1" showErrorMessage="1" sqref="D8" xr:uid="{35A49456-93D0-4A74-A3B8-C9C7C27BF217}">
      <formula1>"〇,×"</formula1>
    </dataValidation>
    <dataValidation type="textLength" operator="equal" allowBlank="1" showInputMessage="1" showErrorMessage="1" sqref="G11:G25" xr:uid="{FA382288-2201-45BB-8FB5-83CC620F4EFD}">
      <formula1>12</formula1>
    </dataValidation>
    <dataValidation type="decimal" operator="greaterThanOrEqual" allowBlank="1" showInputMessage="1" showErrorMessage="1" sqref="I11:I25" xr:uid="{69B9A880-0BCA-41BC-A8E1-B56923CF8982}">
      <formula1>0</formula1>
    </dataValidation>
    <dataValidation type="list" allowBlank="1" showInputMessage="1" showErrorMessage="1" sqref="H11:H24" xr:uid="{20054779-90FB-4699-B23E-9383D9BF25E3}">
      <formula1>INDIRECT($C$6)</formula1>
    </dataValidation>
    <dataValidation type="list" allowBlank="1" showInputMessage="1" showErrorMessage="1" sqref="H25" xr:uid="{8243EEDB-1F3C-497D-AA12-EF5D5B880EB7}">
      <formula1>INDIRECT($C$5)</formula1>
    </dataValidation>
    <dataValidation type="date" operator="lessThanOrEqual" allowBlank="1" error="賃金改善開始月のR6.4月以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6.4月以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4591004D-C521-4E14-8967-371D84BFD4BF}">
      <formula1>45716</formula1>
    </dataValidation>
  </dataValidations>
  <printOptions horizontalCentered="1"/>
  <pageMargins left="0.25" right="0.25" top="0.75" bottom="0.75" header="0.3" footer="0.3"/>
  <pageSetup paperSize="8" scale="85" orientation="landscape" cellComments="asDisplayed" r:id="rId1"/>
  <extLst>
    <ext xmlns:x14="http://schemas.microsoft.com/office/spreadsheetml/2009/9/main" uri="{CCE6A557-97BC-4b89-ADB6-D9C93CAAB3DF}">
      <x14:dataValidations xmlns:xm="http://schemas.microsoft.com/office/excel/2006/main" count="1">
        <x14:dataValidation type="list" allowBlank="1" showInputMessage="1" showErrorMessage="1" xr:uid="{F064F220-1719-4370-853F-7023D7E04C66}">
          <x14:formula1>
            <xm:f>マスタ!$C$3:$C$6</xm:f>
          </x14:formula1>
          <xm:sqref>C6:D6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ADDB5A-5414-418E-9C7D-853E017B02B2}">
  <sheetPr codeName="Sheet14">
    <tabColor rgb="FFFF0000"/>
    <pageSetUpPr fitToPage="1"/>
  </sheetPr>
  <dimension ref="A1:W42"/>
  <sheetViews>
    <sheetView showZeros="0" view="pageBreakPreview" zoomScale="70" zoomScaleNormal="70" zoomScaleSheetLayoutView="70" workbookViewId="0">
      <selection activeCell="B11" sqref="B11:B25"/>
    </sheetView>
  </sheetViews>
  <sheetFormatPr defaultRowHeight="18.75"/>
  <cols>
    <col min="1" max="1" width="5" style="63" customWidth="1"/>
    <col min="2" max="2" width="16.75" style="67" customWidth="1"/>
    <col min="3" max="3" width="39.375" style="2" customWidth="1"/>
    <col min="4" max="4" width="9.375" style="2" customWidth="1"/>
    <col min="5" max="5" width="37.625" style="2" customWidth="1"/>
    <col min="6" max="6" width="42.875" style="2" customWidth="1"/>
    <col min="7" max="7" width="19.625" style="2" customWidth="1"/>
    <col min="8" max="8" width="22.375" style="2" customWidth="1"/>
    <col min="9" max="9" width="15.625" style="2" customWidth="1"/>
    <col min="10" max="10" width="27.5" style="2" customWidth="1"/>
    <col min="11" max="11" width="9" style="2" hidden="1" customWidth="1"/>
    <col min="12" max="12" width="11.875" style="2" hidden="1" customWidth="1"/>
    <col min="13" max="13" width="10.5" style="2" hidden="1" customWidth="1"/>
    <col min="14" max="14" width="9" style="2" hidden="1" customWidth="1"/>
    <col min="15" max="15" width="50.625" style="2" hidden="1" customWidth="1"/>
    <col min="16" max="16384" width="9" style="2"/>
  </cols>
  <sheetData>
    <row r="1" spans="1:23" ht="29.25" customHeight="1">
      <c r="A1" s="112" t="s">
        <v>71</v>
      </c>
      <c r="B1" s="113"/>
      <c r="C1" s="117"/>
      <c r="D1" s="116" t="s">
        <v>195</v>
      </c>
      <c r="E1" s="98"/>
      <c r="F1" s="116"/>
      <c r="G1" s="117"/>
      <c r="H1" s="117"/>
      <c r="I1" s="117"/>
      <c r="J1" s="118"/>
      <c r="K1" s="130"/>
      <c r="L1" s="130"/>
      <c r="M1" s="130"/>
      <c r="N1" s="130"/>
      <c r="O1" s="130"/>
      <c r="P1" s="130"/>
      <c r="Q1" s="130"/>
      <c r="R1" s="130"/>
      <c r="S1" s="130"/>
      <c r="T1" s="130"/>
      <c r="U1" s="130"/>
      <c r="V1" s="130"/>
      <c r="W1" s="130"/>
    </row>
    <row r="2" spans="1:23" ht="19.5" thickBot="1">
      <c r="A2" s="121"/>
      <c r="B2" s="122"/>
      <c r="C2" s="119"/>
      <c r="D2" s="119"/>
      <c r="E2" s="119"/>
      <c r="F2" s="124"/>
      <c r="G2" s="119"/>
      <c r="H2" s="125"/>
      <c r="I2" s="125"/>
      <c r="J2" s="125"/>
      <c r="K2" s="130"/>
      <c r="L2" s="130"/>
      <c r="M2" s="130"/>
      <c r="N2" s="130"/>
      <c r="O2" s="130"/>
      <c r="P2" s="130"/>
      <c r="Q2" s="130"/>
      <c r="R2" s="130"/>
      <c r="S2" s="130"/>
      <c r="T2" s="130"/>
      <c r="U2" s="130"/>
      <c r="V2" s="130"/>
      <c r="W2" s="130"/>
    </row>
    <row r="3" spans="1:23" s="6" customFormat="1" ht="24.95" customHeight="1">
      <c r="A3" s="192"/>
      <c r="B3" s="122"/>
      <c r="C3" s="193"/>
      <c r="D3" s="193"/>
      <c r="E3" s="193"/>
      <c r="F3" s="194"/>
      <c r="G3" s="195" t="s">
        <v>1</v>
      </c>
      <c r="H3" s="97">
        <f>①集計表!P4</f>
        <v>0</v>
      </c>
      <c r="I3" s="196" t="s">
        <v>3</v>
      </c>
      <c r="J3" s="118"/>
      <c r="K3" s="131"/>
      <c r="L3" s="131"/>
      <c r="M3" s="131"/>
      <c r="N3" s="131"/>
      <c r="O3" s="131"/>
      <c r="P3" s="131"/>
      <c r="Q3" s="131"/>
      <c r="R3" s="131"/>
      <c r="S3" s="131"/>
      <c r="T3" s="131"/>
      <c r="U3" s="131"/>
      <c r="V3" s="131"/>
      <c r="W3" s="131"/>
    </row>
    <row r="4" spans="1:23" s="6" customFormat="1" ht="24.95" customHeight="1">
      <c r="A4" s="121"/>
      <c r="B4" s="122"/>
      <c r="C4" s="193"/>
      <c r="D4" s="193"/>
      <c r="E4" s="193"/>
      <c r="F4" s="194"/>
      <c r="G4" s="197" t="s">
        <v>4</v>
      </c>
      <c r="H4" s="276">
        <f>①集計表!P5</f>
        <v>0</v>
      </c>
      <c r="I4" s="277"/>
      <c r="J4" s="278"/>
      <c r="K4" s="131"/>
      <c r="L4" s="131"/>
      <c r="M4" s="131"/>
      <c r="N4" s="131"/>
      <c r="O4" s="131"/>
      <c r="P4" s="131"/>
      <c r="Q4" s="131"/>
      <c r="R4" s="131"/>
      <c r="S4" s="131"/>
      <c r="T4" s="131"/>
      <c r="U4" s="131"/>
      <c r="V4" s="131"/>
      <c r="W4" s="131"/>
    </row>
    <row r="5" spans="1:23" s="6" customFormat="1" ht="24.95" customHeight="1" thickBot="1">
      <c r="A5" s="62"/>
      <c r="B5" s="71"/>
      <c r="C5" s="3"/>
      <c r="D5" s="14"/>
      <c r="E5" s="14"/>
      <c r="F5" s="7"/>
      <c r="G5" s="15" t="s">
        <v>7</v>
      </c>
      <c r="H5" s="279">
        <f>①集計表!P6</f>
        <v>0</v>
      </c>
      <c r="I5" s="280"/>
      <c r="J5" s="281"/>
      <c r="K5" s="131"/>
      <c r="L5" s="131"/>
      <c r="M5" s="131"/>
      <c r="N5" s="131"/>
      <c r="O5" s="131"/>
      <c r="P5" s="131"/>
      <c r="Q5" s="131"/>
      <c r="R5" s="131"/>
      <c r="S5" s="131"/>
      <c r="T5" s="131"/>
      <c r="U5" s="131"/>
      <c r="V5" s="131"/>
      <c r="W5" s="131"/>
    </row>
    <row r="6" spans="1:23" s="6" customFormat="1" ht="24.95" customHeight="1">
      <c r="A6" s="62"/>
      <c r="B6" s="68" t="s">
        <v>6</v>
      </c>
      <c r="C6" s="270"/>
      <c r="D6" s="271"/>
      <c r="E6" s="14"/>
      <c r="F6" s="7"/>
      <c r="G6" s="70" t="s">
        <v>63</v>
      </c>
      <c r="H6" s="279">
        <f>①集計表!P7</f>
        <v>0</v>
      </c>
      <c r="I6" s="280"/>
      <c r="J6" s="281"/>
      <c r="K6" s="131"/>
      <c r="L6" s="131"/>
      <c r="M6" s="131"/>
      <c r="N6" s="131"/>
      <c r="O6" s="131"/>
      <c r="P6" s="131"/>
      <c r="Q6" s="131"/>
      <c r="R6" s="131"/>
      <c r="S6" s="131"/>
      <c r="T6" s="131"/>
      <c r="U6" s="131"/>
      <c r="V6" s="131"/>
      <c r="W6" s="131"/>
    </row>
    <row r="7" spans="1:23" s="6" customFormat="1" ht="24.95" customHeight="1" thickBot="1">
      <c r="A7" s="62"/>
      <c r="B7" s="107" t="s">
        <v>9</v>
      </c>
      <c r="C7" s="272"/>
      <c r="D7" s="273"/>
      <c r="E7" s="14"/>
      <c r="F7" s="7"/>
      <c r="G7" s="17" t="s">
        <v>64</v>
      </c>
      <c r="H7" s="282">
        <f>①集計表!P8</f>
        <v>0</v>
      </c>
      <c r="I7" s="283"/>
      <c r="J7" s="284"/>
      <c r="K7" s="131"/>
      <c r="L7" s="131"/>
      <c r="M7" s="131"/>
      <c r="N7" s="131"/>
      <c r="O7" s="131"/>
      <c r="P7" s="131"/>
      <c r="Q7" s="131"/>
      <c r="R7" s="131"/>
      <c r="S7" s="131"/>
      <c r="T7" s="131"/>
      <c r="U7" s="131"/>
      <c r="V7" s="131"/>
      <c r="W7" s="131"/>
    </row>
    <row r="8" spans="1:23" s="6" customFormat="1" ht="24.95" customHeight="1" thickBot="1">
      <c r="A8" s="62"/>
      <c r="B8" s="268" t="s">
        <v>104</v>
      </c>
      <c r="C8" s="269"/>
      <c r="D8" s="133" t="s">
        <v>106</v>
      </c>
      <c r="E8" s="14"/>
      <c r="F8" s="7"/>
      <c r="G8" s="102"/>
      <c r="H8" s="3"/>
      <c r="I8" s="3"/>
      <c r="J8" s="106"/>
      <c r="K8" s="131"/>
      <c r="L8" s="131" t="s">
        <v>190</v>
      </c>
      <c r="M8" s="131"/>
      <c r="N8" s="131"/>
      <c r="O8" s="131"/>
      <c r="P8" s="131"/>
      <c r="Q8" s="131"/>
      <c r="R8" s="131"/>
      <c r="S8" s="131"/>
      <c r="T8" s="131"/>
      <c r="U8" s="131"/>
      <c r="V8" s="131"/>
      <c r="W8" s="131"/>
    </row>
    <row r="9" spans="1:23" ht="24.95" customHeight="1">
      <c r="A9" s="62"/>
      <c r="B9" s="58"/>
      <c r="C9" s="19"/>
      <c r="D9" s="20"/>
      <c r="E9" s="20"/>
      <c r="F9" s="19"/>
      <c r="G9" s="19"/>
      <c r="H9" s="21"/>
      <c r="I9" s="22"/>
      <c r="J9" s="23"/>
      <c r="K9" s="130"/>
      <c r="L9" s="141" t="s">
        <v>189</v>
      </c>
      <c r="M9" s="140">
        <v>42826</v>
      </c>
      <c r="N9" s="130"/>
      <c r="O9" s="130"/>
      <c r="P9" s="130"/>
      <c r="Q9" s="130"/>
      <c r="R9" s="130"/>
      <c r="S9" s="130"/>
      <c r="T9" s="130"/>
      <c r="U9" s="130"/>
      <c r="V9" s="130"/>
      <c r="W9" s="130"/>
    </row>
    <row r="10" spans="1:23" ht="98.25" customHeight="1" thickBot="1">
      <c r="A10" s="61" t="s">
        <v>15</v>
      </c>
      <c r="B10" s="105" t="s">
        <v>146</v>
      </c>
      <c r="C10" s="59" t="s">
        <v>101</v>
      </c>
      <c r="D10" s="285" t="s">
        <v>181</v>
      </c>
      <c r="E10" s="286"/>
      <c r="F10" s="59" t="s">
        <v>19</v>
      </c>
      <c r="G10" s="60" t="s">
        <v>20</v>
      </c>
      <c r="H10" s="69" t="s">
        <v>74</v>
      </c>
      <c r="I10" s="72" t="s">
        <v>136</v>
      </c>
      <c r="J10" s="59" t="s">
        <v>62</v>
      </c>
      <c r="K10" s="130"/>
      <c r="L10" s="141" t="s">
        <v>142</v>
      </c>
      <c r="M10" s="130"/>
      <c r="N10" s="130"/>
      <c r="O10" s="130"/>
      <c r="P10" s="130"/>
      <c r="Q10" s="130"/>
      <c r="R10" s="130"/>
      <c r="S10" s="130"/>
      <c r="T10" s="130"/>
      <c r="U10" s="130"/>
      <c r="V10" s="130"/>
      <c r="W10" s="130"/>
    </row>
    <row r="11" spans="1:23" ht="30" customHeight="1">
      <c r="A11" s="64">
        <v>1</v>
      </c>
      <c r="B11" s="153"/>
      <c r="C11" s="154"/>
      <c r="D11" s="274"/>
      <c r="E11" s="275"/>
      <c r="F11" s="155"/>
      <c r="G11" s="156"/>
      <c r="H11" s="157"/>
      <c r="I11" s="158"/>
      <c r="J11" s="75"/>
      <c r="K11" s="130"/>
      <c r="L11" s="141" t="s">
        <v>143</v>
      </c>
      <c r="M11" s="140">
        <v>43921</v>
      </c>
      <c r="N11" s="130"/>
      <c r="O11" s="130"/>
      <c r="P11" s="130"/>
      <c r="Q11" s="130"/>
      <c r="R11" s="130"/>
      <c r="S11" s="130"/>
      <c r="T11" s="130"/>
      <c r="U11" s="130"/>
      <c r="V11" s="130"/>
      <c r="W11" s="130"/>
    </row>
    <row r="12" spans="1:23" ht="30" customHeight="1">
      <c r="A12" s="64">
        <v>2</v>
      </c>
      <c r="B12" s="153"/>
      <c r="C12" s="154"/>
      <c r="D12" s="274"/>
      <c r="E12" s="275"/>
      <c r="F12" s="155"/>
      <c r="G12" s="156"/>
      <c r="H12" s="159"/>
      <c r="I12" s="160"/>
      <c r="J12" s="75"/>
      <c r="K12" s="130">
        <f t="shared" ref="K12:K25" si="0">IF(H12&lt;&gt;"",1,0)</f>
        <v>0</v>
      </c>
      <c r="L12" s="130" t="s">
        <v>141</v>
      </c>
      <c r="M12" s="140">
        <v>45382</v>
      </c>
      <c r="N12" s="130"/>
      <c r="O12" s="130"/>
      <c r="P12" s="130"/>
      <c r="Q12" s="130"/>
      <c r="R12" s="130"/>
      <c r="S12" s="130"/>
      <c r="T12" s="130"/>
      <c r="U12" s="130"/>
      <c r="V12" s="130"/>
      <c r="W12" s="130"/>
    </row>
    <row r="13" spans="1:23" ht="30" customHeight="1">
      <c r="A13" s="64">
        <v>3</v>
      </c>
      <c r="B13" s="153"/>
      <c r="C13" s="154"/>
      <c r="D13" s="274"/>
      <c r="E13" s="275"/>
      <c r="F13" s="155"/>
      <c r="G13" s="156"/>
      <c r="H13" s="159"/>
      <c r="I13" s="160"/>
      <c r="J13" s="75"/>
      <c r="K13" s="130">
        <f t="shared" si="0"/>
        <v>0</v>
      </c>
      <c r="L13" s="130" t="str">
        <f t="shared" ref="L13:L24" si="1">IF(C13="その他",1,"")</f>
        <v/>
      </c>
      <c r="M13" s="142"/>
      <c r="N13" s="130"/>
      <c r="O13" s="130"/>
      <c r="P13" s="130"/>
      <c r="Q13" s="130"/>
      <c r="R13" s="130"/>
      <c r="S13" s="130"/>
      <c r="T13" s="130"/>
      <c r="U13" s="130"/>
      <c r="V13" s="130"/>
      <c r="W13" s="130"/>
    </row>
    <row r="14" spans="1:23" ht="30" customHeight="1">
      <c r="A14" s="64">
        <v>4</v>
      </c>
      <c r="B14" s="153"/>
      <c r="C14" s="154"/>
      <c r="D14" s="274"/>
      <c r="E14" s="275"/>
      <c r="F14" s="155"/>
      <c r="G14" s="156"/>
      <c r="H14" s="159"/>
      <c r="I14" s="160"/>
      <c r="J14" s="75"/>
      <c r="K14" s="130">
        <f>IF(H14&lt;&gt;"",1,0)</f>
        <v>0</v>
      </c>
      <c r="L14" s="130" t="str">
        <f t="shared" si="1"/>
        <v/>
      </c>
      <c r="M14" s="141"/>
      <c r="N14" s="130"/>
      <c r="O14" s="130"/>
      <c r="P14" s="130"/>
      <c r="Q14" s="130"/>
      <c r="R14" s="130"/>
      <c r="S14" s="130"/>
      <c r="T14" s="130"/>
      <c r="U14" s="130"/>
      <c r="V14" s="130"/>
      <c r="W14" s="130"/>
    </row>
    <row r="15" spans="1:23" ht="30" customHeight="1">
      <c r="A15" s="64">
        <v>5</v>
      </c>
      <c r="B15" s="153"/>
      <c r="C15" s="154"/>
      <c r="D15" s="274"/>
      <c r="E15" s="275"/>
      <c r="F15" s="155"/>
      <c r="G15" s="156"/>
      <c r="H15" s="159"/>
      <c r="I15" s="160"/>
      <c r="J15" s="75"/>
      <c r="K15" s="130">
        <f t="shared" si="0"/>
        <v>0</v>
      </c>
      <c r="L15" s="130" t="str">
        <f t="shared" si="1"/>
        <v/>
      </c>
      <c r="M15" s="130"/>
      <c r="N15" s="130"/>
      <c r="O15" s="130"/>
      <c r="P15" s="130"/>
      <c r="Q15" s="130"/>
      <c r="R15" s="130"/>
      <c r="S15" s="130"/>
      <c r="T15" s="130"/>
      <c r="U15" s="130"/>
      <c r="V15" s="130"/>
      <c r="W15" s="130"/>
    </row>
    <row r="16" spans="1:23" ht="30" customHeight="1">
      <c r="A16" s="64">
        <v>6</v>
      </c>
      <c r="B16" s="153"/>
      <c r="C16" s="154"/>
      <c r="D16" s="274"/>
      <c r="E16" s="275"/>
      <c r="F16" s="155"/>
      <c r="G16" s="156"/>
      <c r="H16" s="159"/>
      <c r="I16" s="160"/>
      <c r="J16" s="75"/>
      <c r="K16" s="130">
        <f t="shared" si="0"/>
        <v>0</v>
      </c>
      <c r="L16" s="130" t="str">
        <f t="shared" si="1"/>
        <v/>
      </c>
      <c r="M16" s="130"/>
      <c r="N16" s="130"/>
      <c r="O16" s="130"/>
      <c r="P16" s="130"/>
      <c r="Q16" s="130"/>
      <c r="R16" s="130"/>
      <c r="S16" s="130"/>
      <c r="T16" s="130"/>
      <c r="U16" s="130"/>
      <c r="V16" s="130"/>
      <c r="W16" s="130"/>
    </row>
    <row r="17" spans="1:23" ht="30" customHeight="1">
      <c r="A17" s="64">
        <v>7</v>
      </c>
      <c r="B17" s="153"/>
      <c r="C17" s="154"/>
      <c r="D17" s="274"/>
      <c r="E17" s="275"/>
      <c r="F17" s="155"/>
      <c r="G17" s="156"/>
      <c r="H17" s="159"/>
      <c r="I17" s="160"/>
      <c r="J17" s="75"/>
      <c r="K17" s="130">
        <f t="shared" si="0"/>
        <v>0</v>
      </c>
      <c r="L17" s="130" t="str">
        <f t="shared" si="1"/>
        <v/>
      </c>
      <c r="M17" s="130"/>
      <c r="N17" s="130"/>
      <c r="O17" s="130"/>
      <c r="P17" s="130"/>
      <c r="Q17" s="130"/>
      <c r="R17" s="130"/>
      <c r="S17" s="130"/>
      <c r="T17" s="130"/>
      <c r="U17" s="130"/>
      <c r="V17" s="130"/>
      <c r="W17" s="130"/>
    </row>
    <row r="18" spans="1:23" ht="30" customHeight="1">
      <c r="A18" s="64">
        <v>8</v>
      </c>
      <c r="B18" s="153"/>
      <c r="C18" s="154"/>
      <c r="D18" s="274"/>
      <c r="E18" s="275"/>
      <c r="F18" s="155"/>
      <c r="G18" s="156"/>
      <c r="H18" s="159"/>
      <c r="I18" s="160"/>
      <c r="J18" s="75"/>
      <c r="K18" s="130">
        <f t="shared" si="0"/>
        <v>0</v>
      </c>
      <c r="L18" s="130" t="str">
        <f t="shared" si="1"/>
        <v/>
      </c>
      <c r="M18" s="130"/>
      <c r="N18" s="130"/>
      <c r="O18" s="130"/>
      <c r="P18" s="130"/>
      <c r="Q18" s="130"/>
      <c r="R18" s="130"/>
      <c r="S18" s="130"/>
      <c r="T18" s="130"/>
      <c r="U18" s="130"/>
      <c r="V18" s="130"/>
      <c r="W18" s="130"/>
    </row>
    <row r="19" spans="1:23" ht="30" customHeight="1">
      <c r="A19" s="64">
        <v>9</v>
      </c>
      <c r="B19" s="153"/>
      <c r="C19" s="154"/>
      <c r="D19" s="274"/>
      <c r="E19" s="275"/>
      <c r="F19" s="155"/>
      <c r="G19" s="156"/>
      <c r="H19" s="159"/>
      <c r="I19" s="160"/>
      <c r="J19" s="75"/>
      <c r="K19" s="130">
        <f t="shared" si="0"/>
        <v>0</v>
      </c>
      <c r="L19" s="130" t="str">
        <f t="shared" si="1"/>
        <v/>
      </c>
      <c r="M19" s="130"/>
      <c r="N19" s="130"/>
      <c r="O19" s="130"/>
      <c r="P19" s="130"/>
      <c r="Q19" s="130"/>
      <c r="R19" s="130"/>
      <c r="S19" s="130"/>
      <c r="T19" s="130"/>
      <c r="U19" s="130"/>
      <c r="V19" s="130"/>
      <c r="W19" s="130"/>
    </row>
    <row r="20" spans="1:23" ht="30" customHeight="1">
      <c r="A20" s="64">
        <v>10</v>
      </c>
      <c r="B20" s="153"/>
      <c r="C20" s="154"/>
      <c r="D20" s="274"/>
      <c r="E20" s="275"/>
      <c r="F20" s="155"/>
      <c r="G20" s="156"/>
      <c r="H20" s="159"/>
      <c r="I20" s="160"/>
      <c r="J20" s="75"/>
      <c r="K20" s="130">
        <f t="shared" si="0"/>
        <v>0</v>
      </c>
      <c r="L20" s="130" t="str">
        <f t="shared" si="1"/>
        <v/>
      </c>
      <c r="M20" s="130"/>
      <c r="N20" s="130"/>
      <c r="O20" s="130"/>
      <c r="P20" s="130"/>
      <c r="Q20" s="130"/>
      <c r="R20" s="130"/>
      <c r="S20" s="130"/>
      <c r="T20" s="130"/>
      <c r="U20" s="130"/>
      <c r="V20" s="130"/>
      <c r="W20" s="130"/>
    </row>
    <row r="21" spans="1:23" ht="30" customHeight="1">
      <c r="A21" s="64">
        <v>11</v>
      </c>
      <c r="B21" s="153"/>
      <c r="C21" s="154"/>
      <c r="D21" s="274"/>
      <c r="E21" s="275"/>
      <c r="F21" s="155"/>
      <c r="G21" s="156"/>
      <c r="H21" s="159"/>
      <c r="I21" s="160"/>
      <c r="J21" s="75"/>
      <c r="K21" s="130">
        <f t="shared" si="0"/>
        <v>0</v>
      </c>
      <c r="L21" s="130" t="str">
        <f t="shared" si="1"/>
        <v/>
      </c>
      <c r="M21" s="130"/>
      <c r="N21" s="130"/>
      <c r="O21" s="130"/>
      <c r="P21" s="130"/>
      <c r="Q21" s="130"/>
      <c r="R21" s="130"/>
      <c r="S21" s="130"/>
      <c r="T21" s="130"/>
      <c r="U21" s="130"/>
      <c r="V21" s="130"/>
      <c r="W21" s="130"/>
    </row>
    <row r="22" spans="1:23" ht="30" customHeight="1">
      <c r="A22" s="64">
        <v>12</v>
      </c>
      <c r="B22" s="153"/>
      <c r="C22" s="154"/>
      <c r="D22" s="274"/>
      <c r="E22" s="275"/>
      <c r="F22" s="155"/>
      <c r="G22" s="156"/>
      <c r="H22" s="159"/>
      <c r="I22" s="160"/>
      <c r="J22" s="75"/>
      <c r="K22" s="130">
        <f t="shared" si="0"/>
        <v>0</v>
      </c>
      <c r="L22" s="130" t="str">
        <f t="shared" si="1"/>
        <v/>
      </c>
      <c r="M22" s="130"/>
      <c r="N22" s="130"/>
      <c r="O22" s="130"/>
      <c r="P22" s="130"/>
      <c r="Q22" s="130"/>
      <c r="R22" s="130"/>
      <c r="S22" s="130"/>
      <c r="T22" s="130"/>
      <c r="U22" s="130"/>
      <c r="V22" s="130"/>
      <c r="W22" s="130"/>
    </row>
    <row r="23" spans="1:23" ht="30" customHeight="1">
      <c r="A23" s="64">
        <v>13</v>
      </c>
      <c r="B23" s="153"/>
      <c r="C23" s="154"/>
      <c r="D23" s="274"/>
      <c r="E23" s="275"/>
      <c r="F23" s="155"/>
      <c r="G23" s="156"/>
      <c r="H23" s="159"/>
      <c r="I23" s="160"/>
      <c r="J23" s="75"/>
      <c r="K23" s="130">
        <f t="shared" si="0"/>
        <v>0</v>
      </c>
      <c r="L23" s="130" t="str">
        <f t="shared" si="1"/>
        <v/>
      </c>
      <c r="M23" s="130"/>
      <c r="N23" s="130"/>
      <c r="O23" s="130"/>
      <c r="P23" s="130"/>
      <c r="Q23" s="130"/>
      <c r="R23" s="130"/>
      <c r="S23" s="130"/>
      <c r="T23" s="130"/>
      <c r="U23" s="130"/>
      <c r="V23" s="130"/>
      <c r="W23" s="130"/>
    </row>
    <row r="24" spans="1:23" ht="30" customHeight="1">
      <c r="A24" s="64">
        <v>14</v>
      </c>
      <c r="B24" s="153"/>
      <c r="C24" s="154"/>
      <c r="D24" s="274"/>
      <c r="E24" s="275"/>
      <c r="F24" s="155"/>
      <c r="G24" s="156"/>
      <c r="H24" s="159"/>
      <c r="I24" s="160"/>
      <c r="J24" s="75"/>
      <c r="K24" s="130">
        <f t="shared" si="0"/>
        <v>0</v>
      </c>
      <c r="L24" s="130" t="str">
        <f t="shared" si="1"/>
        <v/>
      </c>
      <c r="M24" s="130"/>
      <c r="N24" s="130"/>
      <c r="O24" s="130"/>
      <c r="P24" s="130"/>
      <c r="Q24" s="130"/>
      <c r="R24" s="130"/>
      <c r="S24" s="130"/>
      <c r="T24" s="130"/>
      <c r="U24" s="130"/>
      <c r="V24" s="130"/>
      <c r="W24" s="130"/>
    </row>
    <row r="25" spans="1:23" ht="30" customHeight="1" thickBot="1">
      <c r="A25" s="65">
        <v>15</v>
      </c>
      <c r="B25" s="198"/>
      <c r="C25" s="161"/>
      <c r="D25" s="294"/>
      <c r="E25" s="295"/>
      <c r="F25" s="162"/>
      <c r="G25" s="163"/>
      <c r="H25" s="164"/>
      <c r="I25" s="165"/>
      <c r="J25" s="76"/>
      <c r="K25" s="130">
        <f t="shared" si="0"/>
        <v>0</v>
      </c>
      <c r="L25" s="130" t="e">
        <f>IF(SUMIF(C11:C25,"【職員処遇改善費のみ対象】園内研修",I11:I25)&gt;VLOOKUP(C6,M25:N28,2,FALSE),VLOOKUP(C6,M25:N28,2,FALSE)-SUMIF(C11:C25,"【職員処遇改善費のみ対象】園内研修",I11:I25),"")</f>
        <v>#N/A</v>
      </c>
      <c r="M25" s="54" t="s">
        <v>140</v>
      </c>
      <c r="N25" s="149">
        <v>4</v>
      </c>
      <c r="O25" s="130"/>
      <c r="P25" s="130"/>
      <c r="Q25" s="130"/>
      <c r="R25" s="130"/>
      <c r="S25" s="130"/>
      <c r="T25" s="130"/>
      <c r="U25" s="130"/>
      <c r="V25" s="130"/>
      <c r="W25" s="130"/>
    </row>
    <row r="26" spans="1:23" ht="26.25" customHeight="1" thickTop="1" thickBot="1">
      <c r="A26" s="287" t="s">
        <v>65</v>
      </c>
      <c r="B26" s="289"/>
      <c r="C26" s="288"/>
      <c r="D26" s="288"/>
      <c r="E26" s="288"/>
      <c r="F26" s="289"/>
      <c r="G26" s="290"/>
      <c r="H26" s="85">
        <f ca="1">①集計表!P22</f>
        <v>0</v>
      </c>
      <c r="I26" s="82">
        <f ca="1">SUM(I27:I29)</f>
        <v>0</v>
      </c>
      <c r="J26" s="152"/>
      <c r="K26" s="130"/>
      <c r="L26" s="130"/>
      <c r="M26" s="132"/>
      <c r="N26" s="149"/>
      <c r="O26" s="130"/>
      <c r="P26" s="130"/>
      <c r="Q26" s="130"/>
      <c r="R26" s="130"/>
      <c r="S26" s="130"/>
      <c r="T26" s="130"/>
      <c r="U26" s="130"/>
      <c r="V26" s="130"/>
      <c r="W26" s="130"/>
    </row>
    <row r="27" spans="1:23" ht="26.25" customHeight="1" thickBot="1">
      <c r="A27" s="136"/>
      <c r="B27" s="127" t="s">
        <v>66</v>
      </c>
      <c r="C27" s="128"/>
      <c r="D27" s="128"/>
      <c r="E27" s="128"/>
      <c r="F27" s="128"/>
      <c r="G27" s="128"/>
      <c r="H27" s="139" t="s">
        <v>89</v>
      </c>
      <c r="I27" s="82">
        <f>SUMIF(C11:C25,"【職員処遇改善費のみ対象】横浜市（区）主催研修",I11:I25)</f>
        <v>0</v>
      </c>
      <c r="J27" s="126"/>
      <c r="K27" s="130"/>
      <c r="L27" s="130"/>
      <c r="M27" s="132"/>
      <c r="N27" s="149"/>
      <c r="O27" s="130"/>
      <c r="P27" s="130"/>
      <c r="Q27" s="130"/>
      <c r="R27" s="130"/>
      <c r="S27" s="130"/>
      <c r="T27" s="130"/>
      <c r="U27" s="130"/>
      <c r="V27" s="130"/>
      <c r="W27" s="130"/>
    </row>
    <row r="28" spans="1:23" ht="26.25" customHeight="1" thickBot="1">
      <c r="A28" s="136"/>
      <c r="B28" s="147" t="s">
        <v>145</v>
      </c>
      <c r="C28" s="128"/>
      <c r="D28" s="128"/>
      <c r="E28" s="128"/>
      <c r="F28" s="128"/>
      <c r="G28" s="128"/>
      <c r="H28" s="138" t="s">
        <v>186</v>
      </c>
      <c r="I28" s="82">
        <f ca="1">SUMIF(C11:C26,"【幼稚園又は認定こども園に勤務していた者】その他",I11:I25)</f>
        <v>0</v>
      </c>
      <c r="J28" s="137"/>
      <c r="K28" s="130"/>
      <c r="M28" s="132"/>
      <c r="N28" s="149"/>
      <c r="O28" s="130"/>
      <c r="P28" s="130"/>
      <c r="Q28" s="130"/>
      <c r="R28" s="130"/>
      <c r="S28" s="130"/>
      <c r="T28" s="130"/>
      <c r="U28" s="130"/>
      <c r="V28" s="130"/>
      <c r="W28" s="130"/>
    </row>
    <row r="29" spans="1:23" ht="26.25" customHeight="1" thickBot="1">
      <c r="A29" s="136"/>
      <c r="B29" s="292" t="s">
        <v>144</v>
      </c>
      <c r="C29" s="292"/>
      <c r="D29" s="292"/>
      <c r="E29" s="292"/>
      <c r="F29" s="292"/>
      <c r="G29" s="293"/>
      <c r="H29" s="138" t="s">
        <v>187</v>
      </c>
      <c r="I29" s="82">
        <f>IF(SUMIF(C11:C25,"【職員処遇改善費のみ対象】園内研修",I11:I25)&gt;N25,N25,SUMIF(C11:C25,"【職員処遇改善費のみ対象】園内研修",I11:I25))</f>
        <v>0</v>
      </c>
      <c r="J29" s="137"/>
      <c r="K29" s="130"/>
      <c r="L29" s="130"/>
      <c r="M29" s="130"/>
      <c r="N29" s="130"/>
      <c r="O29" s="130"/>
      <c r="P29" s="130"/>
      <c r="Q29" s="130"/>
      <c r="R29" s="130"/>
      <c r="S29" s="130"/>
      <c r="T29" s="130"/>
      <c r="U29" s="130"/>
      <c r="V29" s="130"/>
      <c r="W29" s="130"/>
    </row>
    <row r="30" spans="1:23" s="52" customFormat="1" ht="26.25" customHeight="1" thickBot="1">
      <c r="A30" s="121"/>
      <c r="B30" s="122" t="s">
        <v>183</v>
      </c>
      <c r="C30" s="148"/>
      <c r="D30" s="128"/>
      <c r="E30" s="128"/>
      <c r="F30" s="128"/>
      <c r="G30" s="128"/>
      <c r="H30" s="189" t="s">
        <v>188</v>
      </c>
      <c r="I30" s="82">
        <f>SUMIF(C11:C25,"幼稚園教諭旧免許状更新講習・免許法認定講習",I11:I25)</f>
        <v>0</v>
      </c>
      <c r="J30" s="128"/>
      <c r="K30" s="132"/>
      <c r="L30" s="132"/>
      <c r="M30" s="132"/>
      <c r="N30" s="132"/>
      <c r="O30" s="132"/>
      <c r="P30" s="132"/>
      <c r="Q30" s="132"/>
      <c r="R30" s="132"/>
      <c r="S30" s="132"/>
      <c r="T30" s="132"/>
      <c r="U30" s="132"/>
      <c r="V30" s="132"/>
      <c r="W30" s="132"/>
    </row>
    <row r="31" spans="1:23" s="52" customFormat="1" ht="15" customHeight="1">
      <c r="A31" s="121"/>
      <c r="B31" s="291" t="s">
        <v>184</v>
      </c>
      <c r="C31" s="291"/>
      <c r="D31" s="128"/>
      <c r="E31" s="128"/>
      <c r="F31" s="128"/>
      <c r="G31" s="128"/>
      <c r="H31" s="128"/>
      <c r="I31" s="128"/>
      <c r="J31" s="128"/>
      <c r="K31" s="132"/>
      <c r="L31" s="132"/>
      <c r="M31" s="132"/>
      <c r="N31" s="132"/>
      <c r="O31" s="132"/>
      <c r="P31" s="132"/>
      <c r="Q31" s="132"/>
      <c r="R31" s="132"/>
      <c r="S31" s="132"/>
      <c r="T31" s="132"/>
      <c r="U31" s="132"/>
      <c r="V31" s="132"/>
      <c r="W31" s="132"/>
    </row>
    <row r="32" spans="1:23" s="52" customFormat="1" ht="15" customHeight="1">
      <c r="A32" s="121"/>
      <c r="B32" s="122" t="s">
        <v>185</v>
      </c>
      <c r="C32" s="128"/>
      <c r="D32" s="128"/>
      <c r="E32" s="128"/>
      <c r="F32" s="128"/>
      <c r="G32" s="128"/>
      <c r="H32" s="128"/>
      <c r="I32" s="128"/>
      <c r="J32" s="128"/>
      <c r="K32" s="132"/>
      <c r="L32" s="132"/>
      <c r="M32" s="132"/>
      <c r="N32" s="132"/>
      <c r="O32" s="132"/>
      <c r="P32" s="132"/>
      <c r="Q32" s="132"/>
      <c r="R32" s="132"/>
      <c r="S32" s="132"/>
      <c r="T32" s="132"/>
      <c r="U32" s="132"/>
      <c r="V32" s="132"/>
      <c r="W32" s="132"/>
    </row>
    <row r="33" spans="1:23" s="52" customFormat="1" ht="15" customHeight="1">
      <c r="A33" s="121"/>
      <c r="B33" s="122" t="s">
        <v>196</v>
      </c>
      <c r="C33" s="128"/>
      <c r="D33" s="128"/>
      <c r="E33" s="128"/>
      <c r="F33" s="128"/>
      <c r="G33" s="128"/>
      <c r="H33" s="128"/>
      <c r="I33" s="128"/>
      <c r="J33" s="128"/>
      <c r="K33" s="132"/>
      <c r="L33" s="132"/>
      <c r="M33" s="132"/>
      <c r="N33" s="132"/>
      <c r="O33" s="132"/>
      <c r="P33" s="132"/>
      <c r="Q33" s="132"/>
      <c r="R33" s="132"/>
      <c r="S33" s="132"/>
      <c r="T33" s="132"/>
      <c r="U33" s="132"/>
      <c r="V33" s="132"/>
      <c r="W33" s="132"/>
    </row>
    <row r="34" spans="1:23" s="52" customFormat="1" ht="15" customHeight="1">
      <c r="A34" s="121"/>
      <c r="C34" s="129"/>
      <c r="D34" s="128"/>
      <c r="E34" s="128"/>
      <c r="F34" s="128"/>
      <c r="G34" s="128"/>
      <c r="H34" s="128"/>
      <c r="I34" s="128"/>
      <c r="J34" s="128"/>
      <c r="K34" s="132"/>
      <c r="L34" s="132"/>
      <c r="M34" s="132"/>
      <c r="N34" s="132"/>
      <c r="O34" s="132"/>
      <c r="P34" s="132"/>
      <c r="Q34" s="132"/>
      <c r="R34" s="132"/>
      <c r="S34" s="132"/>
      <c r="T34" s="132"/>
      <c r="U34" s="132"/>
      <c r="V34" s="132"/>
      <c r="W34" s="132"/>
    </row>
    <row r="35" spans="1:23" s="52" customFormat="1" ht="15" customHeight="1">
      <c r="A35" s="121"/>
      <c r="D35" s="128"/>
      <c r="E35" s="128"/>
      <c r="F35" s="128"/>
      <c r="G35" s="128"/>
      <c r="H35" s="128"/>
      <c r="I35" s="128"/>
      <c r="J35" s="128"/>
      <c r="K35" s="132"/>
      <c r="L35" s="132"/>
      <c r="M35" s="132"/>
      <c r="N35" s="132"/>
      <c r="O35" s="132"/>
      <c r="P35" s="132"/>
      <c r="Q35" s="132"/>
      <c r="R35" s="132"/>
      <c r="S35" s="132"/>
      <c r="T35" s="132"/>
      <c r="U35" s="132"/>
      <c r="V35" s="132"/>
      <c r="W35" s="132"/>
    </row>
    <row r="36" spans="1:23" s="52" customFormat="1" ht="15" customHeight="1">
      <c r="A36" s="121"/>
      <c r="C36" s="128"/>
      <c r="D36" s="128"/>
      <c r="E36" s="128"/>
      <c r="F36" s="128"/>
      <c r="G36" s="128"/>
      <c r="H36" s="128"/>
      <c r="I36" s="128"/>
      <c r="J36" s="128"/>
      <c r="K36" s="132"/>
      <c r="L36" s="132"/>
      <c r="M36" s="132"/>
      <c r="N36" s="132"/>
      <c r="O36" s="132"/>
      <c r="P36" s="132"/>
      <c r="Q36" s="132"/>
      <c r="R36" s="132"/>
      <c r="S36" s="132"/>
      <c r="T36" s="132"/>
      <c r="U36" s="132"/>
      <c r="V36" s="132"/>
      <c r="W36" s="132"/>
    </row>
    <row r="37" spans="1:23" s="52" customFormat="1" ht="15" customHeight="1">
      <c r="A37" s="62"/>
      <c r="C37" s="50"/>
      <c r="D37" s="50"/>
      <c r="E37" s="50"/>
      <c r="F37" s="50"/>
      <c r="G37" s="50"/>
      <c r="H37" s="50"/>
      <c r="I37" s="50"/>
      <c r="J37" s="50"/>
    </row>
    <row r="38" spans="1:23" s="52" customFormat="1" ht="15" customHeight="1">
      <c r="A38" s="62"/>
      <c r="B38" s="99" t="s">
        <v>90</v>
      </c>
      <c r="C38" s="100"/>
      <c r="D38" s="100"/>
      <c r="E38" s="100"/>
      <c r="F38" s="100"/>
      <c r="G38" s="50"/>
      <c r="H38" s="50"/>
      <c r="I38" s="50"/>
      <c r="J38" s="50"/>
    </row>
    <row r="39" spans="1:23" s="52" customFormat="1" ht="30" customHeight="1">
      <c r="A39" s="62"/>
      <c r="B39" s="211"/>
      <c r="C39" s="212"/>
      <c r="D39" s="212"/>
      <c r="E39" s="212"/>
      <c r="F39" s="212"/>
      <c r="G39" s="212"/>
      <c r="H39" s="212"/>
      <c r="I39" s="212"/>
      <c r="J39" s="212"/>
    </row>
    <row r="40" spans="1:23" s="52" customFormat="1" ht="15" customHeight="1">
      <c r="A40" s="62"/>
      <c r="B40" s="58"/>
      <c r="C40" s="50"/>
      <c r="D40" s="50"/>
      <c r="E40" s="50"/>
      <c r="F40" s="50"/>
      <c r="G40" s="50"/>
      <c r="H40" s="50"/>
      <c r="I40" s="50"/>
      <c r="J40" s="50"/>
    </row>
    <row r="41" spans="1:23" s="52" customFormat="1" ht="15" customHeight="1">
      <c r="A41" s="62"/>
      <c r="B41" s="58"/>
      <c r="C41" s="50"/>
      <c r="D41" s="50"/>
      <c r="E41" s="50"/>
      <c r="F41" s="50"/>
      <c r="G41" s="50"/>
      <c r="H41" s="50"/>
      <c r="I41" s="50"/>
      <c r="J41" s="50"/>
    </row>
    <row r="42" spans="1:23" s="53" customFormat="1" ht="15" customHeight="1">
      <c r="A42" s="66"/>
      <c r="B42" s="57"/>
      <c r="C42" s="51"/>
      <c r="D42" s="51"/>
      <c r="E42" s="51"/>
      <c r="F42" s="51"/>
      <c r="G42" s="51"/>
      <c r="H42" s="51"/>
      <c r="I42" s="51"/>
      <c r="J42" s="51"/>
    </row>
  </sheetData>
  <sheetProtection algorithmName="SHA-512" hashValue="6NZAE2b0u05LpA6WoGN/WhVxgijogTLcPHGhrXJWiM2EEuYUpOIGOJ3AG53BO6/e3URd3dw5yyB50pBzqIxhMw==" saltValue="DhNBFkOjzurQkrSCGGbt/g==" spinCount="100000" sheet="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9:G29"/>
    <mergeCell ref="B31:C31"/>
    <mergeCell ref="B39:J39"/>
    <mergeCell ref="D21:E21"/>
    <mergeCell ref="D22:E22"/>
    <mergeCell ref="D23:E23"/>
    <mergeCell ref="D24:E24"/>
    <mergeCell ref="D25:E25"/>
    <mergeCell ref="A26:G26"/>
  </mergeCells>
  <phoneticPr fontId="2"/>
  <conditionalFormatting sqref="C6:C7">
    <cfRule type="cellIs" dxfId="519" priority="13" operator="equal">
      <formula>""</formula>
    </cfRule>
  </conditionalFormatting>
  <conditionalFormatting sqref="D8 H26:I26">
    <cfRule type="cellIs" dxfId="518" priority="15" operator="equal">
      <formula>""</formula>
    </cfRule>
  </conditionalFormatting>
  <conditionalFormatting sqref="D11:E25 G11:H25">
    <cfRule type="expression" dxfId="517" priority="3">
      <formula>$C11="【職員処遇改善費のみ対象】園内研修"</formula>
    </cfRule>
  </conditionalFormatting>
  <conditionalFormatting sqref="D11:E25">
    <cfRule type="expression" dxfId="516" priority="11">
      <formula>$C11="【職員処遇改善費のみ対象】横浜市（区）主催研修"</formula>
    </cfRule>
    <cfRule type="expression" dxfId="515" priority="12">
      <formula>$C11="幼稚園教諭旧免許状更新講習・免許法認定講習"</formula>
    </cfRule>
  </conditionalFormatting>
  <conditionalFormatting sqref="F11:F25">
    <cfRule type="expression" dxfId="514" priority="7">
      <formula>$C11&lt;&gt;"保育士等キャリアアップ研修"</formula>
    </cfRule>
    <cfRule type="expression" dxfId="513" priority="16" stopIfTrue="1">
      <formula>$C11="保育士等キャリアアップ研修"</formula>
    </cfRule>
  </conditionalFormatting>
  <conditionalFormatting sqref="F11:H25">
    <cfRule type="expression" dxfId="512" priority="4">
      <formula>$C11="その他"</formula>
    </cfRule>
  </conditionalFormatting>
  <conditionalFormatting sqref="G11:G25">
    <cfRule type="expression" dxfId="511" priority="9">
      <formula>$C11="幼稚園教諭旧免許状更新講習・免許法認定講習"</formula>
    </cfRule>
  </conditionalFormatting>
  <conditionalFormatting sqref="G11:H25">
    <cfRule type="expression" dxfId="510" priority="1">
      <formula>$C11="【職員処遇改善費のみ対象】横浜市（区）主催研修"</formula>
    </cfRule>
  </conditionalFormatting>
  <conditionalFormatting sqref="H11:H25">
    <cfRule type="expression" dxfId="509" priority="2">
      <formula>$C11="【幼稚園又は認定こども園に勤務していた者】その他"</formula>
    </cfRule>
  </conditionalFormatting>
  <conditionalFormatting sqref="H3:I3 H4:J7">
    <cfRule type="cellIs" dxfId="508" priority="14" operator="equal">
      <formula>""</formula>
    </cfRule>
  </conditionalFormatting>
  <conditionalFormatting sqref="I11:I25">
    <cfRule type="expression" dxfId="507" priority="8">
      <formula>$C11="保育士等キャリアアップ研修"</formula>
    </cfRule>
  </conditionalFormatting>
  <dataValidations count="9">
    <dataValidation type="list" allowBlank="1" showInputMessage="1" showErrorMessage="1" sqref="H25" xr:uid="{1B50855A-6F4E-4820-A838-5B0F8C3F80DC}">
      <formula1>INDIRECT($C$5)</formula1>
    </dataValidation>
    <dataValidation type="list" allowBlank="1" showInputMessage="1" showErrorMessage="1" sqref="H11:H24" xr:uid="{DA0C146C-36E2-4646-A05C-2A93C36D20EF}">
      <formula1>INDIRECT($C$6)</formula1>
    </dataValidation>
    <dataValidation type="decimal" operator="greaterThanOrEqual" allowBlank="1" showInputMessage="1" showErrorMessage="1" sqref="I11:I25" xr:uid="{2455754D-AD8C-4B7E-8108-C40E4EEEED3B}">
      <formula1>0</formula1>
    </dataValidation>
    <dataValidation type="textLength" operator="equal" allowBlank="1" showInputMessage="1" showErrorMessage="1" sqref="G11:G25" xr:uid="{CE7538B1-B8D6-4A09-AF80-43E8C03C1614}">
      <formula1>12</formula1>
    </dataValidation>
    <dataValidation type="list" allowBlank="1" showInputMessage="1" showErrorMessage="1" sqref="D8" xr:uid="{98D20E8A-6FC4-406B-B893-490DC5A4C367}">
      <formula1>"〇,×"</formula1>
    </dataValidation>
    <dataValidation type="list" allowBlank="1" showInputMessage="1" showErrorMessage="1" sqref="C11:C25" xr:uid="{A36B2A95-FC5E-49DB-A07A-639D629B0A75}">
      <formula1>INDIRECT($D$8)</formula1>
    </dataValidation>
    <dataValidation type="list" allowBlank="1" showInputMessage="1" showErrorMessage="1" sqref="O6" xr:uid="{82D92CE0-A0DF-422B-B8D8-80FB842D1183}">
      <formula1>" "</formula1>
    </dataValidation>
    <dataValidation type="list" allowBlank="1" showInputMessage="1" showErrorMessage="1" sqref="D11:E25" xr:uid="{5BE5B656-8FF8-4C0E-8F2C-9B2EE989A4C1}">
      <formula1>INDIRECT($C11)</formula1>
    </dataValidation>
    <dataValidation type="date" operator="lessThanOrEqual" allowBlank="1" error="賃金改善開始月のR6.4月以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6.4月以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71561E3E-A8F6-4309-ACD3-42609BB9460F}">
      <formula1>45716</formula1>
    </dataValidation>
  </dataValidations>
  <printOptions horizontalCentered="1"/>
  <pageMargins left="0.25" right="0.25" top="0.75" bottom="0.75" header="0.3" footer="0.3"/>
  <pageSetup paperSize="8" scale="85" orientation="landscape" cellComments="asDisplayed" r:id="rId1"/>
  <extLst>
    <ext xmlns:x14="http://schemas.microsoft.com/office/spreadsheetml/2009/9/main" uri="{CCE6A557-97BC-4b89-ADB6-D9C93CAAB3DF}">
      <x14:dataValidations xmlns:xm="http://schemas.microsoft.com/office/excel/2006/main" count="1">
        <x14:dataValidation type="list" allowBlank="1" showInputMessage="1" showErrorMessage="1" xr:uid="{E9B08559-112E-4AFD-AD92-6DB4CCD8BE1E}">
          <x14:formula1>
            <xm:f>マスタ!$C$3:$C$6</xm:f>
          </x14:formula1>
          <xm:sqref>C6:D6</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78D3B-4FB1-4454-96A7-F93C616007FE}">
  <sheetPr codeName="Sheet15">
    <tabColor rgb="FFFF0000"/>
    <pageSetUpPr fitToPage="1"/>
  </sheetPr>
  <dimension ref="A1:W42"/>
  <sheetViews>
    <sheetView showZeros="0" view="pageBreakPreview" zoomScale="70" zoomScaleNormal="70" zoomScaleSheetLayoutView="70" workbookViewId="0">
      <selection activeCell="B11" sqref="B11:B25"/>
    </sheetView>
  </sheetViews>
  <sheetFormatPr defaultRowHeight="18.75"/>
  <cols>
    <col min="1" max="1" width="5" style="63" customWidth="1"/>
    <col min="2" max="2" width="16.75" style="67" customWidth="1"/>
    <col min="3" max="3" width="39.375" style="2" customWidth="1"/>
    <col min="4" max="4" width="9.375" style="2" customWidth="1"/>
    <col min="5" max="5" width="37.625" style="2" customWidth="1"/>
    <col min="6" max="6" width="42.875" style="2" customWidth="1"/>
    <col min="7" max="7" width="19.625" style="2" customWidth="1"/>
    <col min="8" max="8" width="22.375" style="2" customWidth="1"/>
    <col min="9" max="9" width="15.625" style="2" customWidth="1"/>
    <col min="10" max="10" width="27.5" style="2" customWidth="1"/>
    <col min="11" max="11" width="9" style="2" hidden="1" customWidth="1"/>
    <col min="12" max="12" width="11.875" style="2" hidden="1" customWidth="1"/>
    <col min="13" max="13" width="10.5" style="2" hidden="1" customWidth="1"/>
    <col min="14" max="14" width="9" style="2" hidden="1" customWidth="1"/>
    <col min="15" max="15" width="50.625" style="2" hidden="1" customWidth="1"/>
    <col min="16" max="16384" width="9" style="2"/>
  </cols>
  <sheetData>
    <row r="1" spans="1:23" ht="29.25" customHeight="1">
      <c r="A1" s="112" t="s">
        <v>71</v>
      </c>
      <c r="B1" s="113"/>
      <c r="C1" s="117"/>
      <c r="D1" s="116" t="s">
        <v>195</v>
      </c>
      <c r="E1" s="98"/>
      <c r="F1" s="116"/>
      <c r="G1" s="117"/>
      <c r="H1" s="117"/>
      <c r="I1" s="117"/>
      <c r="J1" s="118"/>
      <c r="K1" s="130"/>
      <c r="L1" s="130"/>
      <c r="M1" s="130"/>
      <c r="N1" s="130"/>
      <c r="O1" s="130"/>
      <c r="P1" s="130"/>
      <c r="Q1" s="130"/>
      <c r="R1" s="130"/>
      <c r="S1" s="130"/>
      <c r="T1" s="130"/>
      <c r="U1" s="130"/>
      <c r="V1" s="130"/>
      <c r="W1" s="130"/>
    </row>
    <row r="2" spans="1:23" ht="19.5" thickBot="1">
      <c r="A2" s="121"/>
      <c r="B2" s="122"/>
      <c r="C2" s="119"/>
      <c r="D2" s="119"/>
      <c r="E2" s="119"/>
      <c r="F2" s="124"/>
      <c r="G2" s="119"/>
      <c r="H2" s="125"/>
      <c r="I2" s="125"/>
      <c r="J2" s="125"/>
      <c r="K2" s="130"/>
      <c r="L2" s="130"/>
      <c r="M2" s="130"/>
      <c r="N2" s="130"/>
      <c r="O2" s="130"/>
      <c r="P2" s="130"/>
      <c r="Q2" s="130"/>
      <c r="R2" s="130"/>
      <c r="S2" s="130"/>
      <c r="T2" s="130"/>
      <c r="U2" s="130"/>
      <c r="V2" s="130"/>
      <c r="W2" s="130"/>
    </row>
    <row r="3" spans="1:23" s="6" customFormat="1" ht="24.95" customHeight="1">
      <c r="A3" s="192"/>
      <c r="B3" s="122"/>
      <c r="C3" s="193"/>
      <c r="D3" s="193"/>
      <c r="E3" s="193"/>
      <c r="F3" s="194"/>
      <c r="G3" s="195" t="s">
        <v>1</v>
      </c>
      <c r="H3" s="97">
        <f>①集計表!P4</f>
        <v>0</v>
      </c>
      <c r="I3" s="196" t="s">
        <v>3</v>
      </c>
      <c r="J3" s="118"/>
      <c r="K3" s="131"/>
      <c r="L3" s="131"/>
      <c r="M3" s="131"/>
      <c r="N3" s="131"/>
      <c r="O3" s="131"/>
      <c r="P3" s="131"/>
      <c r="Q3" s="131"/>
      <c r="R3" s="131"/>
      <c r="S3" s="131"/>
      <c r="T3" s="131"/>
      <c r="U3" s="131"/>
      <c r="V3" s="131"/>
      <c r="W3" s="131"/>
    </row>
    <row r="4" spans="1:23" s="6" customFormat="1" ht="24.95" customHeight="1">
      <c r="A4" s="121"/>
      <c r="B4" s="122"/>
      <c r="C4" s="193"/>
      <c r="D4" s="193"/>
      <c r="E4" s="193"/>
      <c r="F4" s="194"/>
      <c r="G4" s="197" t="s">
        <v>4</v>
      </c>
      <c r="H4" s="276">
        <f>①集計表!P5</f>
        <v>0</v>
      </c>
      <c r="I4" s="277"/>
      <c r="J4" s="278"/>
      <c r="K4" s="131"/>
      <c r="L4" s="131"/>
      <c r="M4" s="131"/>
      <c r="N4" s="131"/>
      <c r="O4" s="131"/>
      <c r="P4" s="131"/>
      <c r="Q4" s="131"/>
      <c r="R4" s="131"/>
      <c r="S4" s="131"/>
      <c r="T4" s="131"/>
      <c r="U4" s="131"/>
      <c r="V4" s="131"/>
      <c r="W4" s="131"/>
    </row>
    <row r="5" spans="1:23" s="6" customFormat="1" ht="24.95" customHeight="1" thickBot="1">
      <c r="A5" s="62"/>
      <c r="B5" s="71"/>
      <c r="C5" s="3"/>
      <c r="D5" s="14"/>
      <c r="E5" s="14"/>
      <c r="F5" s="7"/>
      <c r="G5" s="15" t="s">
        <v>7</v>
      </c>
      <c r="H5" s="279">
        <f>①集計表!P6</f>
        <v>0</v>
      </c>
      <c r="I5" s="280"/>
      <c r="J5" s="281"/>
      <c r="K5" s="131"/>
      <c r="L5" s="131"/>
      <c r="M5" s="131"/>
      <c r="N5" s="131"/>
      <c r="O5" s="131"/>
      <c r="P5" s="131"/>
      <c r="Q5" s="131"/>
      <c r="R5" s="131"/>
      <c r="S5" s="131"/>
      <c r="T5" s="131"/>
      <c r="U5" s="131"/>
      <c r="V5" s="131"/>
      <c r="W5" s="131"/>
    </row>
    <row r="6" spans="1:23" s="6" customFormat="1" ht="24.95" customHeight="1">
      <c r="A6" s="62"/>
      <c r="B6" s="68" t="s">
        <v>6</v>
      </c>
      <c r="C6" s="270"/>
      <c r="D6" s="271"/>
      <c r="E6" s="14"/>
      <c r="F6" s="7"/>
      <c r="G6" s="70" t="s">
        <v>63</v>
      </c>
      <c r="H6" s="279">
        <f>①集計表!P7</f>
        <v>0</v>
      </c>
      <c r="I6" s="280"/>
      <c r="J6" s="281"/>
      <c r="K6" s="131"/>
      <c r="L6" s="131"/>
      <c r="M6" s="131"/>
      <c r="N6" s="131"/>
      <c r="O6" s="131"/>
      <c r="P6" s="131"/>
      <c r="Q6" s="131"/>
      <c r="R6" s="131"/>
      <c r="S6" s="131"/>
      <c r="T6" s="131"/>
      <c r="U6" s="131"/>
      <c r="V6" s="131"/>
      <c r="W6" s="131"/>
    </row>
    <row r="7" spans="1:23" s="6" customFormat="1" ht="24.95" customHeight="1" thickBot="1">
      <c r="A7" s="62"/>
      <c r="B7" s="107" t="s">
        <v>9</v>
      </c>
      <c r="C7" s="272"/>
      <c r="D7" s="273"/>
      <c r="E7" s="14"/>
      <c r="F7" s="7"/>
      <c r="G7" s="17" t="s">
        <v>64</v>
      </c>
      <c r="H7" s="282">
        <f>①集計表!P8</f>
        <v>0</v>
      </c>
      <c r="I7" s="283"/>
      <c r="J7" s="284"/>
      <c r="K7" s="131"/>
      <c r="L7" s="131"/>
      <c r="M7" s="131"/>
      <c r="N7" s="131"/>
      <c r="O7" s="131"/>
      <c r="P7" s="131"/>
      <c r="Q7" s="131"/>
      <c r="R7" s="131"/>
      <c r="S7" s="131"/>
      <c r="T7" s="131"/>
      <c r="U7" s="131"/>
      <c r="V7" s="131"/>
      <c r="W7" s="131"/>
    </row>
    <row r="8" spans="1:23" s="6" customFormat="1" ht="24.95" customHeight="1" thickBot="1">
      <c r="A8" s="62"/>
      <c r="B8" s="268" t="s">
        <v>104</v>
      </c>
      <c r="C8" s="269"/>
      <c r="D8" s="133" t="s">
        <v>106</v>
      </c>
      <c r="E8" s="14"/>
      <c r="F8" s="7"/>
      <c r="G8" s="102"/>
      <c r="H8" s="3"/>
      <c r="I8" s="3"/>
      <c r="J8" s="106"/>
      <c r="K8" s="131"/>
      <c r="L8" s="131" t="s">
        <v>190</v>
      </c>
      <c r="M8" s="131"/>
      <c r="N8" s="131"/>
      <c r="O8" s="131"/>
      <c r="P8" s="131"/>
      <c r="Q8" s="131"/>
      <c r="R8" s="131"/>
      <c r="S8" s="131"/>
      <c r="T8" s="131"/>
      <c r="U8" s="131"/>
      <c r="V8" s="131"/>
      <c r="W8" s="131"/>
    </row>
    <row r="9" spans="1:23" ht="24.95" customHeight="1">
      <c r="A9" s="62"/>
      <c r="B9" s="58"/>
      <c r="C9" s="19"/>
      <c r="D9" s="20"/>
      <c r="E9" s="20"/>
      <c r="F9" s="19"/>
      <c r="G9" s="19"/>
      <c r="H9" s="21"/>
      <c r="I9" s="22"/>
      <c r="J9" s="23"/>
      <c r="K9" s="130"/>
      <c r="L9" s="141" t="s">
        <v>189</v>
      </c>
      <c r="M9" s="140">
        <v>42826</v>
      </c>
      <c r="N9" s="130"/>
      <c r="O9" s="130"/>
      <c r="P9" s="130"/>
      <c r="Q9" s="130"/>
      <c r="R9" s="130"/>
      <c r="S9" s="130"/>
      <c r="T9" s="130"/>
      <c r="U9" s="130"/>
      <c r="V9" s="130"/>
      <c r="W9" s="130"/>
    </row>
    <row r="10" spans="1:23" ht="98.25" customHeight="1" thickBot="1">
      <c r="A10" s="61" t="s">
        <v>15</v>
      </c>
      <c r="B10" s="105" t="s">
        <v>146</v>
      </c>
      <c r="C10" s="59" t="s">
        <v>101</v>
      </c>
      <c r="D10" s="285" t="s">
        <v>181</v>
      </c>
      <c r="E10" s="286"/>
      <c r="F10" s="59" t="s">
        <v>19</v>
      </c>
      <c r="G10" s="60" t="s">
        <v>20</v>
      </c>
      <c r="H10" s="69" t="s">
        <v>74</v>
      </c>
      <c r="I10" s="72" t="s">
        <v>136</v>
      </c>
      <c r="J10" s="59" t="s">
        <v>62</v>
      </c>
      <c r="K10" s="130"/>
      <c r="L10" s="141" t="s">
        <v>142</v>
      </c>
      <c r="M10" s="130"/>
      <c r="N10" s="130"/>
      <c r="O10" s="130"/>
      <c r="P10" s="130"/>
      <c r="Q10" s="130"/>
      <c r="R10" s="130"/>
      <c r="S10" s="130"/>
      <c r="T10" s="130"/>
      <c r="U10" s="130"/>
      <c r="V10" s="130"/>
      <c r="W10" s="130"/>
    </row>
    <row r="11" spans="1:23" ht="30" customHeight="1">
      <c r="A11" s="64">
        <v>1</v>
      </c>
      <c r="B11" s="153"/>
      <c r="C11" s="154"/>
      <c r="D11" s="274"/>
      <c r="E11" s="275"/>
      <c r="F11" s="155"/>
      <c r="G11" s="156"/>
      <c r="H11" s="157"/>
      <c r="I11" s="158"/>
      <c r="J11" s="75"/>
      <c r="K11" s="130"/>
      <c r="L11" s="141" t="s">
        <v>143</v>
      </c>
      <c r="M11" s="140">
        <v>43921</v>
      </c>
      <c r="N11" s="130"/>
      <c r="O11" s="130"/>
      <c r="P11" s="130"/>
      <c r="Q11" s="130"/>
      <c r="R11" s="130"/>
      <c r="S11" s="130"/>
      <c r="T11" s="130"/>
      <c r="U11" s="130"/>
      <c r="V11" s="130"/>
      <c r="W11" s="130"/>
    </row>
    <row r="12" spans="1:23" ht="30" customHeight="1">
      <c r="A12" s="64">
        <v>2</v>
      </c>
      <c r="B12" s="153"/>
      <c r="C12" s="154"/>
      <c r="D12" s="274"/>
      <c r="E12" s="275"/>
      <c r="F12" s="155"/>
      <c r="G12" s="156"/>
      <c r="H12" s="159"/>
      <c r="I12" s="160"/>
      <c r="J12" s="75"/>
      <c r="K12" s="130">
        <f t="shared" ref="K12:K25" si="0">IF(H12&lt;&gt;"",1,0)</f>
        <v>0</v>
      </c>
      <c r="L12" s="130" t="s">
        <v>141</v>
      </c>
      <c r="M12" s="140">
        <v>45382</v>
      </c>
      <c r="N12" s="130"/>
      <c r="O12" s="130"/>
      <c r="P12" s="130"/>
      <c r="Q12" s="130"/>
      <c r="R12" s="130"/>
      <c r="S12" s="130"/>
      <c r="T12" s="130"/>
      <c r="U12" s="130"/>
      <c r="V12" s="130"/>
      <c r="W12" s="130"/>
    </row>
    <row r="13" spans="1:23" ht="30" customHeight="1">
      <c r="A13" s="64">
        <v>3</v>
      </c>
      <c r="B13" s="153"/>
      <c r="C13" s="154"/>
      <c r="D13" s="274"/>
      <c r="E13" s="275"/>
      <c r="F13" s="155"/>
      <c r="G13" s="156"/>
      <c r="H13" s="159"/>
      <c r="I13" s="160"/>
      <c r="J13" s="75"/>
      <c r="K13" s="130">
        <f t="shared" si="0"/>
        <v>0</v>
      </c>
      <c r="L13" s="130" t="str">
        <f t="shared" ref="L13:L24" si="1">IF(C13="その他",1,"")</f>
        <v/>
      </c>
      <c r="M13" s="142"/>
      <c r="N13" s="130"/>
      <c r="O13" s="130"/>
      <c r="P13" s="130"/>
      <c r="Q13" s="130"/>
      <c r="R13" s="130"/>
      <c r="S13" s="130"/>
      <c r="T13" s="130"/>
      <c r="U13" s="130"/>
      <c r="V13" s="130"/>
      <c r="W13" s="130"/>
    </row>
    <row r="14" spans="1:23" ht="30" customHeight="1">
      <c r="A14" s="64">
        <v>4</v>
      </c>
      <c r="B14" s="153"/>
      <c r="C14" s="154"/>
      <c r="D14" s="274"/>
      <c r="E14" s="275"/>
      <c r="F14" s="155"/>
      <c r="G14" s="156"/>
      <c r="H14" s="159"/>
      <c r="I14" s="160"/>
      <c r="J14" s="75"/>
      <c r="K14" s="130">
        <f>IF(H14&lt;&gt;"",1,0)</f>
        <v>0</v>
      </c>
      <c r="L14" s="130" t="str">
        <f t="shared" si="1"/>
        <v/>
      </c>
      <c r="M14" s="141"/>
      <c r="N14" s="130"/>
      <c r="O14" s="130"/>
      <c r="P14" s="130"/>
      <c r="Q14" s="130"/>
      <c r="R14" s="130"/>
      <c r="S14" s="130"/>
      <c r="T14" s="130"/>
      <c r="U14" s="130"/>
      <c r="V14" s="130"/>
      <c r="W14" s="130"/>
    </row>
    <row r="15" spans="1:23" ht="30" customHeight="1">
      <c r="A15" s="64">
        <v>5</v>
      </c>
      <c r="B15" s="153"/>
      <c r="C15" s="154"/>
      <c r="D15" s="274"/>
      <c r="E15" s="275"/>
      <c r="F15" s="155"/>
      <c r="G15" s="156"/>
      <c r="H15" s="159"/>
      <c r="I15" s="160"/>
      <c r="J15" s="75"/>
      <c r="K15" s="130">
        <f t="shared" si="0"/>
        <v>0</v>
      </c>
      <c r="L15" s="130" t="str">
        <f t="shared" si="1"/>
        <v/>
      </c>
      <c r="M15" s="130"/>
      <c r="N15" s="130"/>
      <c r="O15" s="130"/>
      <c r="P15" s="130"/>
      <c r="Q15" s="130"/>
      <c r="R15" s="130"/>
      <c r="S15" s="130"/>
      <c r="T15" s="130"/>
      <c r="U15" s="130"/>
      <c r="V15" s="130"/>
      <c r="W15" s="130"/>
    </row>
    <row r="16" spans="1:23" ht="30" customHeight="1">
      <c r="A16" s="64">
        <v>6</v>
      </c>
      <c r="B16" s="153"/>
      <c r="C16" s="154"/>
      <c r="D16" s="274"/>
      <c r="E16" s="275"/>
      <c r="F16" s="155"/>
      <c r="G16" s="156"/>
      <c r="H16" s="159"/>
      <c r="I16" s="160"/>
      <c r="J16" s="75"/>
      <c r="K16" s="130">
        <f t="shared" si="0"/>
        <v>0</v>
      </c>
      <c r="L16" s="130" t="str">
        <f t="shared" si="1"/>
        <v/>
      </c>
      <c r="M16" s="130"/>
      <c r="N16" s="130"/>
      <c r="O16" s="130"/>
      <c r="P16" s="130"/>
      <c r="Q16" s="130"/>
      <c r="R16" s="130"/>
      <c r="S16" s="130"/>
      <c r="T16" s="130"/>
      <c r="U16" s="130"/>
      <c r="V16" s="130"/>
      <c r="W16" s="130"/>
    </row>
    <row r="17" spans="1:23" ht="30" customHeight="1">
      <c r="A17" s="64">
        <v>7</v>
      </c>
      <c r="B17" s="153"/>
      <c r="C17" s="154"/>
      <c r="D17" s="274"/>
      <c r="E17" s="275"/>
      <c r="F17" s="155"/>
      <c r="G17" s="156"/>
      <c r="H17" s="159"/>
      <c r="I17" s="160"/>
      <c r="J17" s="75"/>
      <c r="K17" s="130">
        <f t="shared" si="0"/>
        <v>0</v>
      </c>
      <c r="L17" s="130" t="str">
        <f t="shared" si="1"/>
        <v/>
      </c>
      <c r="M17" s="130"/>
      <c r="N17" s="130"/>
      <c r="O17" s="130"/>
      <c r="P17" s="130"/>
      <c r="Q17" s="130"/>
      <c r="R17" s="130"/>
      <c r="S17" s="130"/>
      <c r="T17" s="130"/>
      <c r="U17" s="130"/>
      <c r="V17" s="130"/>
      <c r="W17" s="130"/>
    </row>
    <row r="18" spans="1:23" ht="30" customHeight="1">
      <c r="A18" s="64">
        <v>8</v>
      </c>
      <c r="B18" s="153"/>
      <c r="C18" s="154"/>
      <c r="D18" s="274"/>
      <c r="E18" s="275"/>
      <c r="F18" s="155"/>
      <c r="G18" s="156"/>
      <c r="H18" s="159"/>
      <c r="I18" s="160"/>
      <c r="J18" s="75"/>
      <c r="K18" s="130">
        <f t="shared" si="0"/>
        <v>0</v>
      </c>
      <c r="L18" s="130" t="str">
        <f t="shared" si="1"/>
        <v/>
      </c>
      <c r="M18" s="130"/>
      <c r="N18" s="130"/>
      <c r="O18" s="130"/>
      <c r="P18" s="130"/>
      <c r="Q18" s="130"/>
      <c r="R18" s="130"/>
      <c r="S18" s="130"/>
      <c r="T18" s="130"/>
      <c r="U18" s="130"/>
      <c r="V18" s="130"/>
      <c r="W18" s="130"/>
    </row>
    <row r="19" spans="1:23" ht="30" customHeight="1">
      <c r="A19" s="64">
        <v>9</v>
      </c>
      <c r="B19" s="153"/>
      <c r="C19" s="154"/>
      <c r="D19" s="274"/>
      <c r="E19" s="275"/>
      <c r="F19" s="155"/>
      <c r="G19" s="156"/>
      <c r="H19" s="159"/>
      <c r="I19" s="160"/>
      <c r="J19" s="75"/>
      <c r="K19" s="130">
        <f t="shared" si="0"/>
        <v>0</v>
      </c>
      <c r="L19" s="130" t="str">
        <f t="shared" si="1"/>
        <v/>
      </c>
      <c r="M19" s="130"/>
      <c r="N19" s="130"/>
      <c r="O19" s="130"/>
      <c r="P19" s="130"/>
      <c r="Q19" s="130"/>
      <c r="R19" s="130"/>
      <c r="S19" s="130"/>
      <c r="T19" s="130"/>
      <c r="U19" s="130"/>
      <c r="V19" s="130"/>
      <c r="W19" s="130"/>
    </row>
    <row r="20" spans="1:23" ht="30" customHeight="1">
      <c r="A20" s="64">
        <v>10</v>
      </c>
      <c r="B20" s="153"/>
      <c r="C20" s="154"/>
      <c r="D20" s="274"/>
      <c r="E20" s="275"/>
      <c r="F20" s="155"/>
      <c r="G20" s="156"/>
      <c r="H20" s="159"/>
      <c r="I20" s="160"/>
      <c r="J20" s="75"/>
      <c r="K20" s="130">
        <f t="shared" si="0"/>
        <v>0</v>
      </c>
      <c r="L20" s="130" t="str">
        <f t="shared" si="1"/>
        <v/>
      </c>
      <c r="M20" s="130"/>
      <c r="N20" s="130"/>
      <c r="O20" s="130"/>
      <c r="P20" s="130"/>
      <c r="Q20" s="130"/>
      <c r="R20" s="130"/>
      <c r="S20" s="130"/>
      <c r="T20" s="130"/>
      <c r="U20" s="130"/>
      <c r="V20" s="130"/>
      <c r="W20" s="130"/>
    </row>
    <row r="21" spans="1:23" ht="30" customHeight="1">
      <c r="A21" s="64">
        <v>11</v>
      </c>
      <c r="B21" s="153"/>
      <c r="C21" s="154"/>
      <c r="D21" s="274"/>
      <c r="E21" s="275"/>
      <c r="F21" s="155"/>
      <c r="G21" s="156"/>
      <c r="H21" s="159"/>
      <c r="I21" s="160"/>
      <c r="J21" s="75"/>
      <c r="K21" s="130">
        <f t="shared" si="0"/>
        <v>0</v>
      </c>
      <c r="L21" s="130" t="str">
        <f t="shared" si="1"/>
        <v/>
      </c>
      <c r="M21" s="130"/>
      <c r="N21" s="130"/>
      <c r="O21" s="130"/>
      <c r="P21" s="130"/>
      <c r="Q21" s="130"/>
      <c r="R21" s="130"/>
      <c r="S21" s="130"/>
      <c r="T21" s="130"/>
      <c r="U21" s="130"/>
      <c r="V21" s="130"/>
      <c r="W21" s="130"/>
    </row>
    <row r="22" spans="1:23" ht="30" customHeight="1">
      <c r="A22" s="64">
        <v>12</v>
      </c>
      <c r="B22" s="153"/>
      <c r="C22" s="154"/>
      <c r="D22" s="274"/>
      <c r="E22" s="275"/>
      <c r="F22" s="155"/>
      <c r="G22" s="156"/>
      <c r="H22" s="159"/>
      <c r="I22" s="160"/>
      <c r="J22" s="75"/>
      <c r="K22" s="130">
        <f t="shared" si="0"/>
        <v>0</v>
      </c>
      <c r="L22" s="130" t="str">
        <f t="shared" si="1"/>
        <v/>
      </c>
      <c r="M22" s="130"/>
      <c r="N22" s="130"/>
      <c r="O22" s="130"/>
      <c r="P22" s="130"/>
      <c r="Q22" s="130"/>
      <c r="R22" s="130"/>
      <c r="S22" s="130"/>
      <c r="T22" s="130"/>
      <c r="U22" s="130"/>
      <c r="V22" s="130"/>
      <c r="W22" s="130"/>
    </row>
    <row r="23" spans="1:23" ht="30" customHeight="1">
      <c r="A23" s="64">
        <v>13</v>
      </c>
      <c r="B23" s="153"/>
      <c r="C23" s="154"/>
      <c r="D23" s="274"/>
      <c r="E23" s="275"/>
      <c r="F23" s="155"/>
      <c r="G23" s="156"/>
      <c r="H23" s="159"/>
      <c r="I23" s="160"/>
      <c r="J23" s="75"/>
      <c r="K23" s="130">
        <f t="shared" si="0"/>
        <v>0</v>
      </c>
      <c r="L23" s="130" t="str">
        <f t="shared" si="1"/>
        <v/>
      </c>
      <c r="M23" s="130"/>
      <c r="N23" s="130"/>
      <c r="O23" s="130"/>
      <c r="P23" s="130"/>
      <c r="Q23" s="130"/>
      <c r="R23" s="130"/>
      <c r="S23" s="130"/>
      <c r="T23" s="130"/>
      <c r="U23" s="130"/>
      <c r="V23" s="130"/>
      <c r="W23" s="130"/>
    </row>
    <row r="24" spans="1:23" ht="30" customHeight="1">
      <c r="A24" s="64">
        <v>14</v>
      </c>
      <c r="B24" s="153"/>
      <c r="C24" s="154"/>
      <c r="D24" s="274"/>
      <c r="E24" s="275"/>
      <c r="F24" s="155"/>
      <c r="G24" s="156"/>
      <c r="H24" s="159"/>
      <c r="I24" s="160"/>
      <c r="J24" s="75"/>
      <c r="K24" s="130">
        <f t="shared" si="0"/>
        <v>0</v>
      </c>
      <c r="L24" s="130" t="str">
        <f t="shared" si="1"/>
        <v/>
      </c>
      <c r="M24" s="130"/>
      <c r="N24" s="130"/>
      <c r="O24" s="130"/>
      <c r="P24" s="130"/>
      <c r="Q24" s="130"/>
      <c r="R24" s="130"/>
      <c r="S24" s="130"/>
      <c r="T24" s="130"/>
      <c r="U24" s="130"/>
      <c r="V24" s="130"/>
      <c r="W24" s="130"/>
    </row>
    <row r="25" spans="1:23" ht="30" customHeight="1" thickBot="1">
      <c r="A25" s="65">
        <v>15</v>
      </c>
      <c r="B25" s="198"/>
      <c r="C25" s="161"/>
      <c r="D25" s="294"/>
      <c r="E25" s="295"/>
      <c r="F25" s="162"/>
      <c r="G25" s="163"/>
      <c r="H25" s="164"/>
      <c r="I25" s="165"/>
      <c r="J25" s="76"/>
      <c r="K25" s="130">
        <f t="shared" si="0"/>
        <v>0</v>
      </c>
      <c r="L25" s="130" t="e">
        <f>IF(SUMIF(C11:C25,"【職員処遇改善費のみ対象】園内研修",I11:I25)&gt;VLOOKUP(C6,M25:N28,2,FALSE),VLOOKUP(C6,M25:N28,2,FALSE)-SUMIF(C11:C25,"【職員処遇改善費のみ対象】園内研修",I11:I25),"")</f>
        <v>#N/A</v>
      </c>
      <c r="M25" s="54" t="s">
        <v>140</v>
      </c>
      <c r="N25" s="149">
        <v>4</v>
      </c>
      <c r="O25" s="130"/>
      <c r="P25" s="130"/>
      <c r="Q25" s="130"/>
      <c r="R25" s="130"/>
      <c r="S25" s="130"/>
      <c r="T25" s="130"/>
      <c r="U25" s="130"/>
      <c r="V25" s="130"/>
      <c r="W25" s="130"/>
    </row>
    <row r="26" spans="1:23" ht="26.25" customHeight="1" thickTop="1" thickBot="1">
      <c r="A26" s="287" t="s">
        <v>65</v>
      </c>
      <c r="B26" s="289"/>
      <c r="C26" s="288"/>
      <c r="D26" s="288"/>
      <c r="E26" s="288"/>
      <c r="F26" s="289"/>
      <c r="G26" s="290"/>
      <c r="H26" s="85">
        <f ca="1">①集計表!P23</f>
        <v>0</v>
      </c>
      <c r="I26" s="82">
        <f ca="1">SUM(I27:I29)</f>
        <v>0</v>
      </c>
      <c r="J26" s="152"/>
      <c r="K26" s="130"/>
      <c r="L26" s="130"/>
      <c r="M26" s="132"/>
      <c r="N26" s="149"/>
      <c r="O26" s="130"/>
      <c r="P26" s="130"/>
      <c r="Q26" s="130"/>
      <c r="R26" s="130"/>
      <c r="S26" s="130"/>
      <c r="T26" s="130"/>
      <c r="U26" s="130"/>
      <c r="V26" s="130"/>
      <c r="W26" s="130"/>
    </row>
    <row r="27" spans="1:23" ht="26.25" customHeight="1" thickBot="1">
      <c r="A27" s="136"/>
      <c r="B27" s="127" t="s">
        <v>66</v>
      </c>
      <c r="C27" s="128"/>
      <c r="D27" s="128"/>
      <c r="E27" s="128"/>
      <c r="F27" s="128"/>
      <c r="G27" s="128"/>
      <c r="H27" s="139" t="s">
        <v>89</v>
      </c>
      <c r="I27" s="82">
        <f>SUMIF(C11:C25,"【職員処遇改善費のみ対象】横浜市（区）主催研修",I11:I25)</f>
        <v>0</v>
      </c>
      <c r="J27" s="126"/>
      <c r="K27" s="130"/>
      <c r="L27" s="130"/>
      <c r="M27" s="132"/>
      <c r="N27" s="149"/>
      <c r="O27" s="130"/>
      <c r="P27" s="130"/>
      <c r="Q27" s="130"/>
      <c r="R27" s="130"/>
      <c r="S27" s="130"/>
      <c r="T27" s="130"/>
      <c r="U27" s="130"/>
      <c r="V27" s="130"/>
      <c r="W27" s="130"/>
    </row>
    <row r="28" spans="1:23" ht="26.25" customHeight="1" thickBot="1">
      <c r="A28" s="136"/>
      <c r="B28" s="147" t="s">
        <v>145</v>
      </c>
      <c r="C28" s="128"/>
      <c r="D28" s="128"/>
      <c r="E28" s="128"/>
      <c r="F28" s="128"/>
      <c r="G28" s="128"/>
      <c r="H28" s="138" t="s">
        <v>186</v>
      </c>
      <c r="I28" s="82">
        <f ca="1">SUMIF(C11:C26,"【幼稚園又は認定こども園に勤務していた者】その他",I11:I25)</f>
        <v>0</v>
      </c>
      <c r="J28" s="137"/>
      <c r="K28" s="130"/>
      <c r="M28" s="132"/>
      <c r="N28" s="149"/>
      <c r="O28" s="130"/>
      <c r="P28" s="130"/>
      <c r="Q28" s="130"/>
      <c r="R28" s="130"/>
      <c r="S28" s="130"/>
      <c r="T28" s="130"/>
      <c r="U28" s="130"/>
      <c r="V28" s="130"/>
      <c r="W28" s="130"/>
    </row>
    <row r="29" spans="1:23" ht="26.25" customHeight="1" thickBot="1">
      <c r="A29" s="136"/>
      <c r="B29" s="292" t="s">
        <v>144</v>
      </c>
      <c r="C29" s="292"/>
      <c r="D29" s="292"/>
      <c r="E29" s="292"/>
      <c r="F29" s="292"/>
      <c r="G29" s="293"/>
      <c r="H29" s="138" t="s">
        <v>187</v>
      </c>
      <c r="I29" s="82">
        <f>IF(SUMIF(C11:C25,"【職員処遇改善費のみ対象】園内研修",I11:I25)&gt;N25,N25,SUMIF(C11:C25,"【職員処遇改善費のみ対象】園内研修",I11:I25))</f>
        <v>0</v>
      </c>
      <c r="J29" s="137"/>
      <c r="K29" s="130"/>
      <c r="L29" s="130"/>
      <c r="M29" s="130"/>
      <c r="N29" s="130"/>
      <c r="O29" s="130"/>
      <c r="P29" s="130"/>
      <c r="Q29" s="130"/>
      <c r="R29" s="130"/>
      <c r="S29" s="130"/>
      <c r="T29" s="130"/>
      <c r="U29" s="130"/>
      <c r="V29" s="130"/>
      <c r="W29" s="130"/>
    </row>
    <row r="30" spans="1:23" s="52" customFormat="1" ht="26.25" customHeight="1" thickBot="1">
      <c r="A30" s="121"/>
      <c r="B30" s="122" t="s">
        <v>183</v>
      </c>
      <c r="C30" s="148"/>
      <c r="D30" s="128"/>
      <c r="E30" s="128"/>
      <c r="F30" s="128"/>
      <c r="G30" s="128"/>
      <c r="H30" s="189" t="s">
        <v>188</v>
      </c>
      <c r="I30" s="82">
        <f>SUMIF(C11:C25,"幼稚園教諭旧免許状更新講習・免許法認定講習",I11:I25)</f>
        <v>0</v>
      </c>
      <c r="J30" s="128"/>
      <c r="K30" s="132"/>
      <c r="L30" s="132"/>
      <c r="M30" s="132"/>
      <c r="N30" s="132"/>
      <c r="O30" s="132"/>
      <c r="P30" s="132"/>
      <c r="Q30" s="132"/>
      <c r="R30" s="132"/>
      <c r="S30" s="132"/>
      <c r="T30" s="132"/>
      <c r="U30" s="132"/>
      <c r="V30" s="132"/>
      <c r="W30" s="132"/>
    </row>
    <row r="31" spans="1:23" s="52" customFormat="1" ht="15" customHeight="1">
      <c r="A31" s="121"/>
      <c r="B31" s="291" t="s">
        <v>184</v>
      </c>
      <c r="C31" s="291"/>
      <c r="D31" s="128"/>
      <c r="E31" s="128"/>
      <c r="F31" s="128"/>
      <c r="G31" s="128"/>
      <c r="H31" s="128"/>
      <c r="I31" s="128"/>
      <c r="J31" s="128"/>
      <c r="K31" s="132"/>
      <c r="L31" s="132"/>
      <c r="M31" s="132"/>
      <c r="N31" s="132"/>
      <c r="O31" s="132"/>
      <c r="P31" s="132"/>
      <c r="Q31" s="132"/>
      <c r="R31" s="132"/>
      <c r="S31" s="132"/>
      <c r="T31" s="132"/>
      <c r="U31" s="132"/>
      <c r="V31" s="132"/>
      <c r="W31" s="132"/>
    </row>
    <row r="32" spans="1:23" s="52" customFormat="1" ht="15" customHeight="1">
      <c r="A32" s="121"/>
      <c r="B32" s="122" t="s">
        <v>185</v>
      </c>
      <c r="C32" s="128"/>
      <c r="D32" s="128"/>
      <c r="E32" s="128"/>
      <c r="F32" s="128"/>
      <c r="G32" s="128"/>
      <c r="H32" s="128"/>
      <c r="I32" s="128"/>
      <c r="J32" s="128"/>
      <c r="K32" s="132"/>
      <c r="L32" s="132"/>
      <c r="M32" s="132"/>
      <c r="N32" s="132"/>
      <c r="O32" s="132"/>
      <c r="P32" s="132"/>
      <c r="Q32" s="132"/>
      <c r="R32" s="132"/>
      <c r="S32" s="132"/>
      <c r="T32" s="132"/>
      <c r="U32" s="132"/>
      <c r="V32" s="132"/>
      <c r="W32" s="132"/>
    </row>
    <row r="33" spans="1:23" s="52" customFormat="1" ht="15" customHeight="1">
      <c r="A33" s="121"/>
      <c r="B33" s="122" t="s">
        <v>196</v>
      </c>
      <c r="C33" s="128"/>
      <c r="D33" s="128"/>
      <c r="E33" s="128"/>
      <c r="F33" s="128"/>
      <c r="G33" s="128"/>
      <c r="H33" s="128"/>
      <c r="I33" s="128"/>
      <c r="J33" s="128"/>
      <c r="K33" s="132"/>
      <c r="L33" s="132"/>
      <c r="M33" s="132"/>
      <c r="N33" s="132"/>
      <c r="O33" s="132"/>
      <c r="P33" s="132"/>
      <c r="Q33" s="132"/>
      <c r="R33" s="132"/>
      <c r="S33" s="132"/>
      <c r="T33" s="132"/>
      <c r="U33" s="132"/>
      <c r="V33" s="132"/>
      <c r="W33" s="132"/>
    </row>
    <row r="34" spans="1:23" s="52" customFormat="1" ht="15" customHeight="1">
      <c r="A34" s="121"/>
      <c r="C34" s="129"/>
      <c r="D34" s="128"/>
      <c r="E34" s="128"/>
      <c r="F34" s="128"/>
      <c r="G34" s="128"/>
      <c r="H34" s="128"/>
      <c r="I34" s="128"/>
      <c r="J34" s="128"/>
      <c r="K34" s="132"/>
      <c r="L34" s="132"/>
      <c r="M34" s="132"/>
      <c r="N34" s="132"/>
      <c r="O34" s="132"/>
      <c r="P34" s="132"/>
      <c r="Q34" s="132"/>
      <c r="R34" s="132"/>
      <c r="S34" s="132"/>
      <c r="T34" s="132"/>
      <c r="U34" s="132"/>
      <c r="V34" s="132"/>
      <c r="W34" s="132"/>
    </row>
    <row r="35" spans="1:23" s="52" customFormat="1" ht="15" customHeight="1">
      <c r="A35" s="121"/>
      <c r="D35" s="128"/>
      <c r="E35" s="128"/>
      <c r="F35" s="128"/>
      <c r="G35" s="128"/>
      <c r="H35" s="128"/>
      <c r="I35" s="128"/>
      <c r="J35" s="128"/>
      <c r="K35" s="132"/>
      <c r="L35" s="132"/>
      <c r="M35" s="132"/>
      <c r="N35" s="132"/>
      <c r="O35" s="132"/>
      <c r="P35" s="132"/>
      <c r="Q35" s="132"/>
      <c r="R35" s="132"/>
      <c r="S35" s="132"/>
      <c r="T35" s="132"/>
      <c r="U35" s="132"/>
      <c r="V35" s="132"/>
      <c r="W35" s="132"/>
    </row>
    <row r="36" spans="1:23" s="52" customFormat="1" ht="15" customHeight="1">
      <c r="A36" s="121"/>
      <c r="C36" s="128"/>
      <c r="D36" s="128"/>
      <c r="E36" s="128"/>
      <c r="F36" s="128"/>
      <c r="G36" s="128"/>
      <c r="H36" s="128"/>
      <c r="I36" s="128"/>
      <c r="J36" s="128"/>
      <c r="K36" s="132"/>
      <c r="L36" s="132"/>
      <c r="M36" s="132"/>
      <c r="N36" s="132"/>
      <c r="O36" s="132"/>
      <c r="P36" s="132"/>
      <c r="Q36" s="132"/>
      <c r="R36" s="132"/>
      <c r="S36" s="132"/>
      <c r="T36" s="132"/>
      <c r="U36" s="132"/>
      <c r="V36" s="132"/>
      <c r="W36" s="132"/>
    </row>
    <row r="37" spans="1:23" s="52" customFormat="1" ht="15" customHeight="1">
      <c r="A37" s="62"/>
      <c r="C37" s="50"/>
      <c r="D37" s="50"/>
      <c r="E37" s="50"/>
      <c r="F37" s="50"/>
      <c r="G37" s="50"/>
      <c r="H37" s="50"/>
      <c r="I37" s="50"/>
      <c r="J37" s="50"/>
    </row>
    <row r="38" spans="1:23" s="52" customFormat="1" ht="15" customHeight="1">
      <c r="A38" s="62"/>
      <c r="B38" s="99" t="s">
        <v>90</v>
      </c>
      <c r="C38" s="100"/>
      <c r="D38" s="100"/>
      <c r="E38" s="100"/>
      <c r="F38" s="100"/>
      <c r="G38" s="50"/>
      <c r="H38" s="50"/>
      <c r="I38" s="50"/>
      <c r="J38" s="50"/>
    </row>
    <row r="39" spans="1:23" s="52" customFormat="1" ht="30" customHeight="1">
      <c r="A39" s="62"/>
      <c r="B39" s="211"/>
      <c r="C39" s="212"/>
      <c r="D39" s="212"/>
      <c r="E39" s="212"/>
      <c r="F39" s="212"/>
      <c r="G39" s="212"/>
      <c r="H39" s="212"/>
      <c r="I39" s="212"/>
      <c r="J39" s="212"/>
    </row>
    <row r="40" spans="1:23" s="52" customFormat="1" ht="15" customHeight="1">
      <c r="A40" s="62"/>
      <c r="B40" s="58"/>
      <c r="C40" s="50"/>
      <c r="D40" s="50"/>
      <c r="E40" s="50"/>
      <c r="F40" s="50"/>
      <c r="G40" s="50"/>
      <c r="H40" s="50"/>
      <c r="I40" s="50"/>
      <c r="J40" s="50"/>
    </row>
    <row r="41" spans="1:23" s="52" customFormat="1" ht="15" customHeight="1">
      <c r="A41" s="62"/>
      <c r="B41" s="58"/>
      <c r="C41" s="50"/>
      <c r="D41" s="50"/>
      <c r="E41" s="50"/>
      <c r="F41" s="50"/>
      <c r="G41" s="50"/>
      <c r="H41" s="50"/>
      <c r="I41" s="50"/>
      <c r="J41" s="50"/>
    </row>
    <row r="42" spans="1:23" s="53" customFormat="1" ht="15" customHeight="1">
      <c r="A42" s="66"/>
      <c r="B42" s="57"/>
      <c r="C42" s="51"/>
      <c r="D42" s="51"/>
      <c r="E42" s="51"/>
      <c r="F42" s="51"/>
      <c r="G42" s="51"/>
      <c r="H42" s="51"/>
      <c r="I42" s="51"/>
      <c r="J42" s="51"/>
    </row>
  </sheetData>
  <sheetProtection algorithmName="SHA-512" hashValue="5XIU6qxkon9Y00KFpzuEjWImE+EyFSVFxL/+BKq8wxdp3xU427SSJh1kpaeQfzwldsYkTLROcseXffd4XniydA==" saltValue="7xXf1hy+ir2zpjUEmDyTiQ==" spinCount="100000" sheet="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9:G29"/>
    <mergeCell ref="B31:C31"/>
    <mergeCell ref="B39:J39"/>
    <mergeCell ref="D21:E21"/>
    <mergeCell ref="D22:E22"/>
    <mergeCell ref="D23:E23"/>
    <mergeCell ref="D24:E24"/>
    <mergeCell ref="D25:E25"/>
    <mergeCell ref="A26:G26"/>
  </mergeCells>
  <phoneticPr fontId="2"/>
  <conditionalFormatting sqref="C6:C7">
    <cfRule type="cellIs" dxfId="506" priority="13" operator="equal">
      <formula>""</formula>
    </cfRule>
  </conditionalFormatting>
  <conditionalFormatting sqref="D8 H26:I26">
    <cfRule type="cellIs" dxfId="505" priority="15" operator="equal">
      <formula>""</formula>
    </cfRule>
  </conditionalFormatting>
  <conditionalFormatting sqref="D11:E25 G11:H25">
    <cfRule type="expression" dxfId="504" priority="3">
      <formula>$C11="【職員処遇改善費のみ対象】園内研修"</formula>
    </cfRule>
  </conditionalFormatting>
  <conditionalFormatting sqref="D11:E25">
    <cfRule type="expression" dxfId="503" priority="11">
      <formula>$C11="【職員処遇改善費のみ対象】横浜市（区）主催研修"</formula>
    </cfRule>
    <cfRule type="expression" dxfId="502" priority="12">
      <formula>$C11="幼稚園教諭旧免許状更新講習・免許法認定講習"</formula>
    </cfRule>
  </conditionalFormatting>
  <conditionalFormatting sqref="F11:F25">
    <cfRule type="expression" dxfId="501" priority="7">
      <formula>$C11&lt;&gt;"保育士等キャリアアップ研修"</formula>
    </cfRule>
    <cfRule type="expression" dxfId="500" priority="16" stopIfTrue="1">
      <formula>$C11="保育士等キャリアアップ研修"</formula>
    </cfRule>
  </conditionalFormatting>
  <conditionalFormatting sqref="F11:H25">
    <cfRule type="expression" dxfId="499" priority="4">
      <formula>$C11="その他"</formula>
    </cfRule>
  </conditionalFormatting>
  <conditionalFormatting sqref="G11:G25">
    <cfRule type="expression" dxfId="498" priority="9">
      <formula>$C11="幼稚園教諭旧免許状更新講習・免許法認定講習"</formula>
    </cfRule>
  </conditionalFormatting>
  <conditionalFormatting sqref="G11:H25">
    <cfRule type="expression" dxfId="497" priority="1">
      <formula>$C11="【職員処遇改善費のみ対象】横浜市（区）主催研修"</formula>
    </cfRule>
  </conditionalFormatting>
  <conditionalFormatting sqref="H11:H25">
    <cfRule type="expression" dxfId="496" priority="2">
      <formula>$C11="【幼稚園又は認定こども園に勤務していた者】その他"</formula>
    </cfRule>
  </conditionalFormatting>
  <conditionalFormatting sqref="H3:I3 H4:J7">
    <cfRule type="cellIs" dxfId="495" priority="14" operator="equal">
      <formula>""</formula>
    </cfRule>
  </conditionalFormatting>
  <conditionalFormatting sqref="I11:I25">
    <cfRule type="expression" dxfId="494" priority="8">
      <formula>$C11="保育士等キャリアアップ研修"</formula>
    </cfRule>
  </conditionalFormatting>
  <dataValidations count="9">
    <dataValidation type="list" allowBlank="1" showInputMessage="1" showErrorMessage="1" sqref="D11:E25" xr:uid="{0CF4E9CA-F4B5-4D4F-BB43-36C11BC2EAF1}">
      <formula1>INDIRECT($C11)</formula1>
    </dataValidation>
    <dataValidation type="list" allowBlank="1" showInputMessage="1" showErrorMessage="1" sqref="O6" xr:uid="{6D323108-7799-4389-B25E-F792F087AD6C}">
      <formula1>" "</formula1>
    </dataValidation>
    <dataValidation type="list" allowBlank="1" showInputMessage="1" showErrorMessage="1" sqref="C11:C25" xr:uid="{1235B3E0-9EF1-4EFC-A802-20F479CB9DC0}">
      <formula1>INDIRECT($D$8)</formula1>
    </dataValidation>
    <dataValidation type="list" allowBlank="1" showInputMessage="1" showErrorMessage="1" sqref="D8" xr:uid="{8C22BD35-F771-4FBF-B60C-48C398A028F9}">
      <formula1>"〇,×"</formula1>
    </dataValidation>
    <dataValidation type="textLength" operator="equal" allowBlank="1" showInputMessage="1" showErrorMessage="1" sqref="G11:G25" xr:uid="{5314F5E3-0C87-421F-8807-16A97444EB32}">
      <formula1>12</formula1>
    </dataValidation>
    <dataValidation type="decimal" operator="greaterThanOrEqual" allowBlank="1" showInputMessage="1" showErrorMessage="1" sqref="I11:I25" xr:uid="{C9B672D2-6061-4E7F-89D5-789F1F3A1DDD}">
      <formula1>0</formula1>
    </dataValidation>
    <dataValidation type="list" allowBlank="1" showInputMessage="1" showErrorMessage="1" sqref="H11:H24" xr:uid="{939A5D72-37AF-4F25-9E49-674F74D06B8C}">
      <formula1>INDIRECT($C$6)</formula1>
    </dataValidation>
    <dataValidation type="list" allowBlank="1" showInputMessage="1" showErrorMessage="1" sqref="H25" xr:uid="{0C2DBD66-A7C5-45E4-8F16-0377DB03BC3A}">
      <formula1>INDIRECT($C$5)</formula1>
    </dataValidation>
    <dataValidation type="date" operator="lessThanOrEqual" allowBlank="1" error="賃金改善開始月のR6.4月以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6.4月以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70D3596E-674D-4DE0-BB00-D7C29EF15E1E}">
      <formula1>45716</formula1>
    </dataValidation>
  </dataValidations>
  <printOptions horizontalCentered="1"/>
  <pageMargins left="0.25" right="0.25" top="0.75" bottom="0.75" header="0.3" footer="0.3"/>
  <pageSetup paperSize="8" scale="85" orientation="landscape" cellComments="asDisplayed" r:id="rId1"/>
  <extLst>
    <ext xmlns:x14="http://schemas.microsoft.com/office/spreadsheetml/2009/9/main" uri="{CCE6A557-97BC-4b89-ADB6-D9C93CAAB3DF}">
      <x14:dataValidations xmlns:xm="http://schemas.microsoft.com/office/excel/2006/main" count="1">
        <x14:dataValidation type="list" allowBlank="1" showInputMessage="1" showErrorMessage="1" xr:uid="{B1EE1778-6C68-4F74-9B4D-8AA90639BFB8}">
          <x14:formula1>
            <xm:f>マスタ!$C$3:$C$6</xm:f>
          </x14:formula1>
          <xm:sqref>C6:D6</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F1F3EF-19A3-40F6-94CF-5283410BEE07}">
  <sheetPr codeName="Sheet16">
    <tabColor rgb="FFFF0000"/>
    <pageSetUpPr fitToPage="1"/>
  </sheetPr>
  <dimension ref="A1:W42"/>
  <sheetViews>
    <sheetView showZeros="0" view="pageBreakPreview" zoomScale="70" zoomScaleNormal="70" zoomScaleSheetLayoutView="70" workbookViewId="0">
      <selection activeCell="B11" sqref="B11:B25"/>
    </sheetView>
  </sheetViews>
  <sheetFormatPr defaultRowHeight="18.75"/>
  <cols>
    <col min="1" max="1" width="5" style="63" customWidth="1"/>
    <col min="2" max="2" width="16.75" style="67" customWidth="1"/>
    <col min="3" max="3" width="39.375" style="2" customWidth="1"/>
    <col min="4" max="4" width="9.375" style="2" customWidth="1"/>
    <col min="5" max="5" width="37.625" style="2" customWidth="1"/>
    <col min="6" max="6" width="42.875" style="2" customWidth="1"/>
    <col min="7" max="7" width="19.625" style="2" customWidth="1"/>
    <col min="8" max="8" width="22.375" style="2" customWidth="1"/>
    <col min="9" max="9" width="15.625" style="2" customWidth="1"/>
    <col min="10" max="10" width="27.5" style="2" customWidth="1"/>
    <col min="11" max="11" width="9" style="2" hidden="1" customWidth="1"/>
    <col min="12" max="12" width="11.875" style="2" hidden="1" customWidth="1"/>
    <col min="13" max="13" width="10.5" style="2" hidden="1" customWidth="1"/>
    <col min="14" max="14" width="9" style="2" hidden="1" customWidth="1"/>
    <col min="15" max="15" width="50.625" style="2" hidden="1" customWidth="1"/>
    <col min="16" max="16384" width="9" style="2"/>
  </cols>
  <sheetData>
    <row r="1" spans="1:23" ht="29.25" customHeight="1">
      <c r="A1" s="112" t="s">
        <v>71</v>
      </c>
      <c r="B1" s="113"/>
      <c r="C1" s="117"/>
      <c r="D1" s="116" t="s">
        <v>195</v>
      </c>
      <c r="E1" s="98"/>
      <c r="F1" s="116"/>
      <c r="G1" s="117"/>
      <c r="H1" s="117"/>
      <c r="I1" s="117"/>
      <c r="J1" s="118"/>
      <c r="K1" s="130"/>
      <c r="L1" s="130"/>
      <c r="M1" s="130"/>
      <c r="N1" s="130"/>
      <c r="O1" s="130"/>
      <c r="P1" s="130"/>
      <c r="Q1" s="130"/>
      <c r="R1" s="130"/>
      <c r="S1" s="130"/>
      <c r="T1" s="130"/>
      <c r="U1" s="130"/>
      <c r="V1" s="130"/>
      <c r="W1" s="130"/>
    </row>
    <row r="2" spans="1:23" ht="19.5" thickBot="1">
      <c r="A2" s="121"/>
      <c r="B2" s="122"/>
      <c r="C2" s="119"/>
      <c r="D2" s="119"/>
      <c r="E2" s="119"/>
      <c r="F2" s="124"/>
      <c r="G2" s="119"/>
      <c r="H2" s="125"/>
      <c r="I2" s="125"/>
      <c r="J2" s="125"/>
      <c r="K2" s="130"/>
      <c r="L2" s="130"/>
      <c r="M2" s="130"/>
      <c r="N2" s="130"/>
      <c r="O2" s="130"/>
      <c r="P2" s="130"/>
      <c r="Q2" s="130"/>
      <c r="R2" s="130"/>
      <c r="S2" s="130"/>
      <c r="T2" s="130"/>
      <c r="U2" s="130"/>
      <c r="V2" s="130"/>
      <c r="W2" s="130"/>
    </row>
    <row r="3" spans="1:23" s="6" customFormat="1" ht="24.95" customHeight="1">
      <c r="A3" s="192"/>
      <c r="B3" s="122"/>
      <c r="C3" s="193"/>
      <c r="D3" s="193"/>
      <c r="E3" s="193"/>
      <c r="F3" s="194"/>
      <c r="G3" s="195" t="s">
        <v>1</v>
      </c>
      <c r="H3" s="97">
        <f>①集計表!P4</f>
        <v>0</v>
      </c>
      <c r="I3" s="196" t="s">
        <v>3</v>
      </c>
      <c r="J3" s="118"/>
      <c r="K3" s="131"/>
      <c r="L3" s="131"/>
      <c r="M3" s="131"/>
      <c r="N3" s="131"/>
      <c r="O3" s="131"/>
      <c r="P3" s="131"/>
      <c r="Q3" s="131"/>
      <c r="R3" s="131"/>
      <c r="S3" s="131"/>
      <c r="T3" s="131"/>
      <c r="U3" s="131"/>
      <c r="V3" s="131"/>
      <c r="W3" s="131"/>
    </row>
    <row r="4" spans="1:23" s="6" customFormat="1" ht="24.95" customHeight="1">
      <c r="A4" s="121"/>
      <c r="B4" s="122"/>
      <c r="C4" s="193"/>
      <c r="D4" s="193"/>
      <c r="E4" s="193"/>
      <c r="F4" s="194"/>
      <c r="G4" s="197" t="s">
        <v>4</v>
      </c>
      <c r="H4" s="276">
        <f>①集計表!P5</f>
        <v>0</v>
      </c>
      <c r="I4" s="277"/>
      <c r="J4" s="278"/>
      <c r="K4" s="131"/>
      <c r="L4" s="131"/>
      <c r="M4" s="131"/>
      <c r="N4" s="131"/>
      <c r="O4" s="131"/>
      <c r="P4" s="131"/>
      <c r="Q4" s="131"/>
      <c r="R4" s="131"/>
      <c r="S4" s="131"/>
      <c r="T4" s="131"/>
      <c r="U4" s="131"/>
      <c r="V4" s="131"/>
      <c r="W4" s="131"/>
    </row>
    <row r="5" spans="1:23" s="6" customFormat="1" ht="24.95" customHeight="1" thickBot="1">
      <c r="A5" s="62"/>
      <c r="B5" s="71"/>
      <c r="C5" s="3"/>
      <c r="D5" s="14"/>
      <c r="E5" s="14"/>
      <c r="F5" s="7"/>
      <c r="G5" s="15" t="s">
        <v>7</v>
      </c>
      <c r="H5" s="279">
        <f>①集計表!P6</f>
        <v>0</v>
      </c>
      <c r="I5" s="280"/>
      <c r="J5" s="281"/>
      <c r="K5" s="131"/>
      <c r="L5" s="131"/>
      <c r="M5" s="131"/>
      <c r="N5" s="131"/>
      <c r="O5" s="131"/>
      <c r="P5" s="131"/>
      <c r="Q5" s="131"/>
      <c r="R5" s="131"/>
      <c r="S5" s="131"/>
      <c r="T5" s="131"/>
      <c r="U5" s="131"/>
      <c r="V5" s="131"/>
      <c r="W5" s="131"/>
    </row>
    <row r="6" spans="1:23" s="6" customFormat="1" ht="24.95" customHeight="1">
      <c r="A6" s="62"/>
      <c r="B6" s="68" t="s">
        <v>6</v>
      </c>
      <c r="C6" s="270"/>
      <c r="D6" s="271"/>
      <c r="E6" s="14"/>
      <c r="F6" s="7"/>
      <c r="G6" s="70" t="s">
        <v>63</v>
      </c>
      <c r="H6" s="279">
        <f>①集計表!P7</f>
        <v>0</v>
      </c>
      <c r="I6" s="280"/>
      <c r="J6" s="281"/>
      <c r="K6" s="131"/>
      <c r="L6" s="131"/>
      <c r="M6" s="131"/>
      <c r="N6" s="131"/>
      <c r="O6" s="131"/>
      <c r="P6" s="131"/>
      <c r="Q6" s="131"/>
      <c r="R6" s="131"/>
      <c r="S6" s="131"/>
      <c r="T6" s="131"/>
      <c r="U6" s="131"/>
      <c r="V6" s="131"/>
      <c r="W6" s="131"/>
    </row>
    <row r="7" spans="1:23" s="6" customFormat="1" ht="24.95" customHeight="1" thickBot="1">
      <c r="A7" s="62"/>
      <c r="B7" s="107" t="s">
        <v>9</v>
      </c>
      <c r="C7" s="272"/>
      <c r="D7" s="273"/>
      <c r="E7" s="14"/>
      <c r="F7" s="7"/>
      <c r="G7" s="17" t="s">
        <v>64</v>
      </c>
      <c r="H7" s="282">
        <f>①集計表!P8</f>
        <v>0</v>
      </c>
      <c r="I7" s="283"/>
      <c r="J7" s="284"/>
      <c r="K7" s="131"/>
      <c r="L7" s="131"/>
      <c r="M7" s="131"/>
      <c r="N7" s="131"/>
      <c r="O7" s="131"/>
      <c r="P7" s="131"/>
      <c r="Q7" s="131"/>
      <c r="R7" s="131"/>
      <c r="S7" s="131"/>
      <c r="T7" s="131"/>
      <c r="U7" s="131"/>
      <c r="V7" s="131"/>
      <c r="W7" s="131"/>
    </row>
    <row r="8" spans="1:23" s="6" customFormat="1" ht="24.95" customHeight="1" thickBot="1">
      <c r="A8" s="62"/>
      <c r="B8" s="268" t="s">
        <v>104</v>
      </c>
      <c r="C8" s="269"/>
      <c r="D8" s="133" t="s">
        <v>106</v>
      </c>
      <c r="E8" s="14"/>
      <c r="F8" s="7"/>
      <c r="G8" s="102"/>
      <c r="H8" s="3"/>
      <c r="I8" s="3"/>
      <c r="J8" s="106"/>
      <c r="K8" s="131"/>
      <c r="L8" s="131" t="s">
        <v>190</v>
      </c>
      <c r="M8" s="131"/>
      <c r="N8" s="131"/>
      <c r="O8" s="131"/>
      <c r="P8" s="131"/>
      <c r="Q8" s="131"/>
      <c r="R8" s="131"/>
      <c r="S8" s="131"/>
      <c r="T8" s="131"/>
      <c r="U8" s="131"/>
      <c r="V8" s="131"/>
      <c r="W8" s="131"/>
    </row>
    <row r="9" spans="1:23" ht="24.95" customHeight="1">
      <c r="A9" s="62"/>
      <c r="B9" s="58"/>
      <c r="C9" s="19"/>
      <c r="D9" s="20"/>
      <c r="E9" s="20"/>
      <c r="F9" s="19"/>
      <c r="G9" s="19"/>
      <c r="H9" s="21"/>
      <c r="I9" s="22"/>
      <c r="J9" s="23"/>
      <c r="K9" s="130"/>
      <c r="L9" s="141" t="s">
        <v>189</v>
      </c>
      <c r="M9" s="140">
        <v>42826</v>
      </c>
      <c r="N9" s="130"/>
      <c r="O9" s="130"/>
      <c r="P9" s="130"/>
      <c r="Q9" s="130"/>
      <c r="R9" s="130"/>
      <c r="S9" s="130"/>
      <c r="T9" s="130"/>
      <c r="U9" s="130"/>
      <c r="V9" s="130"/>
      <c r="W9" s="130"/>
    </row>
    <row r="10" spans="1:23" ht="98.25" customHeight="1" thickBot="1">
      <c r="A10" s="61" t="s">
        <v>15</v>
      </c>
      <c r="B10" s="105" t="s">
        <v>146</v>
      </c>
      <c r="C10" s="59" t="s">
        <v>101</v>
      </c>
      <c r="D10" s="285" t="s">
        <v>181</v>
      </c>
      <c r="E10" s="286"/>
      <c r="F10" s="59" t="s">
        <v>19</v>
      </c>
      <c r="G10" s="60" t="s">
        <v>20</v>
      </c>
      <c r="H10" s="69" t="s">
        <v>74</v>
      </c>
      <c r="I10" s="72" t="s">
        <v>136</v>
      </c>
      <c r="J10" s="59" t="s">
        <v>62</v>
      </c>
      <c r="K10" s="130"/>
      <c r="L10" s="141" t="s">
        <v>142</v>
      </c>
      <c r="M10" s="130"/>
      <c r="N10" s="130"/>
      <c r="O10" s="130"/>
      <c r="P10" s="130"/>
      <c r="Q10" s="130"/>
      <c r="R10" s="130"/>
      <c r="S10" s="130"/>
      <c r="T10" s="130"/>
      <c r="U10" s="130"/>
      <c r="V10" s="130"/>
      <c r="W10" s="130"/>
    </row>
    <row r="11" spans="1:23" ht="30" customHeight="1">
      <c r="A11" s="64">
        <v>1</v>
      </c>
      <c r="B11" s="153"/>
      <c r="C11" s="154"/>
      <c r="D11" s="274"/>
      <c r="E11" s="275"/>
      <c r="F11" s="155"/>
      <c r="G11" s="156"/>
      <c r="H11" s="157"/>
      <c r="I11" s="158"/>
      <c r="J11" s="75"/>
      <c r="K11" s="130"/>
      <c r="L11" s="141" t="s">
        <v>143</v>
      </c>
      <c r="M11" s="140">
        <v>43921</v>
      </c>
      <c r="N11" s="130"/>
      <c r="O11" s="130"/>
      <c r="P11" s="130"/>
      <c r="Q11" s="130"/>
      <c r="R11" s="130"/>
      <c r="S11" s="130"/>
      <c r="T11" s="130"/>
      <c r="U11" s="130"/>
      <c r="V11" s="130"/>
      <c r="W11" s="130"/>
    </row>
    <row r="12" spans="1:23" ht="30" customHeight="1">
      <c r="A12" s="64">
        <v>2</v>
      </c>
      <c r="B12" s="153"/>
      <c r="C12" s="154"/>
      <c r="D12" s="274"/>
      <c r="E12" s="275"/>
      <c r="F12" s="155"/>
      <c r="G12" s="156"/>
      <c r="H12" s="159"/>
      <c r="I12" s="160"/>
      <c r="J12" s="75"/>
      <c r="K12" s="130">
        <f t="shared" ref="K12:K25" si="0">IF(H12&lt;&gt;"",1,0)</f>
        <v>0</v>
      </c>
      <c r="L12" s="130" t="s">
        <v>141</v>
      </c>
      <c r="M12" s="140">
        <v>45382</v>
      </c>
      <c r="N12" s="130"/>
      <c r="O12" s="130"/>
      <c r="P12" s="130"/>
      <c r="Q12" s="130"/>
      <c r="R12" s="130"/>
      <c r="S12" s="130"/>
      <c r="T12" s="130"/>
      <c r="U12" s="130"/>
      <c r="V12" s="130"/>
      <c r="W12" s="130"/>
    </row>
    <row r="13" spans="1:23" ht="30" customHeight="1">
      <c r="A13" s="64">
        <v>3</v>
      </c>
      <c r="B13" s="153"/>
      <c r="C13" s="154"/>
      <c r="D13" s="274"/>
      <c r="E13" s="275"/>
      <c r="F13" s="155"/>
      <c r="G13" s="156"/>
      <c r="H13" s="159"/>
      <c r="I13" s="160"/>
      <c r="J13" s="75"/>
      <c r="K13" s="130">
        <f t="shared" si="0"/>
        <v>0</v>
      </c>
      <c r="L13" s="130" t="str">
        <f t="shared" ref="L13:L24" si="1">IF(C13="その他",1,"")</f>
        <v/>
      </c>
      <c r="M13" s="142"/>
      <c r="N13" s="130"/>
      <c r="O13" s="130"/>
      <c r="P13" s="130"/>
      <c r="Q13" s="130"/>
      <c r="R13" s="130"/>
      <c r="S13" s="130"/>
      <c r="T13" s="130"/>
      <c r="U13" s="130"/>
      <c r="V13" s="130"/>
      <c r="W13" s="130"/>
    </row>
    <row r="14" spans="1:23" ht="30" customHeight="1">
      <c r="A14" s="64">
        <v>4</v>
      </c>
      <c r="B14" s="153"/>
      <c r="C14" s="154"/>
      <c r="D14" s="274"/>
      <c r="E14" s="275"/>
      <c r="F14" s="155"/>
      <c r="G14" s="156"/>
      <c r="H14" s="159"/>
      <c r="I14" s="160"/>
      <c r="J14" s="75"/>
      <c r="K14" s="130">
        <f>IF(H14&lt;&gt;"",1,0)</f>
        <v>0</v>
      </c>
      <c r="L14" s="130" t="str">
        <f t="shared" si="1"/>
        <v/>
      </c>
      <c r="M14" s="141"/>
      <c r="N14" s="130"/>
      <c r="O14" s="130"/>
      <c r="P14" s="130"/>
      <c r="Q14" s="130"/>
      <c r="R14" s="130"/>
      <c r="S14" s="130"/>
      <c r="T14" s="130"/>
      <c r="U14" s="130"/>
      <c r="V14" s="130"/>
      <c r="W14" s="130"/>
    </row>
    <row r="15" spans="1:23" ht="30" customHeight="1">
      <c r="A15" s="64">
        <v>5</v>
      </c>
      <c r="B15" s="153"/>
      <c r="C15" s="154"/>
      <c r="D15" s="274"/>
      <c r="E15" s="275"/>
      <c r="F15" s="155"/>
      <c r="G15" s="156"/>
      <c r="H15" s="159"/>
      <c r="I15" s="160"/>
      <c r="J15" s="75"/>
      <c r="K15" s="130">
        <f t="shared" si="0"/>
        <v>0</v>
      </c>
      <c r="L15" s="130" t="str">
        <f t="shared" si="1"/>
        <v/>
      </c>
      <c r="M15" s="130"/>
      <c r="N15" s="130"/>
      <c r="O15" s="130"/>
      <c r="P15" s="130"/>
      <c r="Q15" s="130"/>
      <c r="R15" s="130"/>
      <c r="S15" s="130"/>
      <c r="T15" s="130"/>
      <c r="U15" s="130"/>
      <c r="V15" s="130"/>
      <c r="W15" s="130"/>
    </row>
    <row r="16" spans="1:23" ht="30" customHeight="1">
      <c r="A16" s="64">
        <v>6</v>
      </c>
      <c r="B16" s="153"/>
      <c r="C16" s="154"/>
      <c r="D16" s="274"/>
      <c r="E16" s="275"/>
      <c r="F16" s="155"/>
      <c r="G16" s="156"/>
      <c r="H16" s="159"/>
      <c r="I16" s="160"/>
      <c r="J16" s="75"/>
      <c r="K16" s="130">
        <f t="shared" si="0"/>
        <v>0</v>
      </c>
      <c r="L16" s="130" t="str">
        <f t="shared" si="1"/>
        <v/>
      </c>
      <c r="M16" s="130"/>
      <c r="N16" s="130"/>
      <c r="O16" s="130"/>
      <c r="P16" s="130"/>
      <c r="Q16" s="130"/>
      <c r="R16" s="130"/>
      <c r="S16" s="130"/>
      <c r="T16" s="130"/>
      <c r="U16" s="130"/>
      <c r="V16" s="130"/>
      <c r="W16" s="130"/>
    </row>
    <row r="17" spans="1:23" ht="30" customHeight="1">
      <c r="A17" s="64">
        <v>7</v>
      </c>
      <c r="B17" s="153"/>
      <c r="C17" s="154"/>
      <c r="D17" s="274"/>
      <c r="E17" s="275"/>
      <c r="F17" s="155"/>
      <c r="G17" s="156"/>
      <c r="H17" s="159"/>
      <c r="I17" s="160"/>
      <c r="J17" s="75"/>
      <c r="K17" s="130">
        <f t="shared" si="0"/>
        <v>0</v>
      </c>
      <c r="L17" s="130" t="str">
        <f t="shared" si="1"/>
        <v/>
      </c>
      <c r="M17" s="130"/>
      <c r="N17" s="130"/>
      <c r="O17" s="130"/>
      <c r="P17" s="130"/>
      <c r="Q17" s="130"/>
      <c r="R17" s="130"/>
      <c r="S17" s="130"/>
      <c r="T17" s="130"/>
      <c r="U17" s="130"/>
      <c r="V17" s="130"/>
      <c r="W17" s="130"/>
    </row>
    <row r="18" spans="1:23" ht="30" customHeight="1">
      <c r="A18" s="64">
        <v>8</v>
      </c>
      <c r="B18" s="153"/>
      <c r="C18" s="154"/>
      <c r="D18" s="274"/>
      <c r="E18" s="275"/>
      <c r="F18" s="155"/>
      <c r="G18" s="156"/>
      <c r="H18" s="159"/>
      <c r="I18" s="160"/>
      <c r="J18" s="75"/>
      <c r="K18" s="130">
        <f t="shared" si="0"/>
        <v>0</v>
      </c>
      <c r="L18" s="130" t="str">
        <f t="shared" si="1"/>
        <v/>
      </c>
      <c r="M18" s="130"/>
      <c r="N18" s="130"/>
      <c r="O18" s="130"/>
      <c r="P18" s="130"/>
      <c r="Q18" s="130"/>
      <c r="R18" s="130"/>
      <c r="S18" s="130"/>
      <c r="T18" s="130"/>
      <c r="U18" s="130"/>
      <c r="V18" s="130"/>
      <c r="W18" s="130"/>
    </row>
    <row r="19" spans="1:23" ht="30" customHeight="1">
      <c r="A19" s="64">
        <v>9</v>
      </c>
      <c r="B19" s="153"/>
      <c r="C19" s="154"/>
      <c r="D19" s="274"/>
      <c r="E19" s="275"/>
      <c r="F19" s="155"/>
      <c r="G19" s="156"/>
      <c r="H19" s="159"/>
      <c r="I19" s="160"/>
      <c r="J19" s="75"/>
      <c r="K19" s="130">
        <f t="shared" si="0"/>
        <v>0</v>
      </c>
      <c r="L19" s="130" t="str">
        <f t="shared" si="1"/>
        <v/>
      </c>
      <c r="M19" s="130"/>
      <c r="N19" s="130"/>
      <c r="O19" s="130"/>
      <c r="P19" s="130"/>
      <c r="Q19" s="130"/>
      <c r="R19" s="130"/>
      <c r="S19" s="130"/>
      <c r="T19" s="130"/>
      <c r="U19" s="130"/>
      <c r="V19" s="130"/>
      <c r="W19" s="130"/>
    </row>
    <row r="20" spans="1:23" ht="30" customHeight="1">
      <c r="A20" s="64">
        <v>10</v>
      </c>
      <c r="B20" s="153"/>
      <c r="C20" s="154"/>
      <c r="D20" s="274"/>
      <c r="E20" s="275"/>
      <c r="F20" s="155"/>
      <c r="G20" s="156"/>
      <c r="H20" s="159"/>
      <c r="I20" s="160"/>
      <c r="J20" s="75"/>
      <c r="K20" s="130">
        <f t="shared" si="0"/>
        <v>0</v>
      </c>
      <c r="L20" s="130" t="str">
        <f t="shared" si="1"/>
        <v/>
      </c>
      <c r="M20" s="130"/>
      <c r="N20" s="130"/>
      <c r="O20" s="130"/>
      <c r="P20" s="130"/>
      <c r="Q20" s="130"/>
      <c r="R20" s="130"/>
      <c r="S20" s="130"/>
      <c r="T20" s="130"/>
      <c r="U20" s="130"/>
      <c r="V20" s="130"/>
      <c r="W20" s="130"/>
    </row>
    <row r="21" spans="1:23" ht="30" customHeight="1">
      <c r="A21" s="64">
        <v>11</v>
      </c>
      <c r="B21" s="153"/>
      <c r="C21" s="154"/>
      <c r="D21" s="274"/>
      <c r="E21" s="275"/>
      <c r="F21" s="155"/>
      <c r="G21" s="156"/>
      <c r="H21" s="159"/>
      <c r="I21" s="160"/>
      <c r="J21" s="75"/>
      <c r="K21" s="130">
        <f t="shared" si="0"/>
        <v>0</v>
      </c>
      <c r="L21" s="130" t="str">
        <f t="shared" si="1"/>
        <v/>
      </c>
      <c r="M21" s="130"/>
      <c r="N21" s="130"/>
      <c r="O21" s="130"/>
      <c r="P21" s="130"/>
      <c r="Q21" s="130"/>
      <c r="R21" s="130"/>
      <c r="S21" s="130"/>
      <c r="T21" s="130"/>
      <c r="U21" s="130"/>
      <c r="V21" s="130"/>
      <c r="W21" s="130"/>
    </row>
    <row r="22" spans="1:23" ht="30" customHeight="1">
      <c r="A22" s="64">
        <v>12</v>
      </c>
      <c r="B22" s="153"/>
      <c r="C22" s="154"/>
      <c r="D22" s="274"/>
      <c r="E22" s="275"/>
      <c r="F22" s="155"/>
      <c r="G22" s="156"/>
      <c r="H22" s="159"/>
      <c r="I22" s="160"/>
      <c r="J22" s="75"/>
      <c r="K22" s="130">
        <f t="shared" si="0"/>
        <v>0</v>
      </c>
      <c r="L22" s="130" t="str">
        <f t="shared" si="1"/>
        <v/>
      </c>
      <c r="M22" s="130"/>
      <c r="N22" s="130"/>
      <c r="O22" s="130"/>
      <c r="P22" s="130"/>
      <c r="Q22" s="130"/>
      <c r="R22" s="130"/>
      <c r="S22" s="130"/>
      <c r="T22" s="130"/>
      <c r="U22" s="130"/>
      <c r="V22" s="130"/>
      <c r="W22" s="130"/>
    </row>
    <row r="23" spans="1:23" ht="30" customHeight="1">
      <c r="A23" s="64">
        <v>13</v>
      </c>
      <c r="B23" s="153"/>
      <c r="C23" s="154"/>
      <c r="D23" s="274"/>
      <c r="E23" s="275"/>
      <c r="F23" s="155"/>
      <c r="G23" s="156"/>
      <c r="H23" s="159"/>
      <c r="I23" s="160"/>
      <c r="J23" s="75"/>
      <c r="K23" s="130">
        <f t="shared" si="0"/>
        <v>0</v>
      </c>
      <c r="L23" s="130" t="str">
        <f t="shared" si="1"/>
        <v/>
      </c>
      <c r="M23" s="130"/>
      <c r="N23" s="130"/>
      <c r="O23" s="130"/>
      <c r="P23" s="130"/>
      <c r="Q23" s="130"/>
      <c r="R23" s="130"/>
      <c r="S23" s="130"/>
      <c r="T23" s="130"/>
      <c r="U23" s="130"/>
      <c r="V23" s="130"/>
      <c r="W23" s="130"/>
    </row>
    <row r="24" spans="1:23" ht="30" customHeight="1">
      <c r="A24" s="64">
        <v>14</v>
      </c>
      <c r="B24" s="153"/>
      <c r="C24" s="154"/>
      <c r="D24" s="274"/>
      <c r="E24" s="275"/>
      <c r="F24" s="155"/>
      <c r="G24" s="156"/>
      <c r="H24" s="159"/>
      <c r="I24" s="160"/>
      <c r="J24" s="75"/>
      <c r="K24" s="130">
        <f t="shared" si="0"/>
        <v>0</v>
      </c>
      <c r="L24" s="130" t="str">
        <f t="shared" si="1"/>
        <v/>
      </c>
      <c r="M24" s="130"/>
      <c r="N24" s="130"/>
      <c r="O24" s="130"/>
      <c r="P24" s="130"/>
      <c r="Q24" s="130"/>
      <c r="R24" s="130"/>
      <c r="S24" s="130"/>
      <c r="T24" s="130"/>
      <c r="U24" s="130"/>
      <c r="V24" s="130"/>
      <c r="W24" s="130"/>
    </row>
    <row r="25" spans="1:23" ht="30" customHeight="1" thickBot="1">
      <c r="A25" s="65">
        <v>15</v>
      </c>
      <c r="B25" s="198"/>
      <c r="C25" s="161"/>
      <c r="D25" s="294"/>
      <c r="E25" s="295"/>
      <c r="F25" s="162"/>
      <c r="G25" s="163"/>
      <c r="H25" s="164"/>
      <c r="I25" s="165"/>
      <c r="J25" s="76"/>
      <c r="K25" s="130">
        <f t="shared" si="0"/>
        <v>0</v>
      </c>
      <c r="L25" s="130" t="e">
        <f>IF(SUMIF(C11:C25,"【職員処遇改善費のみ対象】園内研修",I11:I25)&gt;VLOOKUP(C6,M25:N28,2,FALSE),VLOOKUP(C6,M25:N28,2,FALSE)-SUMIF(C11:C25,"【職員処遇改善費のみ対象】園内研修",I11:I25),"")</f>
        <v>#N/A</v>
      </c>
      <c r="M25" s="54" t="s">
        <v>140</v>
      </c>
      <c r="N25" s="149">
        <v>4</v>
      </c>
      <c r="O25" s="130"/>
      <c r="P25" s="130"/>
      <c r="Q25" s="130"/>
      <c r="R25" s="130"/>
      <c r="S25" s="130"/>
      <c r="T25" s="130"/>
      <c r="U25" s="130"/>
      <c r="V25" s="130"/>
      <c r="W25" s="130"/>
    </row>
    <row r="26" spans="1:23" ht="26.25" customHeight="1" thickTop="1" thickBot="1">
      <c r="A26" s="287" t="s">
        <v>65</v>
      </c>
      <c r="B26" s="289"/>
      <c r="C26" s="288"/>
      <c r="D26" s="288"/>
      <c r="E26" s="288"/>
      <c r="F26" s="289"/>
      <c r="G26" s="290"/>
      <c r="H26" s="85">
        <f ca="1">①集計表!P24</f>
        <v>0</v>
      </c>
      <c r="I26" s="82">
        <f ca="1">SUM(I27:I29)</f>
        <v>0</v>
      </c>
      <c r="J26" s="152"/>
      <c r="K26" s="130"/>
      <c r="L26" s="130"/>
      <c r="M26" s="132"/>
      <c r="N26" s="149"/>
      <c r="O26" s="130"/>
      <c r="P26" s="130"/>
      <c r="Q26" s="130"/>
      <c r="R26" s="130"/>
      <c r="S26" s="130"/>
      <c r="T26" s="130"/>
      <c r="U26" s="130"/>
      <c r="V26" s="130"/>
      <c r="W26" s="130"/>
    </row>
    <row r="27" spans="1:23" ht="26.25" customHeight="1" thickBot="1">
      <c r="A27" s="136"/>
      <c r="B27" s="127" t="s">
        <v>66</v>
      </c>
      <c r="C27" s="128"/>
      <c r="D27" s="128"/>
      <c r="E27" s="128"/>
      <c r="F27" s="128"/>
      <c r="G27" s="128"/>
      <c r="H27" s="139" t="s">
        <v>89</v>
      </c>
      <c r="I27" s="82">
        <f>SUMIF(C11:C25,"【職員処遇改善費のみ対象】横浜市（区）主催研修",I11:I25)</f>
        <v>0</v>
      </c>
      <c r="J27" s="126"/>
      <c r="K27" s="130"/>
      <c r="L27" s="130"/>
      <c r="M27" s="132"/>
      <c r="N27" s="149"/>
      <c r="O27" s="130"/>
      <c r="P27" s="130"/>
      <c r="Q27" s="130"/>
      <c r="R27" s="130"/>
      <c r="S27" s="130"/>
      <c r="T27" s="130"/>
      <c r="U27" s="130"/>
      <c r="V27" s="130"/>
      <c r="W27" s="130"/>
    </row>
    <row r="28" spans="1:23" ht="26.25" customHeight="1" thickBot="1">
      <c r="A28" s="136"/>
      <c r="B28" s="147" t="s">
        <v>145</v>
      </c>
      <c r="C28" s="128"/>
      <c r="D28" s="128"/>
      <c r="E28" s="128"/>
      <c r="F28" s="128"/>
      <c r="G28" s="128"/>
      <c r="H28" s="138" t="s">
        <v>186</v>
      </c>
      <c r="I28" s="82">
        <f ca="1">SUMIF(C11:C26,"【幼稚園又は認定こども園に勤務していた者】その他",I11:I25)</f>
        <v>0</v>
      </c>
      <c r="J28" s="137"/>
      <c r="K28" s="130"/>
      <c r="M28" s="132"/>
      <c r="N28" s="149"/>
      <c r="O28" s="130"/>
      <c r="P28" s="130"/>
      <c r="Q28" s="130"/>
      <c r="R28" s="130"/>
      <c r="S28" s="130"/>
      <c r="T28" s="130"/>
      <c r="U28" s="130"/>
      <c r="V28" s="130"/>
      <c r="W28" s="130"/>
    </row>
    <row r="29" spans="1:23" ht="26.25" customHeight="1" thickBot="1">
      <c r="A29" s="136"/>
      <c r="B29" s="292" t="s">
        <v>144</v>
      </c>
      <c r="C29" s="292"/>
      <c r="D29" s="292"/>
      <c r="E29" s="292"/>
      <c r="F29" s="292"/>
      <c r="G29" s="293"/>
      <c r="H29" s="138" t="s">
        <v>187</v>
      </c>
      <c r="I29" s="82">
        <f>IF(SUMIF(C11:C25,"【職員処遇改善費のみ対象】園内研修",I11:I25)&gt;N25,N25,SUMIF(C11:C25,"【職員処遇改善費のみ対象】園内研修",I11:I25))</f>
        <v>0</v>
      </c>
      <c r="J29" s="137"/>
      <c r="K29" s="130"/>
      <c r="L29" s="130"/>
      <c r="M29" s="130"/>
      <c r="N29" s="130"/>
      <c r="O29" s="130"/>
      <c r="P29" s="130"/>
      <c r="Q29" s="130"/>
      <c r="R29" s="130"/>
      <c r="S29" s="130"/>
      <c r="T29" s="130"/>
      <c r="U29" s="130"/>
      <c r="V29" s="130"/>
      <c r="W29" s="130"/>
    </row>
    <row r="30" spans="1:23" s="52" customFormat="1" ht="26.25" customHeight="1" thickBot="1">
      <c r="A30" s="121"/>
      <c r="B30" s="122" t="s">
        <v>183</v>
      </c>
      <c r="C30" s="148"/>
      <c r="D30" s="128"/>
      <c r="E30" s="128"/>
      <c r="F30" s="128"/>
      <c r="G30" s="128"/>
      <c r="H30" s="189" t="s">
        <v>188</v>
      </c>
      <c r="I30" s="82">
        <f>SUMIF(C11:C25,"幼稚園教諭旧免許状更新講習・免許法認定講習",I11:I25)</f>
        <v>0</v>
      </c>
      <c r="J30" s="128"/>
      <c r="K30" s="132"/>
      <c r="L30" s="132"/>
      <c r="M30" s="132"/>
      <c r="N30" s="132"/>
      <c r="O30" s="132"/>
      <c r="P30" s="132"/>
      <c r="Q30" s="132"/>
      <c r="R30" s="132"/>
      <c r="S30" s="132"/>
      <c r="T30" s="132"/>
      <c r="U30" s="132"/>
      <c r="V30" s="132"/>
      <c r="W30" s="132"/>
    </row>
    <row r="31" spans="1:23" s="52" customFormat="1" ht="15" customHeight="1">
      <c r="A31" s="121"/>
      <c r="B31" s="291" t="s">
        <v>184</v>
      </c>
      <c r="C31" s="291"/>
      <c r="D31" s="128"/>
      <c r="E31" s="128"/>
      <c r="F31" s="128"/>
      <c r="G31" s="128"/>
      <c r="H31" s="128"/>
      <c r="I31" s="128"/>
      <c r="J31" s="128"/>
      <c r="K31" s="132"/>
      <c r="L31" s="132"/>
      <c r="M31" s="132"/>
      <c r="N31" s="132"/>
      <c r="O31" s="132"/>
      <c r="P31" s="132"/>
      <c r="Q31" s="132"/>
      <c r="R31" s="132"/>
      <c r="S31" s="132"/>
      <c r="T31" s="132"/>
      <c r="U31" s="132"/>
      <c r="V31" s="132"/>
      <c r="W31" s="132"/>
    </row>
    <row r="32" spans="1:23" s="52" customFormat="1" ht="15" customHeight="1">
      <c r="A32" s="121"/>
      <c r="B32" s="122" t="s">
        <v>185</v>
      </c>
      <c r="C32" s="128"/>
      <c r="D32" s="128"/>
      <c r="E32" s="128"/>
      <c r="F32" s="128"/>
      <c r="G32" s="128"/>
      <c r="H32" s="128"/>
      <c r="I32" s="128"/>
      <c r="J32" s="128"/>
      <c r="K32" s="132"/>
      <c r="L32" s="132"/>
      <c r="M32" s="132"/>
      <c r="N32" s="132"/>
      <c r="O32" s="132"/>
      <c r="P32" s="132"/>
      <c r="Q32" s="132"/>
      <c r="R32" s="132"/>
      <c r="S32" s="132"/>
      <c r="T32" s="132"/>
      <c r="U32" s="132"/>
      <c r="V32" s="132"/>
      <c r="W32" s="132"/>
    </row>
    <row r="33" spans="1:23" s="52" customFormat="1" ht="15" customHeight="1">
      <c r="A33" s="121"/>
      <c r="B33" s="122" t="s">
        <v>196</v>
      </c>
      <c r="C33" s="128"/>
      <c r="D33" s="128"/>
      <c r="E33" s="128"/>
      <c r="F33" s="128"/>
      <c r="G33" s="128"/>
      <c r="H33" s="128"/>
      <c r="I33" s="128"/>
      <c r="J33" s="128"/>
      <c r="K33" s="132"/>
      <c r="L33" s="132"/>
      <c r="M33" s="132"/>
      <c r="N33" s="132"/>
      <c r="O33" s="132"/>
      <c r="P33" s="132"/>
      <c r="Q33" s="132"/>
      <c r="R33" s="132"/>
      <c r="S33" s="132"/>
      <c r="T33" s="132"/>
      <c r="U33" s="132"/>
      <c r="V33" s="132"/>
      <c r="W33" s="132"/>
    </row>
    <row r="34" spans="1:23" s="52" customFormat="1" ht="15" customHeight="1">
      <c r="A34" s="121"/>
      <c r="C34" s="129"/>
      <c r="D34" s="128"/>
      <c r="E34" s="128"/>
      <c r="F34" s="128"/>
      <c r="G34" s="128"/>
      <c r="H34" s="128"/>
      <c r="I34" s="128"/>
      <c r="J34" s="128"/>
      <c r="K34" s="132"/>
      <c r="L34" s="132"/>
      <c r="M34" s="132"/>
      <c r="N34" s="132"/>
      <c r="O34" s="132"/>
      <c r="P34" s="132"/>
      <c r="Q34" s="132"/>
      <c r="R34" s="132"/>
      <c r="S34" s="132"/>
      <c r="T34" s="132"/>
      <c r="U34" s="132"/>
      <c r="V34" s="132"/>
      <c r="W34" s="132"/>
    </row>
    <row r="35" spans="1:23" s="52" customFormat="1" ht="15" customHeight="1">
      <c r="A35" s="121"/>
      <c r="D35" s="128"/>
      <c r="E35" s="128"/>
      <c r="F35" s="128"/>
      <c r="G35" s="128"/>
      <c r="H35" s="128"/>
      <c r="I35" s="128"/>
      <c r="J35" s="128"/>
      <c r="K35" s="132"/>
      <c r="L35" s="132"/>
      <c r="M35" s="132"/>
      <c r="N35" s="132"/>
      <c r="O35" s="132"/>
      <c r="P35" s="132"/>
      <c r="Q35" s="132"/>
      <c r="R35" s="132"/>
      <c r="S35" s="132"/>
      <c r="T35" s="132"/>
      <c r="U35" s="132"/>
      <c r="V35" s="132"/>
      <c r="W35" s="132"/>
    </row>
    <row r="36" spans="1:23" s="52" customFormat="1" ht="15" customHeight="1">
      <c r="A36" s="121"/>
      <c r="C36" s="128"/>
      <c r="D36" s="128"/>
      <c r="E36" s="128"/>
      <c r="F36" s="128"/>
      <c r="G36" s="128"/>
      <c r="H36" s="128"/>
      <c r="I36" s="128"/>
      <c r="J36" s="128"/>
      <c r="K36" s="132"/>
      <c r="L36" s="132"/>
      <c r="M36" s="132"/>
      <c r="N36" s="132"/>
      <c r="O36" s="132"/>
      <c r="P36" s="132"/>
      <c r="Q36" s="132"/>
      <c r="R36" s="132"/>
      <c r="S36" s="132"/>
      <c r="T36" s="132"/>
      <c r="U36" s="132"/>
      <c r="V36" s="132"/>
      <c r="W36" s="132"/>
    </row>
    <row r="37" spans="1:23" s="52" customFormat="1" ht="15" customHeight="1">
      <c r="A37" s="62"/>
      <c r="C37" s="50"/>
      <c r="D37" s="50"/>
      <c r="E37" s="50"/>
      <c r="F37" s="50"/>
      <c r="G37" s="50"/>
      <c r="H37" s="50"/>
      <c r="I37" s="50"/>
      <c r="J37" s="50"/>
    </row>
    <row r="38" spans="1:23" s="52" customFormat="1" ht="15" customHeight="1">
      <c r="A38" s="62"/>
      <c r="B38" s="99" t="s">
        <v>90</v>
      </c>
      <c r="C38" s="100"/>
      <c r="D38" s="100"/>
      <c r="E38" s="100"/>
      <c r="F38" s="100"/>
      <c r="G38" s="50"/>
      <c r="H38" s="50"/>
      <c r="I38" s="50"/>
      <c r="J38" s="50"/>
    </row>
    <row r="39" spans="1:23" s="52" customFormat="1" ht="30" customHeight="1">
      <c r="A39" s="62"/>
      <c r="B39" s="211"/>
      <c r="C39" s="212"/>
      <c r="D39" s="212"/>
      <c r="E39" s="212"/>
      <c r="F39" s="212"/>
      <c r="G39" s="212"/>
      <c r="H39" s="212"/>
      <c r="I39" s="212"/>
      <c r="J39" s="212"/>
    </row>
    <row r="40" spans="1:23" s="52" customFormat="1" ht="15" customHeight="1">
      <c r="A40" s="62"/>
      <c r="B40" s="58"/>
      <c r="C40" s="50"/>
      <c r="D40" s="50"/>
      <c r="E40" s="50"/>
      <c r="F40" s="50"/>
      <c r="G40" s="50"/>
      <c r="H40" s="50"/>
      <c r="I40" s="50"/>
      <c r="J40" s="50"/>
    </row>
    <row r="41" spans="1:23" s="52" customFormat="1" ht="15" customHeight="1">
      <c r="A41" s="62"/>
      <c r="B41" s="58"/>
      <c r="C41" s="50"/>
      <c r="D41" s="50"/>
      <c r="E41" s="50"/>
      <c r="F41" s="50"/>
      <c r="G41" s="50"/>
      <c r="H41" s="50"/>
      <c r="I41" s="50"/>
      <c r="J41" s="50"/>
    </row>
    <row r="42" spans="1:23" s="53" customFormat="1" ht="15" customHeight="1">
      <c r="A42" s="66"/>
      <c r="B42" s="57"/>
      <c r="C42" s="51"/>
      <c r="D42" s="51"/>
      <c r="E42" s="51"/>
      <c r="F42" s="51"/>
      <c r="G42" s="51"/>
      <c r="H42" s="51"/>
      <c r="I42" s="51"/>
      <c r="J42" s="51"/>
    </row>
  </sheetData>
  <sheetProtection algorithmName="SHA-512" hashValue="Jyvn2O/Vq85mMRl7UdMKUtLQx/xLaD4yxr/7T8NgQMpQTK8/5vJaZylPFN311Rc6qzjmH7CcYpcXFysEmngECg==" saltValue="hF4PAX4shvDTnf9pgKMEvA==" spinCount="100000" sheet="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9:G29"/>
    <mergeCell ref="B31:C31"/>
    <mergeCell ref="B39:J39"/>
    <mergeCell ref="D21:E21"/>
    <mergeCell ref="D22:E22"/>
    <mergeCell ref="D23:E23"/>
    <mergeCell ref="D24:E24"/>
    <mergeCell ref="D25:E25"/>
    <mergeCell ref="A26:G26"/>
  </mergeCells>
  <phoneticPr fontId="2"/>
  <conditionalFormatting sqref="C6:C7">
    <cfRule type="cellIs" dxfId="493" priority="13" operator="equal">
      <formula>""</formula>
    </cfRule>
  </conditionalFormatting>
  <conditionalFormatting sqref="D8 H26:I26">
    <cfRule type="cellIs" dxfId="492" priority="15" operator="equal">
      <formula>""</formula>
    </cfRule>
  </conditionalFormatting>
  <conditionalFormatting sqref="D11:E25 G11:H25">
    <cfRule type="expression" dxfId="491" priority="3">
      <formula>$C11="【職員処遇改善費のみ対象】園内研修"</formula>
    </cfRule>
  </conditionalFormatting>
  <conditionalFormatting sqref="D11:E25">
    <cfRule type="expression" dxfId="490" priority="11">
      <formula>$C11="【職員処遇改善費のみ対象】横浜市（区）主催研修"</formula>
    </cfRule>
    <cfRule type="expression" dxfId="489" priority="12">
      <formula>$C11="幼稚園教諭旧免許状更新講習・免許法認定講習"</formula>
    </cfRule>
  </conditionalFormatting>
  <conditionalFormatting sqref="F11:F25">
    <cfRule type="expression" dxfId="488" priority="7">
      <formula>$C11&lt;&gt;"保育士等キャリアアップ研修"</formula>
    </cfRule>
    <cfRule type="expression" dxfId="487" priority="16" stopIfTrue="1">
      <formula>$C11="保育士等キャリアアップ研修"</formula>
    </cfRule>
  </conditionalFormatting>
  <conditionalFormatting sqref="F11:H25">
    <cfRule type="expression" dxfId="486" priority="4">
      <formula>$C11="その他"</formula>
    </cfRule>
  </conditionalFormatting>
  <conditionalFormatting sqref="G11:G25">
    <cfRule type="expression" dxfId="485" priority="9">
      <formula>$C11="幼稚園教諭旧免許状更新講習・免許法認定講習"</formula>
    </cfRule>
  </conditionalFormatting>
  <conditionalFormatting sqref="G11:H25">
    <cfRule type="expression" dxfId="484" priority="1">
      <formula>$C11="【職員処遇改善費のみ対象】横浜市（区）主催研修"</formula>
    </cfRule>
  </conditionalFormatting>
  <conditionalFormatting sqref="H11:H25">
    <cfRule type="expression" dxfId="483" priority="2">
      <formula>$C11="【幼稚園又は認定こども園に勤務していた者】その他"</formula>
    </cfRule>
  </conditionalFormatting>
  <conditionalFormatting sqref="H3:I3 H4:J7">
    <cfRule type="cellIs" dxfId="482" priority="14" operator="equal">
      <formula>""</formula>
    </cfRule>
  </conditionalFormatting>
  <conditionalFormatting sqref="I11:I25">
    <cfRule type="expression" dxfId="481" priority="8">
      <formula>$C11="保育士等キャリアアップ研修"</formula>
    </cfRule>
  </conditionalFormatting>
  <dataValidations count="9">
    <dataValidation type="list" allowBlank="1" showInputMessage="1" showErrorMessage="1" sqref="H25" xr:uid="{B157B826-7A0D-4CC8-830F-B8B8F128DCCB}">
      <formula1>INDIRECT($C$5)</formula1>
    </dataValidation>
    <dataValidation type="list" allowBlank="1" showInputMessage="1" showErrorMessage="1" sqref="H11:H24" xr:uid="{0F941A70-2BF8-463A-9559-928E499E6E75}">
      <formula1>INDIRECT($C$6)</formula1>
    </dataValidation>
    <dataValidation type="decimal" operator="greaterThanOrEqual" allowBlank="1" showInputMessage="1" showErrorMessage="1" sqref="I11:I25" xr:uid="{4DC3D694-E7E1-461E-B59B-00EC85CC86BB}">
      <formula1>0</formula1>
    </dataValidation>
    <dataValidation type="textLength" operator="equal" allowBlank="1" showInputMessage="1" showErrorMessage="1" sqref="G11:G25" xr:uid="{5AB309E8-224F-4C7D-90B6-DF2A7D408CE2}">
      <formula1>12</formula1>
    </dataValidation>
    <dataValidation type="list" allowBlank="1" showInputMessage="1" showErrorMessage="1" sqref="D8" xr:uid="{68B5638F-F48D-47D2-BD2A-9564ED8762F0}">
      <formula1>"〇,×"</formula1>
    </dataValidation>
    <dataValidation type="list" allowBlank="1" showInputMessage="1" showErrorMessage="1" sqref="C11:C25" xr:uid="{F2E0D5D1-02A2-4875-A7CB-5DD548DC3DED}">
      <formula1>INDIRECT($D$8)</formula1>
    </dataValidation>
    <dataValidation type="list" allowBlank="1" showInputMessage="1" showErrorMessage="1" sqref="O6" xr:uid="{B442609C-266D-4899-A150-5A3837FCF1DF}">
      <formula1>" "</formula1>
    </dataValidation>
    <dataValidation type="list" allowBlank="1" showInputMessage="1" showErrorMessage="1" sqref="D11:E25" xr:uid="{975DB585-E40C-4992-ACE3-A12A21BE55BA}">
      <formula1>INDIRECT($C11)</formula1>
    </dataValidation>
    <dataValidation type="date" operator="lessThanOrEqual" allowBlank="1" error="賃金改善開始月のR6.4月以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6.4月以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B634EBC8-A6A9-4D17-9608-E980B67005AA}">
      <formula1>45716</formula1>
    </dataValidation>
  </dataValidations>
  <printOptions horizontalCentered="1"/>
  <pageMargins left="0.25" right="0.25" top="0.75" bottom="0.75" header="0.3" footer="0.3"/>
  <pageSetup paperSize="8" scale="85" orientation="landscape" cellComments="asDisplayed" r:id="rId1"/>
  <extLst>
    <ext xmlns:x14="http://schemas.microsoft.com/office/spreadsheetml/2009/9/main" uri="{CCE6A557-97BC-4b89-ADB6-D9C93CAAB3DF}">
      <x14:dataValidations xmlns:xm="http://schemas.microsoft.com/office/excel/2006/main" count="1">
        <x14:dataValidation type="list" allowBlank="1" showInputMessage="1" showErrorMessage="1" xr:uid="{7500B16B-5DCB-456F-BC57-F568E19F7085}">
          <x14:formula1>
            <xm:f>マスタ!$C$3:$C$6</xm:f>
          </x14:formula1>
          <xm:sqref>C6:D6</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2AF5DA-CADF-436E-94C7-C1587085FE46}">
  <sheetPr codeName="Sheet17">
    <tabColor rgb="FFFF0000"/>
    <pageSetUpPr fitToPage="1"/>
  </sheetPr>
  <dimension ref="A1:W42"/>
  <sheetViews>
    <sheetView showZeros="0" view="pageBreakPreview" zoomScale="70" zoomScaleNormal="70" zoomScaleSheetLayoutView="70" workbookViewId="0">
      <selection activeCell="B11" sqref="B11:B25"/>
    </sheetView>
  </sheetViews>
  <sheetFormatPr defaultRowHeight="18.75"/>
  <cols>
    <col min="1" max="1" width="5" style="63" customWidth="1"/>
    <col min="2" max="2" width="16.75" style="67" customWidth="1"/>
    <col min="3" max="3" width="39.375" style="2" customWidth="1"/>
    <col min="4" max="4" width="9.375" style="2" customWidth="1"/>
    <col min="5" max="5" width="37.625" style="2" customWidth="1"/>
    <col min="6" max="6" width="42.875" style="2" customWidth="1"/>
    <col min="7" max="7" width="19.625" style="2" customWidth="1"/>
    <col min="8" max="8" width="22.375" style="2" customWidth="1"/>
    <col min="9" max="9" width="15.625" style="2" customWidth="1"/>
    <col min="10" max="10" width="27.5" style="2" customWidth="1"/>
    <col min="11" max="11" width="9" style="2" hidden="1" customWidth="1"/>
    <col min="12" max="12" width="11.875" style="2" hidden="1" customWidth="1"/>
    <col min="13" max="13" width="10.5" style="2" hidden="1" customWidth="1"/>
    <col min="14" max="14" width="9" style="2" hidden="1" customWidth="1"/>
    <col min="15" max="15" width="50.625" style="2" hidden="1" customWidth="1"/>
    <col min="16" max="16384" width="9" style="2"/>
  </cols>
  <sheetData>
    <row r="1" spans="1:23" ht="29.25" customHeight="1">
      <c r="A1" s="112" t="s">
        <v>71</v>
      </c>
      <c r="B1" s="113"/>
      <c r="C1" s="117"/>
      <c r="D1" s="116" t="s">
        <v>195</v>
      </c>
      <c r="E1" s="98"/>
      <c r="F1" s="116"/>
      <c r="G1" s="117"/>
      <c r="H1" s="117"/>
      <c r="I1" s="117"/>
      <c r="J1" s="118"/>
      <c r="K1" s="130"/>
      <c r="L1" s="130"/>
      <c r="M1" s="130"/>
      <c r="N1" s="130"/>
      <c r="O1" s="130"/>
      <c r="P1" s="130"/>
      <c r="Q1" s="130"/>
      <c r="R1" s="130"/>
      <c r="S1" s="130"/>
      <c r="T1" s="130"/>
      <c r="U1" s="130"/>
      <c r="V1" s="130"/>
      <c r="W1" s="130"/>
    </row>
    <row r="2" spans="1:23" ht="19.5" thickBot="1">
      <c r="A2" s="121"/>
      <c r="B2" s="122"/>
      <c r="C2" s="119"/>
      <c r="D2" s="119"/>
      <c r="E2" s="119"/>
      <c r="F2" s="124"/>
      <c r="G2" s="119"/>
      <c r="H2" s="125"/>
      <c r="I2" s="125"/>
      <c r="J2" s="125"/>
      <c r="K2" s="130"/>
      <c r="L2" s="130"/>
      <c r="M2" s="130"/>
      <c r="N2" s="130"/>
      <c r="O2" s="130"/>
      <c r="P2" s="130"/>
      <c r="Q2" s="130"/>
      <c r="R2" s="130"/>
      <c r="S2" s="130"/>
      <c r="T2" s="130"/>
      <c r="U2" s="130"/>
      <c r="V2" s="130"/>
      <c r="W2" s="130"/>
    </row>
    <row r="3" spans="1:23" s="6" customFormat="1" ht="24.95" customHeight="1">
      <c r="A3" s="192"/>
      <c r="B3" s="122"/>
      <c r="C3" s="193"/>
      <c r="D3" s="193"/>
      <c r="E3" s="193"/>
      <c r="F3" s="194"/>
      <c r="G3" s="195" t="s">
        <v>1</v>
      </c>
      <c r="H3" s="97">
        <f>①集計表!P4</f>
        <v>0</v>
      </c>
      <c r="I3" s="196" t="s">
        <v>3</v>
      </c>
      <c r="J3" s="118"/>
      <c r="K3" s="131"/>
      <c r="L3" s="131"/>
      <c r="M3" s="131"/>
      <c r="N3" s="131"/>
      <c r="O3" s="131"/>
      <c r="P3" s="131"/>
      <c r="Q3" s="131"/>
      <c r="R3" s="131"/>
      <c r="S3" s="131"/>
      <c r="T3" s="131"/>
      <c r="U3" s="131"/>
      <c r="V3" s="131"/>
      <c r="W3" s="131"/>
    </row>
    <row r="4" spans="1:23" s="6" customFormat="1" ht="24.95" customHeight="1">
      <c r="A4" s="121"/>
      <c r="B4" s="122"/>
      <c r="C4" s="193"/>
      <c r="D4" s="193"/>
      <c r="E4" s="193"/>
      <c r="F4" s="194"/>
      <c r="G4" s="197" t="s">
        <v>4</v>
      </c>
      <c r="H4" s="276">
        <f>①集計表!P5</f>
        <v>0</v>
      </c>
      <c r="I4" s="277"/>
      <c r="J4" s="278"/>
      <c r="K4" s="131"/>
      <c r="L4" s="131"/>
      <c r="M4" s="131"/>
      <c r="N4" s="131"/>
      <c r="O4" s="131"/>
      <c r="P4" s="131"/>
      <c r="Q4" s="131"/>
      <c r="R4" s="131"/>
      <c r="S4" s="131"/>
      <c r="T4" s="131"/>
      <c r="U4" s="131"/>
      <c r="V4" s="131"/>
      <c r="W4" s="131"/>
    </row>
    <row r="5" spans="1:23" s="6" customFormat="1" ht="24.95" customHeight="1" thickBot="1">
      <c r="A5" s="62"/>
      <c r="B5" s="71"/>
      <c r="C5" s="3"/>
      <c r="D5" s="14"/>
      <c r="E5" s="14"/>
      <c r="F5" s="7"/>
      <c r="G5" s="15" t="s">
        <v>7</v>
      </c>
      <c r="H5" s="279">
        <f>①集計表!P6</f>
        <v>0</v>
      </c>
      <c r="I5" s="280"/>
      <c r="J5" s="281"/>
      <c r="K5" s="131"/>
      <c r="L5" s="131"/>
      <c r="M5" s="131"/>
      <c r="N5" s="131"/>
      <c r="O5" s="131"/>
      <c r="P5" s="131"/>
      <c r="Q5" s="131"/>
      <c r="R5" s="131"/>
      <c r="S5" s="131"/>
      <c r="T5" s="131"/>
      <c r="U5" s="131"/>
      <c r="V5" s="131"/>
      <c r="W5" s="131"/>
    </row>
    <row r="6" spans="1:23" s="6" customFormat="1" ht="24.95" customHeight="1">
      <c r="A6" s="62"/>
      <c r="B6" s="68" t="s">
        <v>6</v>
      </c>
      <c r="C6" s="270"/>
      <c r="D6" s="271"/>
      <c r="E6" s="14"/>
      <c r="F6" s="7"/>
      <c r="G6" s="70" t="s">
        <v>63</v>
      </c>
      <c r="H6" s="279">
        <f>①集計表!P7</f>
        <v>0</v>
      </c>
      <c r="I6" s="280"/>
      <c r="J6" s="281"/>
      <c r="K6" s="131"/>
      <c r="L6" s="131"/>
      <c r="M6" s="131"/>
      <c r="N6" s="131"/>
      <c r="O6" s="131"/>
      <c r="P6" s="131"/>
      <c r="Q6" s="131"/>
      <c r="R6" s="131"/>
      <c r="S6" s="131"/>
      <c r="T6" s="131"/>
      <c r="U6" s="131"/>
      <c r="V6" s="131"/>
      <c r="W6" s="131"/>
    </row>
    <row r="7" spans="1:23" s="6" customFormat="1" ht="24.95" customHeight="1" thickBot="1">
      <c r="A7" s="62"/>
      <c r="B7" s="107" t="s">
        <v>9</v>
      </c>
      <c r="C7" s="272"/>
      <c r="D7" s="273"/>
      <c r="E7" s="14"/>
      <c r="F7" s="7"/>
      <c r="G7" s="17" t="s">
        <v>64</v>
      </c>
      <c r="H7" s="282">
        <f>①集計表!P8</f>
        <v>0</v>
      </c>
      <c r="I7" s="283"/>
      <c r="J7" s="284"/>
      <c r="K7" s="131"/>
      <c r="L7" s="131"/>
      <c r="M7" s="131"/>
      <c r="N7" s="131"/>
      <c r="O7" s="131"/>
      <c r="P7" s="131"/>
      <c r="Q7" s="131"/>
      <c r="R7" s="131"/>
      <c r="S7" s="131"/>
      <c r="T7" s="131"/>
      <c r="U7" s="131"/>
      <c r="V7" s="131"/>
      <c r="W7" s="131"/>
    </row>
    <row r="8" spans="1:23" s="6" customFormat="1" ht="24.95" customHeight="1" thickBot="1">
      <c r="A8" s="62"/>
      <c r="B8" s="268" t="s">
        <v>104</v>
      </c>
      <c r="C8" s="269"/>
      <c r="D8" s="133" t="s">
        <v>106</v>
      </c>
      <c r="E8" s="14"/>
      <c r="F8" s="7"/>
      <c r="G8" s="102"/>
      <c r="H8" s="3"/>
      <c r="I8" s="3"/>
      <c r="J8" s="106"/>
      <c r="K8" s="131"/>
      <c r="L8" s="131" t="s">
        <v>190</v>
      </c>
      <c r="M8" s="131"/>
      <c r="N8" s="131"/>
      <c r="O8" s="131"/>
      <c r="P8" s="131"/>
      <c r="Q8" s="131"/>
      <c r="R8" s="131"/>
      <c r="S8" s="131"/>
      <c r="T8" s="131"/>
      <c r="U8" s="131"/>
      <c r="V8" s="131"/>
      <c r="W8" s="131"/>
    </row>
    <row r="9" spans="1:23" ht="24.95" customHeight="1">
      <c r="A9" s="62"/>
      <c r="B9" s="58"/>
      <c r="C9" s="19"/>
      <c r="D9" s="20"/>
      <c r="E9" s="20"/>
      <c r="F9" s="19"/>
      <c r="G9" s="19"/>
      <c r="H9" s="21"/>
      <c r="I9" s="22"/>
      <c r="J9" s="23"/>
      <c r="K9" s="130"/>
      <c r="L9" s="141" t="s">
        <v>189</v>
      </c>
      <c r="M9" s="140">
        <v>42826</v>
      </c>
      <c r="N9" s="130"/>
      <c r="O9" s="130"/>
      <c r="P9" s="130"/>
      <c r="Q9" s="130"/>
      <c r="R9" s="130"/>
      <c r="S9" s="130"/>
      <c r="T9" s="130"/>
      <c r="U9" s="130"/>
      <c r="V9" s="130"/>
      <c r="W9" s="130"/>
    </row>
    <row r="10" spans="1:23" ht="98.25" customHeight="1" thickBot="1">
      <c r="A10" s="61" t="s">
        <v>15</v>
      </c>
      <c r="B10" s="105" t="s">
        <v>146</v>
      </c>
      <c r="C10" s="59" t="s">
        <v>101</v>
      </c>
      <c r="D10" s="285" t="s">
        <v>181</v>
      </c>
      <c r="E10" s="286"/>
      <c r="F10" s="59" t="s">
        <v>19</v>
      </c>
      <c r="G10" s="60" t="s">
        <v>20</v>
      </c>
      <c r="H10" s="69" t="s">
        <v>74</v>
      </c>
      <c r="I10" s="72" t="s">
        <v>136</v>
      </c>
      <c r="J10" s="59" t="s">
        <v>62</v>
      </c>
      <c r="K10" s="130"/>
      <c r="L10" s="141" t="s">
        <v>142</v>
      </c>
      <c r="M10" s="130"/>
      <c r="N10" s="130"/>
      <c r="O10" s="130"/>
      <c r="P10" s="130"/>
      <c r="Q10" s="130"/>
      <c r="R10" s="130"/>
      <c r="S10" s="130"/>
      <c r="T10" s="130"/>
      <c r="U10" s="130"/>
      <c r="V10" s="130"/>
      <c r="W10" s="130"/>
    </row>
    <row r="11" spans="1:23" ht="30" customHeight="1">
      <c r="A11" s="64">
        <v>1</v>
      </c>
      <c r="B11" s="153"/>
      <c r="C11" s="154"/>
      <c r="D11" s="274"/>
      <c r="E11" s="275"/>
      <c r="F11" s="155"/>
      <c r="G11" s="156"/>
      <c r="H11" s="157"/>
      <c r="I11" s="158"/>
      <c r="J11" s="75"/>
      <c r="K11" s="130"/>
      <c r="L11" s="141" t="s">
        <v>143</v>
      </c>
      <c r="M11" s="140">
        <v>43921</v>
      </c>
      <c r="N11" s="130"/>
      <c r="O11" s="130"/>
      <c r="P11" s="130"/>
      <c r="Q11" s="130"/>
      <c r="R11" s="130"/>
      <c r="S11" s="130"/>
      <c r="T11" s="130"/>
      <c r="U11" s="130"/>
      <c r="V11" s="130"/>
      <c r="W11" s="130"/>
    </row>
    <row r="12" spans="1:23" ht="30" customHeight="1">
      <c r="A12" s="64">
        <v>2</v>
      </c>
      <c r="B12" s="153"/>
      <c r="C12" s="154"/>
      <c r="D12" s="274"/>
      <c r="E12" s="275"/>
      <c r="F12" s="155"/>
      <c r="G12" s="156"/>
      <c r="H12" s="159"/>
      <c r="I12" s="160"/>
      <c r="J12" s="75"/>
      <c r="K12" s="130">
        <f t="shared" ref="K12:K25" si="0">IF(H12&lt;&gt;"",1,0)</f>
        <v>0</v>
      </c>
      <c r="L12" s="130" t="s">
        <v>141</v>
      </c>
      <c r="M12" s="140">
        <v>45382</v>
      </c>
      <c r="N12" s="130"/>
      <c r="O12" s="130"/>
      <c r="P12" s="130"/>
      <c r="Q12" s="130"/>
      <c r="R12" s="130"/>
      <c r="S12" s="130"/>
      <c r="T12" s="130"/>
      <c r="U12" s="130"/>
      <c r="V12" s="130"/>
      <c r="W12" s="130"/>
    </row>
    <row r="13" spans="1:23" ht="30" customHeight="1">
      <c r="A13" s="64">
        <v>3</v>
      </c>
      <c r="B13" s="153"/>
      <c r="C13" s="154"/>
      <c r="D13" s="274"/>
      <c r="E13" s="275"/>
      <c r="F13" s="155"/>
      <c r="G13" s="156"/>
      <c r="H13" s="159"/>
      <c r="I13" s="160"/>
      <c r="J13" s="75"/>
      <c r="K13" s="130">
        <f t="shared" si="0"/>
        <v>0</v>
      </c>
      <c r="L13" s="130" t="str">
        <f t="shared" ref="L13:L24" si="1">IF(C13="その他",1,"")</f>
        <v/>
      </c>
      <c r="M13" s="142"/>
      <c r="N13" s="130"/>
      <c r="O13" s="130"/>
      <c r="P13" s="130"/>
      <c r="Q13" s="130"/>
      <c r="R13" s="130"/>
      <c r="S13" s="130"/>
      <c r="T13" s="130"/>
      <c r="U13" s="130"/>
      <c r="V13" s="130"/>
      <c r="W13" s="130"/>
    </row>
    <row r="14" spans="1:23" ht="30" customHeight="1">
      <c r="A14" s="64">
        <v>4</v>
      </c>
      <c r="B14" s="153"/>
      <c r="C14" s="154"/>
      <c r="D14" s="274"/>
      <c r="E14" s="275"/>
      <c r="F14" s="155"/>
      <c r="G14" s="156"/>
      <c r="H14" s="159"/>
      <c r="I14" s="160"/>
      <c r="J14" s="75"/>
      <c r="K14" s="130">
        <f>IF(H14&lt;&gt;"",1,0)</f>
        <v>0</v>
      </c>
      <c r="L14" s="130" t="str">
        <f t="shared" si="1"/>
        <v/>
      </c>
      <c r="M14" s="141"/>
      <c r="N14" s="130"/>
      <c r="O14" s="130"/>
      <c r="P14" s="130"/>
      <c r="Q14" s="130"/>
      <c r="R14" s="130"/>
      <c r="S14" s="130"/>
      <c r="T14" s="130"/>
      <c r="U14" s="130"/>
      <c r="V14" s="130"/>
      <c r="W14" s="130"/>
    </row>
    <row r="15" spans="1:23" ht="30" customHeight="1">
      <c r="A15" s="64">
        <v>5</v>
      </c>
      <c r="B15" s="153"/>
      <c r="C15" s="154"/>
      <c r="D15" s="274"/>
      <c r="E15" s="275"/>
      <c r="F15" s="155"/>
      <c r="G15" s="156"/>
      <c r="H15" s="159"/>
      <c r="I15" s="160"/>
      <c r="J15" s="75"/>
      <c r="K15" s="130">
        <f t="shared" si="0"/>
        <v>0</v>
      </c>
      <c r="L15" s="130" t="str">
        <f t="shared" si="1"/>
        <v/>
      </c>
      <c r="M15" s="130"/>
      <c r="N15" s="130"/>
      <c r="O15" s="130"/>
      <c r="P15" s="130"/>
      <c r="Q15" s="130"/>
      <c r="R15" s="130"/>
      <c r="S15" s="130"/>
      <c r="T15" s="130"/>
      <c r="U15" s="130"/>
      <c r="V15" s="130"/>
      <c r="W15" s="130"/>
    </row>
    <row r="16" spans="1:23" ht="30" customHeight="1">
      <c r="A16" s="64">
        <v>6</v>
      </c>
      <c r="B16" s="153"/>
      <c r="C16" s="154"/>
      <c r="D16" s="274"/>
      <c r="E16" s="275"/>
      <c r="F16" s="155"/>
      <c r="G16" s="156"/>
      <c r="H16" s="159"/>
      <c r="I16" s="160"/>
      <c r="J16" s="75"/>
      <c r="K16" s="130">
        <f t="shared" si="0"/>
        <v>0</v>
      </c>
      <c r="L16" s="130" t="str">
        <f t="shared" si="1"/>
        <v/>
      </c>
      <c r="M16" s="130"/>
      <c r="N16" s="130"/>
      <c r="O16" s="130"/>
      <c r="P16" s="130"/>
      <c r="Q16" s="130"/>
      <c r="R16" s="130"/>
      <c r="S16" s="130"/>
      <c r="T16" s="130"/>
      <c r="U16" s="130"/>
      <c r="V16" s="130"/>
      <c r="W16" s="130"/>
    </row>
    <row r="17" spans="1:23" ht="30" customHeight="1">
      <c r="A17" s="64">
        <v>7</v>
      </c>
      <c r="B17" s="153"/>
      <c r="C17" s="154"/>
      <c r="D17" s="274"/>
      <c r="E17" s="275"/>
      <c r="F17" s="155"/>
      <c r="G17" s="156"/>
      <c r="H17" s="159"/>
      <c r="I17" s="160"/>
      <c r="J17" s="75"/>
      <c r="K17" s="130">
        <f t="shared" si="0"/>
        <v>0</v>
      </c>
      <c r="L17" s="130" t="str">
        <f t="shared" si="1"/>
        <v/>
      </c>
      <c r="M17" s="130"/>
      <c r="N17" s="130"/>
      <c r="O17" s="130"/>
      <c r="P17" s="130"/>
      <c r="Q17" s="130"/>
      <c r="R17" s="130"/>
      <c r="S17" s="130"/>
      <c r="T17" s="130"/>
      <c r="U17" s="130"/>
      <c r="V17" s="130"/>
      <c r="W17" s="130"/>
    </row>
    <row r="18" spans="1:23" ht="30" customHeight="1">
      <c r="A18" s="64">
        <v>8</v>
      </c>
      <c r="B18" s="153"/>
      <c r="C18" s="154"/>
      <c r="D18" s="274"/>
      <c r="E18" s="275"/>
      <c r="F18" s="155"/>
      <c r="G18" s="156"/>
      <c r="H18" s="159"/>
      <c r="I18" s="160"/>
      <c r="J18" s="75"/>
      <c r="K18" s="130">
        <f t="shared" si="0"/>
        <v>0</v>
      </c>
      <c r="L18" s="130" t="str">
        <f t="shared" si="1"/>
        <v/>
      </c>
      <c r="M18" s="130"/>
      <c r="N18" s="130"/>
      <c r="O18" s="130"/>
      <c r="P18" s="130"/>
      <c r="Q18" s="130"/>
      <c r="R18" s="130"/>
      <c r="S18" s="130"/>
      <c r="T18" s="130"/>
      <c r="U18" s="130"/>
      <c r="V18" s="130"/>
      <c r="W18" s="130"/>
    </row>
    <row r="19" spans="1:23" ht="30" customHeight="1">
      <c r="A19" s="64">
        <v>9</v>
      </c>
      <c r="B19" s="153"/>
      <c r="C19" s="154"/>
      <c r="D19" s="274"/>
      <c r="E19" s="275"/>
      <c r="F19" s="155"/>
      <c r="G19" s="156"/>
      <c r="H19" s="159"/>
      <c r="I19" s="160"/>
      <c r="J19" s="75"/>
      <c r="K19" s="130">
        <f t="shared" si="0"/>
        <v>0</v>
      </c>
      <c r="L19" s="130" t="str">
        <f t="shared" si="1"/>
        <v/>
      </c>
      <c r="M19" s="130"/>
      <c r="N19" s="130"/>
      <c r="O19" s="130"/>
      <c r="P19" s="130"/>
      <c r="Q19" s="130"/>
      <c r="R19" s="130"/>
      <c r="S19" s="130"/>
      <c r="T19" s="130"/>
      <c r="U19" s="130"/>
      <c r="V19" s="130"/>
      <c r="W19" s="130"/>
    </row>
    <row r="20" spans="1:23" ht="30" customHeight="1">
      <c r="A20" s="64">
        <v>10</v>
      </c>
      <c r="B20" s="153"/>
      <c r="C20" s="154"/>
      <c r="D20" s="274"/>
      <c r="E20" s="275"/>
      <c r="F20" s="155"/>
      <c r="G20" s="156"/>
      <c r="H20" s="159"/>
      <c r="I20" s="160"/>
      <c r="J20" s="75"/>
      <c r="K20" s="130">
        <f t="shared" si="0"/>
        <v>0</v>
      </c>
      <c r="L20" s="130" t="str">
        <f t="shared" si="1"/>
        <v/>
      </c>
      <c r="M20" s="130"/>
      <c r="N20" s="130"/>
      <c r="O20" s="130"/>
      <c r="P20" s="130"/>
      <c r="Q20" s="130"/>
      <c r="R20" s="130"/>
      <c r="S20" s="130"/>
      <c r="T20" s="130"/>
      <c r="U20" s="130"/>
      <c r="V20" s="130"/>
      <c r="W20" s="130"/>
    </row>
    <row r="21" spans="1:23" ht="30" customHeight="1">
      <c r="A21" s="64">
        <v>11</v>
      </c>
      <c r="B21" s="153"/>
      <c r="C21" s="154"/>
      <c r="D21" s="274"/>
      <c r="E21" s="275"/>
      <c r="F21" s="155"/>
      <c r="G21" s="156"/>
      <c r="H21" s="159"/>
      <c r="I21" s="160"/>
      <c r="J21" s="75"/>
      <c r="K21" s="130">
        <f t="shared" si="0"/>
        <v>0</v>
      </c>
      <c r="L21" s="130" t="str">
        <f t="shared" si="1"/>
        <v/>
      </c>
      <c r="M21" s="130"/>
      <c r="N21" s="130"/>
      <c r="O21" s="130"/>
      <c r="P21" s="130"/>
      <c r="Q21" s="130"/>
      <c r="R21" s="130"/>
      <c r="S21" s="130"/>
      <c r="T21" s="130"/>
      <c r="U21" s="130"/>
      <c r="V21" s="130"/>
      <c r="W21" s="130"/>
    </row>
    <row r="22" spans="1:23" ht="30" customHeight="1">
      <c r="A22" s="64">
        <v>12</v>
      </c>
      <c r="B22" s="153"/>
      <c r="C22" s="154"/>
      <c r="D22" s="274"/>
      <c r="E22" s="275"/>
      <c r="F22" s="155"/>
      <c r="G22" s="156"/>
      <c r="H22" s="159"/>
      <c r="I22" s="160"/>
      <c r="J22" s="75"/>
      <c r="K22" s="130">
        <f t="shared" si="0"/>
        <v>0</v>
      </c>
      <c r="L22" s="130" t="str">
        <f t="shared" si="1"/>
        <v/>
      </c>
      <c r="M22" s="130"/>
      <c r="N22" s="130"/>
      <c r="O22" s="130"/>
      <c r="P22" s="130"/>
      <c r="Q22" s="130"/>
      <c r="R22" s="130"/>
      <c r="S22" s="130"/>
      <c r="T22" s="130"/>
      <c r="U22" s="130"/>
      <c r="V22" s="130"/>
      <c r="W22" s="130"/>
    </row>
    <row r="23" spans="1:23" ht="30" customHeight="1">
      <c r="A23" s="64">
        <v>13</v>
      </c>
      <c r="B23" s="153"/>
      <c r="C23" s="154"/>
      <c r="D23" s="274"/>
      <c r="E23" s="275"/>
      <c r="F23" s="155"/>
      <c r="G23" s="156"/>
      <c r="H23" s="159"/>
      <c r="I23" s="160"/>
      <c r="J23" s="75"/>
      <c r="K23" s="130">
        <f t="shared" si="0"/>
        <v>0</v>
      </c>
      <c r="L23" s="130" t="str">
        <f t="shared" si="1"/>
        <v/>
      </c>
      <c r="M23" s="130"/>
      <c r="N23" s="130"/>
      <c r="O23" s="130"/>
      <c r="P23" s="130"/>
      <c r="Q23" s="130"/>
      <c r="R23" s="130"/>
      <c r="S23" s="130"/>
      <c r="T23" s="130"/>
      <c r="U23" s="130"/>
      <c r="V23" s="130"/>
      <c r="W23" s="130"/>
    </row>
    <row r="24" spans="1:23" ht="30" customHeight="1">
      <c r="A24" s="64">
        <v>14</v>
      </c>
      <c r="B24" s="153"/>
      <c r="C24" s="154"/>
      <c r="D24" s="274"/>
      <c r="E24" s="275"/>
      <c r="F24" s="155"/>
      <c r="G24" s="156"/>
      <c r="H24" s="159"/>
      <c r="I24" s="160"/>
      <c r="J24" s="75"/>
      <c r="K24" s="130">
        <f t="shared" si="0"/>
        <v>0</v>
      </c>
      <c r="L24" s="130" t="str">
        <f t="shared" si="1"/>
        <v/>
      </c>
      <c r="M24" s="130"/>
      <c r="N24" s="130"/>
      <c r="O24" s="130"/>
      <c r="P24" s="130"/>
      <c r="Q24" s="130"/>
      <c r="R24" s="130"/>
      <c r="S24" s="130"/>
      <c r="T24" s="130"/>
      <c r="U24" s="130"/>
      <c r="V24" s="130"/>
      <c r="W24" s="130"/>
    </row>
    <row r="25" spans="1:23" ht="30" customHeight="1" thickBot="1">
      <c r="A25" s="65">
        <v>15</v>
      </c>
      <c r="B25" s="198"/>
      <c r="C25" s="161"/>
      <c r="D25" s="294"/>
      <c r="E25" s="295"/>
      <c r="F25" s="162"/>
      <c r="G25" s="163"/>
      <c r="H25" s="164"/>
      <c r="I25" s="165"/>
      <c r="J25" s="76"/>
      <c r="K25" s="130">
        <f t="shared" si="0"/>
        <v>0</v>
      </c>
      <c r="L25" s="130" t="e">
        <f>IF(SUMIF(C11:C25,"【職員処遇改善費のみ対象】園内研修",I11:I25)&gt;VLOOKUP(C6,M25:N28,2,FALSE),VLOOKUP(C6,M25:N28,2,FALSE)-SUMIF(C11:C25,"【職員処遇改善費のみ対象】園内研修",I11:I25),"")</f>
        <v>#N/A</v>
      </c>
      <c r="M25" s="54" t="s">
        <v>140</v>
      </c>
      <c r="N25" s="149">
        <v>4</v>
      </c>
      <c r="O25" s="130"/>
      <c r="P25" s="130"/>
      <c r="Q25" s="130"/>
      <c r="R25" s="130"/>
      <c r="S25" s="130"/>
      <c r="T25" s="130"/>
      <c r="U25" s="130"/>
      <c r="V25" s="130"/>
      <c r="W25" s="130"/>
    </row>
    <row r="26" spans="1:23" ht="26.25" customHeight="1" thickTop="1" thickBot="1">
      <c r="A26" s="287" t="s">
        <v>65</v>
      </c>
      <c r="B26" s="289"/>
      <c r="C26" s="288"/>
      <c r="D26" s="288"/>
      <c r="E26" s="288"/>
      <c r="F26" s="289"/>
      <c r="G26" s="290"/>
      <c r="H26" s="85">
        <f ca="1">①集計表!P25</f>
        <v>0</v>
      </c>
      <c r="I26" s="82">
        <f ca="1">SUM(I27:I29)</f>
        <v>0</v>
      </c>
      <c r="J26" s="152"/>
      <c r="K26" s="130"/>
      <c r="L26" s="130"/>
      <c r="M26" s="132"/>
      <c r="N26" s="149"/>
      <c r="O26" s="130"/>
      <c r="P26" s="130"/>
      <c r="Q26" s="130"/>
      <c r="R26" s="130"/>
      <c r="S26" s="130"/>
      <c r="T26" s="130"/>
      <c r="U26" s="130"/>
      <c r="V26" s="130"/>
      <c r="W26" s="130"/>
    </row>
    <row r="27" spans="1:23" ht="26.25" customHeight="1" thickBot="1">
      <c r="A27" s="136"/>
      <c r="B27" s="127" t="s">
        <v>66</v>
      </c>
      <c r="C27" s="128"/>
      <c r="D27" s="128"/>
      <c r="E27" s="128"/>
      <c r="F27" s="128"/>
      <c r="G27" s="128"/>
      <c r="H27" s="139" t="s">
        <v>89</v>
      </c>
      <c r="I27" s="82">
        <f>SUMIF(C11:C25,"【職員処遇改善費のみ対象】横浜市（区）主催研修",I11:I25)</f>
        <v>0</v>
      </c>
      <c r="J27" s="126"/>
      <c r="K27" s="130"/>
      <c r="L27" s="130"/>
      <c r="M27" s="132"/>
      <c r="N27" s="149"/>
      <c r="O27" s="130"/>
      <c r="P27" s="130"/>
      <c r="Q27" s="130"/>
      <c r="R27" s="130"/>
      <c r="S27" s="130"/>
      <c r="T27" s="130"/>
      <c r="U27" s="130"/>
      <c r="V27" s="130"/>
      <c r="W27" s="130"/>
    </row>
    <row r="28" spans="1:23" ht="26.25" customHeight="1" thickBot="1">
      <c r="A28" s="136"/>
      <c r="B28" s="147" t="s">
        <v>145</v>
      </c>
      <c r="C28" s="128"/>
      <c r="D28" s="128"/>
      <c r="E28" s="128"/>
      <c r="F28" s="128"/>
      <c r="G28" s="128"/>
      <c r="H28" s="138" t="s">
        <v>186</v>
      </c>
      <c r="I28" s="82">
        <f ca="1">SUMIF(C11:C26,"【幼稚園又は認定こども園に勤務していた者】その他",I11:I25)</f>
        <v>0</v>
      </c>
      <c r="J28" s="137"/>
      <c r="K28" s="130"/>
      <c r="M28" s="132"/>
      <c r="N28" s="149"/>
      <c r="O28" s="130"/>
      <c r="P28" s="130"/>
      <c r="Q28" s="130"/>
      <c r="R28" s="130"/>
      <c r="S28" s="130"/>
      <c r="T28" s="130"/>
      <c r="U28" s="130"/>
      <c r="V28" s="130"/>
      <c r="W28" s="130"/>
    </row>
    <row r="29" spans="1:23" ht="26.25" customHeight="1" thickBot="1">
      <c r="A29" s="136"/>
      <c r="B29" s="292" t="s">
        <v>144</v>
      </c>
      <c r="C29" s="292"/>
      <c r="D29" s="292"/>
      <c r="E29" s="292"/>
      <c r="F29" s="292"/>
      <c r="G29" s="293"/>
      <c r="H29" s="138" t="s">
        <v>187</v>
      </c>
      <c r="I29" s="82">
        <f>IF(SUMIF(C11:C25,"【職員処遇改善費のみ対象】園内研修",I11:I25)&gt;N25,N25,SUMIF(C11:C25,"【職員処遇改善費のみ対象】園内研修",I11:I25))</f>
        <v>0</v>
      </c>
      <c r="J29" s="137"/>
      <c r="K29" s="130"/>
      <c r="L29" s="130"/>
      <c r="M29" s="130"/>
      <c r="N29" s="130"/>
      <c r="O29" s="130"/>
      <c r="P29" s="130"/>
      <c r="Q29" s="130"/>
      <c r="R29" s="130"/>
      <c r="S29" s="130"/>
      <c r="T29" s="130"/>
      <c r="U29" s="130"/>
      <c r="V29" s="130"/>
      <c r="W29" s="130"/>
    </row>
    <row r="30" spans="1:23" s="52" customFormat="1" ht="26.25" customHeight="1" thickBot="1">
      <c r="A30" s="121"/>
      <c r="B30" s="122" t="s">
        <v>183</v>
      </c>
      <c r="C30" s="148"/>
      <c r="D30" s="128"/>
      <c r="E30" s="128"/>
      <c r="F30" s="128"/>
      <c r="G30" s="128"/>
      <c r="H30" s="189" t="s">
        <v>188</v>
      </c>
      <c r="I30" s="82">
        <f>SUMIF(C11:C25,"幼稚園教諭旧免許状更新講習・免許法認定講習",I11:I25)</f>
        <v>0</v>
      </c>
      <c r="J30" s="128"/>
      <c r="K30" s="132"/>
      <c r="L30" s="132"/>
      <c r="M30" s="132"/>
      <c r="N30" s="132"/>
      <c r="O30" s="132"/>
      <c r="P30" s="132"/>
      <c r="Q30" s="132"/>
      <c r="R30" s="132"/>
      <c r="S30" s="132"/>
      <c r="T30" s="132"/>
      <c r="U30" s="132"/>
      <c r="V30" s="132"/>
      <c r="W30" s="132"/>
    </row>
    <row r="31" spans="1:23" s="52" customFormat="1" ht="15" customHeight="1">
      <c r="A31" s="121"/>
      <c r="B31" s="291" t="s">
        <v>184</v>
      </c>
      <c r="C31" s="291"/>
      <c r="D31" s="128"/>
      <c r="E31" s="128"/>
      <c r="F31" s="128"/>
      <c r="G31" s="128"/>
      <c r="H31" s="128"/>
      <c r="I31" s="128"/>
      <c r="J31" s="128"/>
      <c r="K31" s="132"/>
      <c r="L31" s="132"/>
      <c r="M31" s="132"/>
      <c r="N31" s="132"/>
      <c r="O31" s="132"/>
      <c r="P31" s="132"/>
      <c r="Q31" s="132"/>
      <c r="R31" s="132"/>
      <c r="S31" s="132"/>
      <c r="T31" s="132"/>
      <c r="U31" s="132"/>
      <c r="V31" s="132"/>
      <c r="W31" s="132"/>
    </row>
    <row r="32" spans="1:23" s="52" customFormat="1" ht="15" customHeight="1">
      <c r="A32" s="121"/>
      <c r="B32" s="122" t="s">
        <v>185</v>
      </c>
      <c r="C32" s="128"/>
      <c r="D32" s="128"/>
      <c r="E32" s="128"/>
      <c r="F32" s="128"/>
      <c r="G32" s="128"/>
      <c r="H32" s="128"/>
      <c r="I32" s="128"/>
      <c r="J32" s="128"/>
      <c r="K32" s="132"/>
      <c r="L32" s="132"/>
      <c r="M32" s="132"/>
      <c r="N32" s="132"/>
      <c r="O32" s="132"/>
      <c r="P32" s="132"/>
      <c r="Q32" s="132"/>
      <c r="R32" s="132"/>
      <c r="S32" s="132"/>
      <c r="T32" s="132"/>
      <c r="U32" s="132"/>
      <c r="V32" s="132"/>
      <c r="W32" s="132"/>
    </row>
    <row r="33" spans="1:23" s="52" customFormat="1" ht="15" customHeight="1">
      <c r="A33" s="121"/>
      <c r="B33" s="122" t="s">
        <v>196</v>
      </c>
      <c r="C33" s="128"/>
      <c r="D33" s="128"/>
      <c r="E33" s="128"/>
      <c r="F33" s="128"/>
      <c r="G33" s="128"/>
      <c r="H33" s="128"/>
      <c r="I33" s="128"/>
      <c r="J33" s="128"/>
      <c r="K33" s="132"/>
      <c r="L33" s="132"/>
      <c r="M33" s="132"/>
      <c r="N33" s="132"/>
      <c r="O33" s="132"/>
      <c r="P33" s="132"/>
      <c r="Q33" s="132"/>
      <c r="R33" s="132"/>
      <c r="S33" s="132"/>
      <c r="T33" s="132"/>
      <c r="U33" s="132"/>
      <c r="V33" s="132"/>
      <c r="W33" s="132"/>
    </row>
    <row r="34" spans="1:23" s="52" customFormat="1" ht="15" customHeight="1">
      <c r="A34" s="121"/>
      <c r="C34" s="129"/>
      <c r="D34" s="128"/>
      <c r="E34" s="128"/>
      <c r="F34" s="128"/>
      <c r="G34" s="128"/>
      <c r="H34" s="128"/>
      <c r="I34" s="128"/>
      <c r="J34" s="128"/>
      <c r="K34" s="132"/>
      <c r="L34" s="132"/>
      <c r="M34" s="132"/>
      <c r="N34" s="132"/>
      <c r="O34" s="132"/>
      <c r="P34" s="132"/>
      <c r="Q34" s="132"/>
      <c r="R34" s="132"/>
      <c r="S34" s="132"/>
      <c r="T34" s="132"/>
      <c r="U34" s="132"/>
      <c r="V34" s="132"/>
      <c r="W34" s="132"/>
    </row>
    <row r="35" spans="1:23" s="52" customFormat="1" ht="15" customHeight="1">
      <c r="A35" s="121"/>
      <c r="D35" s="128"/>
      <c r="E35" s="128"/>
      <c r="F35" s="128"/>
      <c r="G35" s="128"/>
      <c r="H35" s="128"/>
      <c r="I35" s="128"/>
      <c r="J35" s="128"/>
      <c r="K35" s="132"/>
      <c r="L35" s="132"/>
      <c r="M35" s="132"/>
      <c r="N35" s="132"/>
      <c r="O35" s="132"/>
      <c r="P35" s="132"/>
      <c r="Q35" s="132"/>
      <c r="R35" s="132"/>
      <c r="S35" s="132"/>
      <c r="T35" s="132"/>
      <c r="U35" s="132"/>
      <c r="V35" s="132"/>
      <c r="W35" s="132"/>
    </row>
    <row r="36" spans="1:23" s="52" customFormat="1" ht="15" customHeight="1">
      <c r="A36" s="121"/>
      <c r="C36" s="128"/>
      <c r="D36" s="128"/>
      <c r="E36" s="128"/>
      <c r="F36" s="128"/>
      <c r="G36" s="128"/>
      <c r="H36" s="128"/>
      <c r="I36" s="128"/>
      <c r="J36" s="128"/>
      <c r="K36" s="132"/>
      <c r="L36" s="132"/>
      <c r="M36" s="132"/>
      <c r="N36" s="132"/>
      <c r="O36" s="132"/>
      <c r="P36" s="132"/>
      <c r="Q36" s="132"/>
      <c r="R36" s="132"/>
      <c r="S36" s="132"/>
      <c r="T36" s="132"/>
      <c r="U36" s="132"/>
      <c r="V36" s="132"/>
      <c r="W36" s="132"/>
    </row>
    <row r="37" spans="1:23" s="52" customFormat="1" ht="15" customHeight="1">
      <c r="A37" s="62"/>
      <c r="C37" s="50"/>
      <c r="D37" s="50"/>
      <c r="E37" s="50"/>
      <c r="F37" s="50"/>
      <c r="G37" s="50"/>
      <c r="H37" s="50"/>
      <c r="I37" s="50"/>
      <c r="J37" s="50"/>
    </row>
    <row r="38" spans="1:23" s="52" customFormat="1" ht="15" customHeight="1">
      <c r="A38" s="62"/>
      <c r="B38" s="99" t="s">
        <v>90</v>
      </c>
      <c r="C38" s="100"/>
      <c r="D38" s="100"/>
      <c r="E38" s="100"/>
      <c r="F38" s="100"/>
      <c r="G38" s="50"/>
      <c r="H38" s="50"/>
      <c r="I38" s="50"/>
      <c r="J38" s="50"/>
    </row>
    <row r="39" spans="1:23" s="52" customFormat="1" ht="30" customHeight="1">
      <c r="A39" s="62"/>
      <c r="B39" s="211"/>
      <c r="C39" s="212"/>
      <c r="D39" s="212"/>
      <c r="E39" s="212"/>
      <c r="F39" s="212"/>
      <c r="G39" s="212"/>
      <c r="H39" s="212"/>
      <c r="I39" s="212"/>
      <c r="J39" s="212"/>
    </row>
    <row r="40" spans="1:23" s="52" customFormat="1" ht="15" customHeight="1">
      <c r="A40" s="62"/>
      <c r="B40" s="58"/>
      <c r="C40" s="50"/>
      <c r="D40" s="50"/>
      <c r="E40" s="50"/>
      <c r="F40" s="50"/>
      <c r="G40" s="50"/>
      <c r="H40" s="50"/>
      <c r="I40" s="50"/>
      <c r="J40" s="50"/>
    </row>
    <row r="41" spans="1:23" s="52" customFormat="1" ht="15" customHeight="1">
      <c r="A41" s="62"/>
      <c r="B41" s="58"/>
      <c r="C41" s="50"/>
      <c r="D41" s="50"/>
      <c r="E41" s="50"/>
      <c r="F41" s="50"/>
      <c r="G41" s="50"/>
      <c r="H41" s="50"/>
      <c r="I41" s="50"/>
      <c r="J41" s="50"/>
    </row>
    <row r="42" spans="1:23" s="53" customFormat="1" ht="15" customHeight="1">
      <c r="A42" s="66"/>
      <c r="B42" s="57"/>
      <c r="C42" s="51"/>
      <c r="D42" s="51"/>
      <c r="E42" s="51"/>
      <c r="F42" s="51"/>
      <c r="G42" s="51"/>
      <c r="H42" s="51"/>
      <c r="I42" s="51"/>
      <c r="J42" s="51"/>
    </row>
  </sheetData>
  <sheetProtection algorithmName="SHA-512" hashValue="FgeTL5D3uxTu5Ul9WHlnZgMoq1lF8ygaHOmr4lbpiQqsWJkSnE9DskL4FLTpOwTfhMPc2ZLfdQWmtLnX6jb28Q==" saltValue="OPt0iPZtJYDXh+LuJYoyiQ==" spinCount="100000" sheet="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9:G29"/>
    <mergeCell ref="B31:C31"/>
    <mergeCell ref="B39:J39"/>
    <mergeCell ref="D21:E21"/>
    <mergeCell ref="D22:E22"/>
    <mergeCell ref="D23:E23"/>
    <mergeCell ref="D24:E24"/>
    <mergeCell ref="D25:E25"/>
    <mergeCell ref="A26:G26"/>
  </mergeCells>
  <phoneticPr fontId="2"/>
  <conditionalFormatting sqref="C6:C7">
    <cfRule type="cellIs" dxfId="480" priority="13" operator="equal">
      <formula>""</formula>
    </cfRule>
  </conditionalFormatting>
  <conditionalFormatting sqref="D8 H26:I26">
    <cfRule type="cellIs" dxfId="479" priority="15" operator="equal">
      <formula>""</formula>
    </cfRule>
  </conditionalFormatting>
  <conditionalFormatting sqref="D11:E25 G11:H25">
    <cfRule type="expression" dxfId="478" priority="3">
      <formula>$C11="【職員処遇改善費のみ対象】園内研修"</formula>
    </cfRule>
  </conditionalFormatting>
  <conditionalFormatting sqref="D11:E25">
    <cfRule type="expression" dxfId="477" priority="11">
      <formula>$C11="【職員処遇改善費のみ対象】横浜市（区）主催研修"</formula>
    </cfRule>
    <cfRule type="expression" dxfId="476" priority="12">
      <formula>$C11="幼稚園教諭旧免許状更新講習・免許法認定講習"</formula>
    </cfRule>
  </conditionalFormatting>
  <conditionalFormatting sqref="F11:F25">
    <cfRule type="expression" dxfId="475" priority="7">
      <formula>$C11&lt;&gt;"保育士等キャリアアップ研修"</formula>
    </cfRule>
    <cfRule type="expression" dxfId="474" priority="16" stopIfTrue="1">
      <formula>$C11="保育士等キャリアアップ研修"</formula>
    </cfRule>
  </conditionalFormatting>
  <conditionalFormatting sqref="F11:H25">
    <cfRule type="expression" dxfId="473" priority="4">
      <formula>$C11="その他"</formula>
    </cfRule>
  </conditionalFormatting>
  <conditionalFormatting sqref="G11:G25">
    <cfRule type="expression" dxfId="472" priority="9">
      <formula>$C11="幼稚園教諭旧免許状更新講習・免許法認定講習"</formula>
    </cfRule>
  </conditionalFormatting>
  <conditionalFormatting sqref="G11:H25">
    <cfRule type="expression" dxfId="471" priority="1">
      <formula>$C11="【職員処遇改善費のみ対象】横浜市（区）主催研修"</formula>
    </cfRule>
  </conditionalFormatting>
  <conditionalFormatting sqref="H11:H25">
    <cfRule type="expression" dxfId="470" priority="2">
      <formula>$C11="【幼稚園又は認定こども園に勤務していた者】その他"</formula>
    </cfRule>
  </conditionalFormatting>
  <conditionalFormatting sqref="H3:I3 H4:J7">
    <cfRule type="cellIs" dxfId="469" priority="14" operator="equal">
      <formula>""</formula>
    </cfRule>
  </conditionalFormatting>
  <conditionalFormatting sqref="I11:I25">
    <cfRule type="expression" dxfId="468" priority="8">
      <formula>$C11="保育士等キャリアアップ研修"</formula>
    </cfRule>
  </conditionalFormatting>
  <dataValidations count="9">
    <dataValidation type="list" allowBlank="1" showInputMessage="1" showErrorMessage="1" sqref="D11:E25" xr:uid="{2C5FA370-B0B5-4E55-A2BA-4D06490A8D1E}">
      <formula1>INDIRECT($C11)</formula1>
    </dataValidation>
    <dataValidation type="list" allowBlank="1" showInputMessage="1" showErrorMessage="1" sqref="O6" xr:uid="{5ABBEA5B-7A0C-4F9C-A974-16B454CCA469}">
      <formula1>" "</formula1>
    </dataValidation>
    <dataValidation type="list" allowBlank="1" showInputMessage="1" showErrorMessage="1" sqref="C11:C25" xr:uid="{B12BD2EA-6B5B-483D-BCEA-A2D6E87950CE}">
      <formula1>INDIRECT($D$8)</formula1>
    </dataValidation>
    <dataValidation type="list" allowBlank="1" showInputMessage="1" showErrorMessage="1" sqref="D8" xr:uid="{8AE6EECA-B3B6-46CC-B45E-D675DAA61BBA}">
      <formula1>"〇,×"</formula1>
    </dataValidation>
    <dataValidation type="textLength" operator="equal" allowBlank="1" showInputMessage="1" showErrorMessage="1" sqref="G11:G25" xr:uid="{5BF7C2B2-9009-4056-8BEF-D6861C6DC2B6}">
      <formula1>12</formula1>
    </dataValidation>
    <dataValidation type="decimal" operator="greaterThanOrEqual" allowBlank="1" showInputMessage="1" showErrorMessage="1" sqref="I11:I25" xr:uid="{0813D6E3-DA2E-4842-B30E-D52C2BC701F1}">
      <formula1>0</formula1>
    </dataValidation>
    <dataValidation type="list" allowBlank="1" showInputMessage="1" showErrorMessage="1" sqref="H11:H24" xr:uid="{FD7BC033-B68E-4097-BDED-10A02EA8CE02}">
      <formula1>INDIRECT($C$6)</formula1>
    </dataValidation>
    <dataValidation type="list" allowBlank="1" showInputMessage="1" showErrorMessage="1" sqref="H25" xr:uid="{B7B32959-831A-4079-BB19-BF32B89FF771}">
      <formula1>INDIRECT($C$5)</formula1>
    </dataValidation>
    <dataValidation type="date" operator="lessThanOrEqual" allowBlank="1" error="賃金改善開始月のR6.4月以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6.4月以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1BB4E278-F3FF-4D93-8703-9B95F3BBC9E1}">
      <formula1>45716</formula1>
    </dataValidation>
  </dataValidations>
  <printOptions horizontalCentered="1"/>
  <pageMargins left="0.25" right="0.25" top="0.75" bottom="0.75" header="0.3" footer="0.3"/>
  <pageSetup paperSize="8" scale="85" orientation="landscape" cellComments="asDisplayed" r:id="rId1"/>
  <extLst>
    <ext xmlns:x14="http://schemas.microsoft.com/office/spreadsheetml/2009/9/main" uri="{CCE6A557-97BC-4b89-ADB6-D9C93CAAB3DF}">
      <x14:dataValidations xmlns:xm="http://schemas.microsoft.com/office/excel/2006/main" count="1">
        <x14:dataValidation type="list" allowBlank="1" showInputMessage="1" showErrorMessage="1" xr:uid="{5B4F6F34-A0EB-450E-9196-8FB2509D4911}">
          <x14:formula1>
            <xm:f>マスタ!$C$3:$C$6</xm:f>
          </x14:formula1>
          <xm:sqref>C6:D6</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86ECB2-705A-41A9-A6E3-EC6477657E92}">
  <sheetPr codeName="Sheet18">
    <tabColor rgb="FFFF0000"/>
    <pageSetUpPr fitToPage="1"/>
  </sheetPr>
  <dimension ref="A1:W42"/>
  <sheetViews>
    <sheetView showZeros="0" view="pageBreakPreview" zoomScale="70" zoomScaleNormal="70" zoomScaleSheetLayoutView="70" workbookViewId="0"/>
  </sheetViews>
  <sheetFormatPr defaultRowHeight="18.75"/>
  <cols>
    <col min="1" max="1" width="5" style="63" customWidth="1"/>
    <col min="2" max="2" width="16.75" style="67" customWidth="1"/>
    <col min="3" max="3" width="39.375" style="2" customWidth="1"/>
    <col min="4" max="4" width="9.375" style="2" customWidth="1"/>
    <col min="5" max="5" width="37.625" style="2" customWidth="1"/>
    <col min="6" max="6" width="42.875" style="2" customWidth="1"/>
    <col min="7" max="7" width="19.625" style="2" customWidth="1"/>
    <col min="8" max="8" width="22.375" style="2" customWidth="1"/>
    <col min="9" max="9" width="15.625" style="2" customWidth="1"/>
    <col min="10" max="10" width="27.5" style="2" customWidth="1"/>
    <col min="11" max="11" width="9" style="2" hidden="1" customWidth="1"/>
    <col min="12" max="12" width="11.875" style="2" hidden="1" customWidth="1"/>
    <col min="13" max="13" width="10.5" style="2" hidden="1" customWidth="1"/>
    <col min="14" max="14" width="9" style="2" hidden="1" customWidth="1"/>
    <col min="15" max="15" width="50.625" style="2" hidden="1" customWidth="1"/>
    <col min="16" max="16384" width="9" style="2"/>
  </cols>
  <sheetData>
    <row r="1" spans="1:23" ht="29.25" customHeight="1">
      <c r="A1" s="112" t="s">
        <v>71</v>
      </c>
      <c r="B1" s="113"/>
      <c r="C1" s="117"/>
      <c r="D1" s="116" t="s">
        <v>195</v>
      </c>
      <c r="E1" s="98"/>
      <c r="F1" s="116"/>
      <c r="G1" s="117"/>
      <c r="H1" s="117"/>
      <c r="I1" s="117"/>
      <c r="J1" s="118"/>
      <c r="K1" s="130"/>
      <c r="L1" s="130"/>
      <c r="M1" s="130"/>
      <c r="N1" s="130"/>
      <c r="O1" s="130"/>
      <c r="P1" s="130"/>
      <c r="Q1" s="130"/>
      <c r="R1" s="130"/>
      <c r="S1" s="130"/>
      <c r="T1" s="130"/>
      <c r="U1" s="130"/>
      <c r="V1" s="130"/>
      <c r="W1" s="130"/>
    </row>
    <row r="2" spans="1:23" ht="19.5" thickBot="1">
      <c r="A2" s="121"/>
      <c r="B2" s="122"/>
      <c r="C2" s="119"/>
      <c r="D2" s="119"/>
      <c r="E2" s="119"/>
      <c r="F2" s="124"/>
      <c r="G2" s="119"/>
      <c r="H2" s="125"/>
      <c r="I2" s="125"/>
      <c r="J2" s="125"/>
      <c r="K2" s="130"/>
      <c r="L2" s="130"/>
      <c r="M2" s="130"/>
      <c r="N2" s="130"/>
      <c r="O2" s="130"/>
      <c r="P2" s="130"/>
      <c r="Q2" s="130"/>
      <c r="R2" s="130"/>
      <c r="S2" s="130"/>
      <c r="T2" s="130"/>
      <c r="U2" s="130"/>
      <c r="V2" s="130"/>
      <c r="W2" s="130"/>
    </row>
    <row r="3" spans="1:23" s="6" customFormat="1" ht="24.95" customHeight="1">
      <c r="A3" s="192"/>
      <c r="B3" s="122"/>
      <c r="C3" s="193"/>
      <c r="D3" s="193"/>
      <c r="E3" s="193"/>
      <c r="F3" s="194"/>
      <c r="G3" s="195" t="s">
        <v>1</v>
      </c>
      <c r="H3" s="97">
        <f>①集計表!P4</f>
        <v>0</v>
      </c>
      <c r="I3" s="196" t="s">
        <v>3</v>
      </c>
      <c r="J3" s="118"/>
      <c r="K3" s="131"/>
      <c r="L3" s="131"/>
      <c r="M3" s="131"/>
      <c r="N3" s="131"/>
      <c r="O3" s="131"/>
      <c r="P3" s="131"/>
      <c r="Q3" s="131"/>
      <c r="R3" s="131"/>
      <c r="S3" s="131"/>
      <c r="T3" s="131"/>
      <c r="U3" s="131"/>
      <c r="V3" s="131"/>
      <c r="W3" s="131"/>
    </row>
    <row r="4" spans="1:23" s="6" customFormat="1" ht="24.95" customHeight="1">
      <c r="A4" s="121"/>
      <c r="B4" s="122"/>
      <c r="C4" s="193"/>
      <c r="D4" s="193"/>
      <c r="E4" s="193"/>
      <c r="F4" s="194"/>
      <c r="G4" s="197" t="s">
        <v>4</v>
      </c>
      <c r="H4" s="276">
        <f>①集計表!P5</f>
        <v>0</v>
      </c>
      <c r="I4" s="277"/>
      <c r="J4" s="278"/>
      <c r="K4" s="131"/>
      <c r="L4" s="131"/>
      <c r="M4" s="131"/>
      <c r="N4" s="131"/>
      <c r="O4" s="131"/>
      <c r="P4" s="131"/>
      <c r="Q4" s="131"/>
      <c r="R4" s="131"/>
      <c r="S4" s="131"/>
      <c r="T4" s="131"/>
      <c r="U4" s="131"/>
      <c r="V4" s="131"/>
      <c r="W4" s="131"/>
    </row>
    <row r="5" spans="1:23" s="6" customFormat="1" ht="24.95" customHeight="1" thickBot="1">
      <c r="A5" s="62"/>
      <c r="B5" s="71"/>
      <c r="C5" s="3"/>
      <c r="D5" s="14"/>
      <c r="E5" s="14"/>
      <c r="F5" s="7"/>
      <c r="G5" s="15" t="s">
        <v>7</v>
      </c>
      <c r="H5" s="279">
        <f>①集計表!P6</f>
        <v>0</v>
      </c>
      <c r="I5" s="280"/>
      <c r="J5" s="281"/>
      <c r="K5" s="131"/>
      <c r="L5" s="131"/>
      <c r="M5" s="131"/>
      <c r="N5" s="131"/>
      <c r="O5" s="131"/>
      <c r="P5" s="131"/>
      <c r="Q5" s="131"/>
      <c r="R5" s="131"/>
      <c r="S5" s="131"/>
      <c r="T5" s="131"/>
      <c r="U5" s="131"/>
      <c r="V5" s="131"/>
      <c r="W5" s="131"/>
    </row>
    <row r="6" spans="1:23" s="6" customFormat="1" ht="24.95" customHeight="1">
      <c r="A6" s="62"/>
      <c r="B6" s="68" t="s">
        <v>6</v>
      </c>
      <c r="C6" s="270"/>
      <c r="D6" s="271"/>
      <c r="E6" s="14"/>
      <c r="F6" s="7"/>
      <c r="G6" s="70" t="s">
        <v>63</v>
      </c>
      <c r="H6" s="279">
        <f>①集計表!P7</f>
        <v>0</v>
      </c>
      <c r="I6" s="280"/>
      <c r="J6" s="281"/>
      <c r="K6" s="131"/>
      <c r="L6" s="131"/>
      <c r="M6" s="131"/>
      <c r="N6" s="131"/>
      <c r="O6" s="131"/>
      <c r="P6" s="131"/>
      <c r="Q6" s="131"/>
      <c r="R6" s="131"/>
      <c r="S6" s="131"/>
      <c r="T6" s="131"/>
      <c r="U6" s="131"/>
      <c r="V6" s="131"/>
      <c r="W6" s="131"/>
    </row>
    <row r="7" spans="1:23" s="6" customFormat="1" ht="24.95" customHeight="1" thickBot="1">
      <c r="A7" s="62"/>
      <c r="B7" s="107" t="s">
        <v>9</v>
      </c>
      <c r="C7" s="272"/>
      <c r="D7" s="273"/>
      <c r="E7" s="14"/>
      <c r="F7" s="7"/>
      <c r="G7" s="17" t="s">
        <v>64</v>
      </c>
      <c r="H7" s="282">
        <f>①集計表!P8</f>
        <v>0</v>
      </c>
      <c r="I7" s="283"/>
      <c r="J7" s="284"/>
      <c r="K7" s="131"/>
      <c r="L7" s="131"/>
      <c r="M7" s="131"/>
      <c r="N7" s="131"/>
      <c r="O7" s="131"/>
      <c r="P7" s="131"/>
      <c r="Q7" s="131"/>
      <c r="R7" s="131"/>
      <c r="S7" s="131"/>
      <c r="T7" s="131"/>
      <c r="U7" s="131"/>
      <c r="V7" s="131"/>
      <c r="W7" s="131"/>
    </row>
    <row r="8" spans="1:23" s="6" customFormat="1" ht="24.95" customHeight="1" thickBot="1">
      <c r="A8" s="62"/>
      <c r="B8" s="268" t="s">
        <v>104</v>
      </c>
      <c r="C8" s="269"/>
      <c r="D8" s="133" t="s">
        <v>106</v>
      </c>
      <c r="E8" s="14"/>
      <c r="F8" s="7"/>
      <c r="G8" s="102"/>
      <c r="H8" s="3"/>
      <c r="I8" s="3"/>
      <c r="J8" s="106"/>
      <c r="K8" s="131"/>
      <c r="L8" s="131" t="s">
        <v>190</v>
      </c>
      <c r="M8" s="131"/>
      <c r="N8" s="131"/>
      <c r="O8" s="131"/>
      <c r="P8" s="131"/>
      <c r="Q8" s="131"/>
      <c r="R8" s="131"/>
      <c r="S8" s="131"/>
      <c r="T8" s="131"/>
      <c r="U8" s="131"/>
      <c r="V8" s="131"/>
      <c r="W8" s="131"/>
    </row>
    <row r="9" spans="1:23" ht="24.95" customHeight="1">
      <c r="A9" s="62"/>
      <c r="B9" s="58"/>
      <c r="C9" s="19"/>
      <c r="D9" s="20"/>
      <c r="E9" s="20"/>
      <c r="F9" s="19"/>
      <c r="G9" s="19"/>
      <c r="H9" s="21"/>
      <c r="I9" s="22"/>
      <c r="J9" s="23"/>
      <c r="K9" s="130"/>
      <c r="L9" s="141" t="s">
        <v>189</v>
      </c>
      <c r="M9" s="140">
        <v>42826</v>
      </c>
      <c r="N9" s="130"/>
      <c r="O9" s="130"/>
      <c r="P9" s="130"/>
      <c r="Q9" s="130"/>
      <c r="R9" s="130"/>
      <c r="S9" s="130"/>
      <c r="T9" s="130"/>
      <c r="U9" s="130"/>
      <c r="V9" s="130"/>
      <c r="W9" s="130"/>
    </row>
    <row r="10" spans="1:23" ht="98.25" customHeight="1" thickBot="1">
      <c r="A10" s="61" t="s">
        <v>15</v>
      </c>
      <c r="B10" s="105" t="s">
        <v>146</v>
      </c>
      <c r="C10" s="59" t="s">
        <v>101</v>
      </c>
      <c r="D10" s="285" t="s">
        <v>181</v>
      </c>
      <c r="E10" s="286"/>
      <c r="F10" s="59" t="s">
        <v>19</v>
      </c>
      <c r="G10" s="60" t="s">
        <v>20</v>
      </c>
      <c r="H10" s="69" t="s">
        <v>74</v>
      </c>
      <c r="I10" s="72" t="s">
        <v>136</v>
      </c>
      <c r="J10" s="59" t="s">
        <v>62</v>
      </c>
      <c r="K10" s="130"/>
      <c r="L10" s="141" t="s">
        <v>142</v>
      </c>
      <c r="M10" s="130"/>
      <c r="N10" s="130"/>
      <c r="O10" s="130"/>
      <c r="P10" s="130"/>
      <c r="Q10" s="130"/>
      <c r="R10" s="130"/>
      <c r="S10" s="130"/>
      <c r="T10" s="130"/>
      <c r="U10" s="130"/>
      <c r="V10" s="130"/>
      <c r="W10" s="130"/>
    </row>
    <row r="11" spans="1:23" ht="30" customHeight="1">
      <c r="A11" s="64">
        <v>1</v>
      </c>
      <c r="B11" s="153"/>
      <c r="C11" s="154"/>
      <c r="D11" s="274"/>
      <c r="E11" s="275"/>
      <c r="F11" s="155"/>
      <c r="G11" s="156"/>
      <c r="H11" s="157"/>
      <c r="I11" s="158"/>
      <c r="J11" s="75"/>
      <c r="K11" s="130"/>
      <c r="L11" s="141" t="s">
        <v>143</v>
      </c>
      <c r="M11" s="140">
        <v>43921</v>
      </c>
      <c r="N11" s="130"/>
      <c r="O11" s="130"/>
      <c r="P11" s="130"/>
      <c r="Q11" s="130"/>
      <c r="R11" s="130"/>
      <c r="S11" s="130"/>
      <c r="T11" s="130"/>
      <c r="U11" s="130"/>
      <c r="V11" s="130"/>
      <c r="W11" s="130"/>
    </row>
    <row r="12" spans="1:23" ht="30" customHeight="1">
      <c r="A12" s="64">
        <v>2</v>
      </c>
      <c r="B12" s="153"/>
      <c r="C12" s="154"/>
      <c r="D12" s="274"/>
      <c r="E12" s="275"/>
      <c r="F12" s="155"/>
      <c r="G12" s="156"/>
      <c r="H12" s="159"/>
      <c r="I12" s="160"/>
      <c r="J12" s="75"/>
      <c r="K12" s="130">
        <f t="shared" ref="K12:K25" si="0">IF(H12&lt;&gt;"",1,0)</f>
        <v>0</v>
      </c>
      <c r="L12" s="130" t="s">
        <v>141</v>
      </c>
      <c r="M12" s="140">
        <v>45382</v>
      </c>
      <c r="N12" s="130"/>
      <c r="O12" s="130"/>
      <c r="P12" s="130"/>
      <c r="Q12" s="130"/>
      <c r="R12" s="130"/>
      <c r="S12" s="130"/>
      <c r="T12" s="130"/>
      <c r="U12" s="130"/>
      <c r="V12" s="130"/>
      <c r="W12" s="130"/>
    </row>
    <row r="13" spans="1:23" ht="30" customHeight="1">
      <c r="A13" s="64">
        <v>3</v>
      </c>
      <c r="B13" s="153"/>
      <c r="C13" s="154"/>
      <c r="D13" s="274"/>
      <c r="E13" s="275"/>
      <c r="F13" s="155"/>
      <c r="G13" s="156"/>
      <c r="H13" s="159"/>
      <c r="I13" s="160"/>
      <c r="J13" s="75"/>
      <c r="K13" s="130">
        <f t="shared" si="0"/>
        <v>0</v>
      </c>
      <c r="L13" s="130" t="str">
        <f t="shared" ref="L13:L24" si="1">IF(C13="その他",1,"")</f>
        <v/>
      </c>
      <c r="M13" s="142"/>
      <c r="N13" s="130"/>
      <c r="O13" s="130"/>
      <c r="P13" s="130"/>
      <c r="Q13" s="130"/>
      <c r="R13" s="130"/>
      <c r="S13" s="130"/>
      <c r="T13" s="130"/>
      <c r="U13" s="130"/>
      <c r="V13" s="130"/>
      <c r="W13" s="130"/>
    </row>
    <row r="14" spans="1:23" ht="30" customHeight="1">
      <c r="A14" s="64">
        <v>4</v>
      </c>
      <c r="B14" s="153"/>
      <c r="C14" s="154"/>
      <c r="D14" s="274"/>
      <c r="E14" s="275"/>
      <c r="F14" s="155"/>
      <c r="G14" s="156"/>
      <c r="H14" s="159"/>
      <c r="I14" s="160"/>
      <c r="J14" s="75"/>
      <c r="K14" s="130">
        <f>IF(H14&lt;&gt;"",1,0)</f>
        <v>0</v>
      </c>
      <c r="L14" s="130" t="str">
        <f t="shared" si="1"/>
        <v/>
      </c>
      <c r="M14" s="141"/>
      <c r="N14" s="130"/>
      <c r="O14" s="130"/>
      <c r="P14" s="130"/>
      <c r="Q14" s="130"/>
      <c r="R14" s="130"/>
      <c r="S14" s="130"/>
      <c r="T14" s="130"/>
      <c r="U14" s="130"/>
      <c r="V14" s="130"/>
      <c r="W14" s="130"/>
    </row>
    <row r="15" spans="1:23" ht="30" customHeight="1">
      <c r="A15" s="64">
        <v>5</v>
      </c>
      <c r="B15" s="153"/>
      <c r="C15" s="154"/>
      <c r="D15" s="274"/>
      <c r="E15" s="275"/>
      <c r="F15" s="155"/>
      <c r="G15" s="156"/>
      <c r="H15" s="159"/>
      <c r="I15" s="160"/>
      <c r="J15" s="75"/>
      <c r="K15" s="130">
        <f t="shared" si="0"/>
        <v>0</v>
      </c>
      <c r="L15" s="130" t="str">
        <f t="shared" si="1"/>
        <v/>
      </c>
      <c r="M15" s="130"/>
      <c r="N15" s="130"/>
      <c r="O15" s="130"/>
      <c r="P15" s="130"/>
      <c r="Q15" s="130"/>
      <c r="R15" s="130"/>
      <c r="S15" s="130"/>
      <c r="T15" s="130"/>
      <c r="U15" s="130"/>
      <c r="V15" s="130"/>
      <c r="W15" s="130"/>
    </row>
    <row r="16" spans="1:23" ht="30" customHeight="1">
      <c r="A16" s="64">
        <v>6</v>
      </c>
      <c r="B16" s="153"/>
      <c r="C16" s="154"/>
      <c r="D16" s="274"/>
      <c r="E16" s="275"/>
      <c r="F16" s="155"/>
      <c r="G16" s="156"/>
      <c r="H16" s="159"/>
      <c r="I16" s="160"/>
      <c r="J16" s="75"/>
      <c r="K16" s="130">
        <f t="shared" si="0"/>
        <v>0</v>
      </c>
      <c r="L16" s="130" t="str">
        <f t="shared" si="1"/>
        <v/>
      </c>
      <c r="M16" s="130"/>
      <c r="N16" s="130"/>
      <c r="O16" s="130"/>
      <c r="P16" s="130"/>
      <c r="Q16" s="130"/>
      <c r="R16" s="130"/>
      <c r="S16" s="130"/>
      <c r="T16" s="130"/>
      <c r="U16" s="130"/>
      <c r="V16" s="130"/>
      <c r="W16" s="130"/>
    </row>
    <row r="17" spans="1:23" ht="30" customHeight="1">
      <c r="A17" s="64">
        <v>7</v>
      </c>
      <c r="B17" s="153"/>
      <c r="C17" s="154"/>
      <c r="D17" s="274"/>
      <c r="E17" s="275"/>
      <c r="F17" s="155"/>
      <c r="G17" s="156"/>
      <c r="H17" s="159"/>
      <c r="I17" s="160"/>
      <c r="J17" s="75"/>
      <c r="K17" s="130">
        <f t="shared" si="0"/>
        <v>0</v>
      </c>
      <c r="L17" s="130" t="str">
        <f t="shared" si="1"/>
        <v/>
      </c>
      <c r="M17" s="130"/>
      <c r="N17" s="130"/>
      <c r="O17" s="130"/>
      <c r="P17" s="130"/>
      <c r="Q17" s="130"/>
      <c r="R17" s="130"/>
      <c r="S17" s="130"/>
      <c r="T17" s="130"/>
      <c r="U17" s="130"/>
      <c r="V17" s="130"/>
      <c r="W17" s="130"/>
    </row>
    <row r="18" spans="1:23" ht="30" customHeight="1">
      <c r="A18" s="64">
        <v>8</v>
      </c>
      <c r="B18" s="153"/>
      <c r="C18" s="154"/>
      <c r="D18" s="274"/>
      <c r="E18" s="275"/>
      <c r="F18" s="155"/>
      <c r="G18" s="156"/>
      <c r="H18" s="159"/>
      <c r="I18" s="160"/>
      <c r="J18" s="75"/>
      <c r="K18" s="130">
        <f t="shared" si="0"/>
        <v>0</v>
      </c>
      <c r="L18" s="130" t="str">
        <f t="shared" si="1"/>
        <v/>
      </c>
      <c r="M18" s="130"/>
      <c r="N18" s="130"/>
      <c r="O18" s="130"/>
      <c r="P18" s="130"/>
      <c r="Q18" s="130"/>
      <c r="R18" s="130"/>
      <c r="S18" s="130"/>
      <c r="T18" s="130"/>
      <c r="U18" s="130"/>
      <c r="V18" s="130"/>
      <c r="W18" s="130"/>
    </row>
    <row r="19" spans="1:23" ht="30" customHeight="1">
      <c r="A19" s="64">
        <v>9</v>
      </c>
      <c r="B19" s="153"/>
      <c r="C19" s="154"/>
      <c r="D19" s="274"/>
      <c r="E19" s="275"/>
      <c r="F19" s="155"/>
      <c r="G19" s="156"/>
      <c r="H19" s="159"/>
      <c r="I19" s="160"/>
      <c r="J19" s="75"/>
      <c r="K19" s="130">
        <f t="shared" si="0"/>
        <v>0</v>
      </c>
      <c r="L19" s="130" t="str">
        <f t="shared" si="1"/>
        <v/>
      </c>
      <c r="M19" s="130"/>
      <c r="N19" s="130"/>
      <c r="O19" s="130"/>
      <c r="P19" s="130"/>
      <c r="Q19" s="130"/>
      <c r="R19" s="130"/>
      <c r="S19" s="130"/>
      <c r="T19" s="130"/>
      <c r="U19" s="130"/>
      <c r="V19" s="130"/>
      <c r="W19" s="130"/>
    </row>
    <row r="20" spans="1:23" ht="30" customHeight="1">
      <c r="A20" s="64">
        <v>10</v>
      </c>
      <c r="B20" s="153"/>
      <c r="C20" s="154"/>
      <c r="D20" s="274"/>
      <c r="E20" s="275"/>
      <c r="F20" s="155"/>
      <c r="G20" s="156"/>
      <c r="H20" s="159"/>
      <c r="I20" s="160"/>
      <c r="J20" s="75"/>
      <c r="K20" s="130">
        <f t="shared" si="0"/>
        <v>0</v>
      </c>
      <c r="L20" s="130" t="str">
        <f t="shared" si="1"/>
        <v/>
      </c>
      <c r="M20" s="130"/>
      <c r="N20" s="130"/>
      <c r="O20" s="130"/>
      <c r="P20" s="130"/>
      <c r="Q20" s="130"/>
      <c r="R20" s="130"/>
      <c r="S20" s="130"/>
      <c r="T20" s="130"/>
      <c r="U20" s="130"/>
      <c r="V20" s="130"/>
      <c r="W20" s="130"/>
    </row>
    <row r="21" spans="1:23" ht="30" customHeight="1">
      <c r="A21" s="64">
        <v>11</v>
      </c>
      <c r="B21" s="153"/>
      <c r="C21" s="154"/>
      <c r="D21" s="274"/>
      <c r="E21" s="275"/>
      <c r="F21" s="155"/>
      <c r="G21" s="156"/>
      <c r="H21" s="159"/>
      <c r="I21" s="160"/>
      <c r="J21" s="75"/>
      <c r="K21" s="130">
        <f t="shared" si="0"/>
        <v>0</v>
      </c>
      <c r="L21" s="130" t="str">
        <f t="shared" si="1"/>
        <v/>
      </c>
      <c r="M21" s="130"/>
      <c r="N21" s="130"/>
      <c r="O21" s="130"/>
      <c r="P21" s="130"/>
      <c r="Q21" s="130"/>
      <c r="R21" s="130"/>
      <c r="S21" s="130"/>
      <c r="T21" s="130"/>
      <c r="U21" s="130"/>
      <c r="V21" s="130"/>
      <c r="W21" s="130"/>
    </row>
    <row r="22" spans="1:23" ht="30" customHeight="1">
      <c r="A22" s="64">
        <v>12</v>
      </c>
      <c r="B22" s="153"/>
      <c r="C22" s="154"/>
      <c r="D22" s="274"/>
      <c r="E22" s="275"/>
      <c r="F22" s="155"/>
      <c r="G22" s="156"/>
      <c r="H22" s="159"/>
      <c r="I22" s="160"/>
      <c r="J22" s="75"/>
      <c r="K22" s="130">
        <f t="shared" si="0"/>
        <v>0</v>
      </c>
      <c r="L22" s="130" t="str">
        <f t="shared" si="1"/>
        <v/>
      </c>
      <c r="M22" s="130"/>
      <c r="N22" s="130"/>
      <c r="O22" s="130"/>
      <c r="P22" s="130"/>
      <c r="Q22" s="130"/>
      <c r="R22" s="130"/>
      <c r="S22" s="130"/>
      <c r="T22" s="130"/>
      <c r="U22" s="130"/>
      <c r="V22" s="130"/>
      <c r="W22" s="130"/>
    </row>
    <row r="23" spans="1:23" ht="30" customHeight="1">
      <c r="A23" s="64">
        <v>13</v>
      </c>
      <c r="B23" s="153"/>
      <c r="C23" s="154"/>
      <c r="D23" s="274"/>
      <c r="E23" s="275"/>
      <c r="F23" s="155"/>
      <c r="G23" s="156"/>
      <c r="H23" s="159"/>
      <c r="I23" s="160"/>
      <c r="J23" s="75"/>
      <c r="K23" s="130">
        <f t="shared" si="0"/>
        <v>0</v>
      </c>
      <c r="L23" s="130" t="str">
        <f t="shared" si="1"/>
        <v/>
      </c>
      <c r="M23" s="130"/>
      <c r="N23" s="130"/>
      <c r="O23" s="130"/>
      <c r="P23" s="130"/>
      <c r="Q23" s="130"/>
      <c r="R23" s="130"/>
      <c r="S23" s="130"/>
      <c r="T23" s="130"/>
      <c r="U23" s="130"/>
      <c r="V23" s="130"/>
      <c r="W23" s="130"/>
    </row>
    <row r="24" spans="1:23" ht="30" customHeight="1">
      <c r="A24" s="64">
        <v>14</v>
      </c>
      <c r="B24" s="153"/>
      <c r="C24" s="154"/>
      <c r="D24" s="274"/>
      <c r="E24" s="275"/>
      <c r="F24" s="155"/>
      <c r="G24" s="156"/>
      <c r="H24" s="159"/>
      <c r="I24" s="160"/>
      <c r="J24" s="75"/>
      <c r="K24" s="130">
        <f t="shared" si="0"/>
        <v>0</v>
      </c>
      <c r="L24" s="130" t="str">
        <f t="shared" si="1"/>
        <v/>
      </c>
      <c r="M24" s="130"/>
      <c r="N24" s="130"/>
      <c r="O24" s="130"/>
      <c r="P24" s="130"/>
      <c r="Q24" s="130"/>
      <c r="R24" s="130"/>
      <c r="S24" s="130"/>
      <c r="T24" s="130"/>
      <c r="U24" s="130"/>
      <c r="V24" s="130"/>
      <c r="W24" s="130"/>
    </row>
    <row r="25" spans="1:23" ht="30" customHeight="1" thickBot="1">
      <c r="A25" s="65">
        <v>15</v>
      </c>
      <c r="B25" s="198"/>
      <c r="C25" s="161"/>
      <c r="D25" s="294"/>
      <c r="E25" s="295"/>
      <c r="F25" s="162"/>
      <c r="G25" s="163"/>
      <c r="H25" s="164"/>
      <c r="I25" s="165"/>
      <c r="J25" s="76"/>
      <c r="K25" s="130">
        <f t="shared" si="0"/>
        <v>0</v>
      </c>
      <c r="L25" s="130" t="e">
        <f>IF(SUMIF(C11:C25,"【職員処遇改善費のみ対象】園内研修",I11:I25)&gt;VLOOKUP(C6,M25:N28,2,FALSE),VLOOKUP(C6,M25:N28,2,FALSE)-SUMIF(C11:C25,"【職員処遇改善費のみ対象】園内研修",I11:I25),"")</f>
        <v>#N/A</v>
      </c>
      <c r="M25" s="54" t="s">
        <v>140</v>
      </c>
      <c r="N25" s="149">
        <v>4</v>
      </c>
      <c r="O25" s="130"/>
      <c r="P25" s="130"/>
      <c r="Q25" s="130"/>
      <c r="R25" s="130"/>
      <c r="S25" s="130"/>
      <c r="T25" s="130"/>
      <c r="U25" s="130"/>
      <c r="V25" s="130"/>
      <c r="W25" s="130"/>
    </row>
    <row r="26" spans="1:23" ht="26.25" customHeight="1" thickTop="1" thickBot="1">
      <c r="A26" s="287" t="s">
        <v>65</v>
      </c>
      <c r="B26" s="289"/>
      <c r="C26" s="288"/>
      <c r="D26" s="288"/>
      <c r="E26" s="288"/>
      <c r="F26" s="289"/>
      <c r="G26" s="290"/>
      <c r="H26" s="85">
        <f ca="1">①集計表!P26</f>
        <v>0</v>
      </c>
      <c r="I26" s="82">
        <f ca="1">SUM(I27:I29)</f>
        <v>0</v>
      </c>
      <c r="J26" s="152"/>
      <c r="K26" s="130"/>
      <c r="L26" s="130"/>
      <c r="M26" s="132"/>
      <c r="N26" s="149"/>
      <c r="O26" s="130"/>
      <c r="P26" s="130"/>
      <c r="Q26" s="130"/>
      <c r="R26" s="130"/>
      <c r="S26" s="130"/>
      <c r="T26" s="130"/>
      <c r="U26" s="130"/>
      <c r="V26" s="130"/>
      <c r="W26" s="130"/>
    </row>
    <row r="27" spans="1:23" ht="26.25" customHeight="1" thickBot="1">
      <c r="A27" s="136"/>
      <c r="B27" s="127" t="s">
        <v>66</v>
      </c>
      <c r="C27" s="128"/>
      <c r="D27" s="128"/>
      <c r="E27" s="128"/>
      <c r="F27" s="128"/>
      <c r="G27" s="128"/>
      <c r="H27" s="139" t="s">
        <v>197</v>
      </c>
      <c r="I27" s="82">
        <f>SUMIF(C11:C25,"【職員処遇改善費のみ対象】横浜市（区）主催研修",I11:I25)</f>
        <v>0</v>
      </c>
      <c r="J27" s="126"/>
      <c r="K27" s="130"/>
      <c r="L27" s="130"/>
      <c r="M27" s="132"/>
      <c r="N27" s="149"/>
      <c r="O27" s="130"/>
      <c r="P27" s="130"/>
      <c r="Q27" s="130"/>
      <c r="R27" s="130"/>
      <c r="S27" s="130"/>
      <c r="T27" s="130"/>
      <c r="U27" s="130"/>
      <c r="V27" s="130"/>
      <c r="W27" s="130"/>
    </row>
    <row r="28" spans="1:23" ht="26.25" customHeight="1" thickBot="1">
      <c r="A28" s="136"/>
      <c r="B28" s="147" t="s">
        <v>145</v>
      </c>
      <c r="C28" s="128"/>
      <c r="D28" s="128"/>
      <c r="E28" s="128"/>
      <c r="F28" s="128"/>
      <c r="G28" s="128"/>
      <c r="H28" s="138" t="s">
        <v>186</v>
      </c>
      <c r="I28" s="82">
        <f ca="1">SUMIF(C11:C26,"【幼稚園又は認定こども園に勤務していた者】その他",I11:I25)</f>
        <v>0</v>
      </c>
      <c r="J28" s="137"/>
      <c r="K28" s="130"/>
      <c r="M28" s="132"/>
      <c r="N28" s="149"/>
      <c r="O28" s="130"/>
      <c r="P28" s="130"/>
      <c r="Q28" s="130"/>
      <c r="R28" s="130"/>
      <c r="S28" s="130"/>
      <c r="T28" s="130"/>
      <c r="U28" s="130"/>
      <c r="V28" s="130"/>
      <c r="W28" s="130"/>
    </row>
    <row r="29" spans="1:23" ht="26.25" customHeight="1" thickBot="1">
      <c r="A29" s="136"/>
      <c r="B29" s="292" t="s">
        <v>144</v>
      </c>
      <c r="C29" s="292"/>
      <c r="D29" s="292"/>
      <c r="E29" s="292"/>
      <c r="F29" s="292"/>
      <c r="G29" s="293"/>
      <c r="H29" s="138" t="s">
        <v>187</v>
      </c>
      <c r="I29" s="82">
        <f>IF(SUMIF(C11:C25,"【職員処遇改善費のみ対象】園内研修",I11:I25)&gt;N25,N25,SUMIF(C11:C25,"【職員処遇改善費のみ対象】園内研修",I11:I25))</f>
        <v>0</v>
      </c>
      <c r="J29" s="137"/>
      <c r="K29" s="130"/>
      <c r="L29" s="130"/>
      <c r="M29" s="130"/>
      <c r="N29" s="130"/>
      <c r="O29" s="130"/>
      <c r="P29" s="130"/>
      <c r="Q29" s="130"/>
      <c r="R29" s="130"/>
      <c r="S29" s="130"/>
      <c r="T29" s="130"/>
      <c r="U29" s="130"/>
      <c r="V29" s="130"/>
      <c r="W29" s="130"/>
    </row>
    <row r="30" spans="1:23" s="52" customFormat="1" ht="26.25" customHeight="1" thickBot="1">
      <c r="A30" s="121"/>
      <c r="B30" s="122" t="s">
        <v>183</v>
      </c>
      <c r="C30" s="148"/>
      <c r="D30" s="128"/>
      <c r="E30" s="128"/>
      <c r="F30" s="128"/>
      <c r="G30" s="128"/>
      <c r="H30" s="189" t="s">
        <v>188</v>
      </c>
      <c r="I30" s="82">
        <f>SUMIF(C11:C25,"幼稚園教諭旧免許状更新講習・免許法認定講習",I11:I25)</f>
        <v>0</v>
      </c>
      <c r="J30" s="128"/>
      <c r="K30" s="132"/>
      <c r="L30" s="132"/>
      <c r="M30" s="132"/>
      <c r="N30" s="132"/>
      <c r="O30" s="132"/>
      <c r="P30" s="132"/>
      <c r="Q30" s="132"/>
      <c r="R30" s="132"/>
      <c r="S30" s="132"/>
      <c r="T30" s="132"/>
      <c r="U30" s="132"/>
      <c r="V30" s="132"/>
      <c r="W30" s="132"/>
    </row>
    <row r="31" spans="1:23" s="52" customFormat="1" ht="15" customHeight="1">
      <c r="A31" s="121"/>
      <c r="B31" s="291" t="s">
        <v>184</v>
      </c>
      <c r="C31" s="291"/>
      <c r="D31" s="128"/>
      <c r="E31" s="128"/>
      <c r="F31" s="128"/>
      <c r="G31" s="128"/>
      <c r="H31" s="128"/>
      <c r="I31" s="128"/>
      <c r="J31" s="128"/>
      <c r="K31" s="132"/>
      <c r="L31" s="132"/>
      <c r="M31" s="132"/>
      <c r="N31" s="132"/>
      <c r="O31" s="132"/>
      <c r="P31" s="132"/>
      <c r="Q31" s="132"/>
      <c r="R31" s="132"/>
      <c r="S31" s="132"/>
      <c r="T31" s="132"/>
      <c r="U31" s="132"/>
      <c r="V31" s="132"/>
      <c r="W31" s="132"/>
    </row>
    <row r="32" spans="1:23" s="52" customFormat="1" ht="15" customHeight="1">
      <c r="A32" s="121"/>
      <c r="B32" s="122" t="s">
        <v>185</v>
      </c>
      <c r="C32" s="128"/>
      <c r="D32" s="128"/>
      <c r="E32" s="128"/>
      <c r="F32" s="128"/>
      <c r="G32" s="128"/>
      <c r="H32" s="128"/>
      <c r="I32" s="128"/>
      <c r="J32" s="128"/>
      <c r="K32" s="132"/>
      <c r="L32" s="132"/>
      <c r="M32" s="132"/>
      <c r="N32" s="132"/>
      <c r="O32" s="132"/>
      <c r="P32" s="132"/>
      <c r="Q32" s="132"/>
      <c r="R32" s="132"/>
      <c r="S32" s="132"/>
      <c r="T32" s="132"/>
      <c r="U32" s="132"/>
      <c r="V32" s="132"/>
      <c r="W32" s="132"/>
    </row>
    <row r="33" spans="1:23" s="52" customFormat="1" ht="15" customHeight="1">
      <c r="A33" s="121"/>
      <c r="B33" s="122" t="s">
        <v>196</v>
      </c>
      <c r="C33" s="128"/>
      <c r="D33" s="128"/>
      <c r="E33" s="128"/>
      <c r="F33" s="128"/>
      <c r="G33" s="128"/>
      <c r="H33" s="128"/>
      <c r="I33" s="128"/>
      <c r="J33" s="128"/>
      <c r="K33" s="132"/>
      <c r="L33" s="132"/>
      <c r="M33" s="132"/>
      <c r="N33" s="132"/>
      <c r="O33" s="132"/>
      <c r="P33" s="132"/>
      <c r="Q33" s="132"/>
      <c r="R33" s="132"/>
      <c r="S33" s="132"/>
      <c r="T33" s="132"/>
      <c r="U33" s="132"/>
      <c r="V33" s="132"/>
      <c r="W33" s="132"/>
    </row>
    <row r="34" spans="1:23" s="52" customFormat="1" ht="15" customHeight="1">
      <c r="A34" s="121"/>
      <c r="C34" s="129"/>
      <c r="D34" s="128"/>
      <c r="E34" s="128"/>
      <c r="F34" s="128"/>
      <c r="G34" s="128"/>
      <c r="H34" s="128"/>
      <c r="I34" s="128"/>
      <c r="J34" s="128"/>
      <c r="K34" s="132"/>
      <c r="L34" s="132"/>
      <c r="M34" s="132"/>
      <c r="N34" s="132"/>
      <c r="O34" s="132"/>
      <c r="P34" s="132"/>
      <c r="Q34" s="132"/>
      <c r="R34" s="132"/>
      <c r="S34" s="132"/>
      <c r="T34" s="132"/>
      <c r="U34" s="132"/>
      <c r="V34" s="132"/>
      <c r="W34" s="132"/>
    </row>
    <row r="35" spans="1:23" s="52" customFormat="1" ht="15" customHeight="1">
      <c r="A35" s="121"/>
      <c r="D35" s="128"/>
      <c r="E35" s="128"/>
      <c r="F35" s="128"/>
      <c r="G35" s="128"/>
      <c r="H35" s="128"/>
      <c r="I35" s="128"/>
      <c r="J35" s="128"/>
      <c r="K35" s="132"/>
      <c r="L35" s="132"/>
      <c r="M35" s="132"/>
      <c r="N35" s="132"/>
      <c r="O35" s="132"/>
      <c r="P35" s="132"/>
      <c r="Q35" s="132"/>
      <c r="R35" s="132"/>
      <c r="S35" s="132"/>
      <c r="T35" s="132"/>
      <c r="U35" s="132"/>
      <c r="V35" s="132"/>
      <c r="W35" s="132"/>
    </row>
    <row r="36" spans="1:23" s="52" customFormat="1" ht="15" customHeight="1">
      <c r="A36" s="121"/>
      <c r="C36" s="128"/>
      <c r="D36" s="128"/>
      <c r="E36" s="128"/>
      <c r="F36" s="128"/>
      <c r="G36" s="128"/>
      <c r="H36" s="128"/>
      <c r="I36" s="128"/>
      <c r="J36" s="128"/>
      <c r="K36" s="132"/>
      <c r="L36" s="132"/>
      <c r="M36" s="132"/>
      <c r="N36" s="132"/>
      <c r="O36" s="132"/>
      <c r="P36" s="132"/>
      <c r="Q36" s="132"/>
      <c r="R36" s="132"/>
      <c r="S36" s="132"/>
      <c r="T36" s="132"/>
      <c r="U36" s="132"/>
      <c r="V36" s="132"/>
      <c r="W36" s="132"/>
    </row>
    <row r="37" spans="1:23" s="52" customFormat="1" ht="15" customHeight="1">
      <c r="A37" s="62"/>
      <c r="C37" s="50"/>
      <c r="D37" s="50"/>
      <c r="E37" s="50"/>
      <c r="F37" s="50"/>
      <c r="G37" s="50"/>
      <c r="H37" s="50"/>
      <c r="I37" s="50"/>
      <c r="J37" s="50"/>
    </row>
    <row r="38" spans="1:23" s="52" customFormat="1" ht="15" customHeight="1">
      <c r="A38" s="62"/>
      <c r="B38" s="99" t="s">
        <v>90</v>
      </c>
      <c r="C38" s="100"/>
      <c r="D38" s="100"/>
      <c r="E38" s="100"/>
      <c r="F38" s="100"/>
      <c r="G38" s="50"/>
      <c r="H38" s="50"/>
      <c r="I38" s="50"/>
      <c r="J38" s="50"/>
    </row>
    <row r="39" spans="1:23" s="52" customFormat="1" ht="30" customHeight="1">
      <c r="A39" s="62"/>
      <c r="B39" s="211"/>
      <c r="C39" s="212"/>
      <c r="D39" s="212"/>
      <c r="E39" s="212"/>
      <c r="F39" s="212"/>
      <c r="G39" s="212"/>
      <c r="H39" s="212"/>
      <c r="I39" s="212"/>
      <c r="J39" s="212"/>
    </row>
    <row r="40" spans="1:23" s="52" customFormat="1" ht="15" customHeight="1">
      <c r="A40" s="62"/>
      <c r="B40" s="58"/>
      <c r="C40" s="50"/>
      <c r="D40" s="50"/>
      <c r="E40" s="50"/>
      <c r="F40" s="50"/>
      <c r="G40" s="50"/>
      <c r="H40" s="50"/>
      <c r="I40" s="50"/>
      <c r="J40" s="50"/>
    </row>
    <row r="41" spans="1:23" s="52" customFormat="1" ht="15" customHeight="1">
      <c r="A41" s="62"/>
      <c r="B41" s="58"/>
      <c r="C41" s="50"/>
      <c r="D41" s="50"/>
      <c r="E41" s="50"/>
      <c r="F41" s="50"/>
      <c r="G41" s="50"/>
      <c r="H41" s="50"/>
      <c r="I41" s="50"/>
      <c r="J41" s="50"/>
    </row>
    <row r="42" spans="1:23" s="53" customFormat="1" ht="15" customHeight="1">
      <c r="A42" s="66"/>
      <c r="B42" s="57"/>
      <c r="C42" s="51"/>
      <c r="D42" s="51"/>
      <c r="E42" s="51"/>
      <c r="F42" s="51"/>
      <c r="G42" s="51"/>
      <c r="H42" s="51"/>
      <c r="I42" s="51"/>
      <c r="J42" s="51"/>
    </row>
  </sheetData>
  <sheetProtection algorithmName="SHA-512" hashValue="Td6uqHtETtLSGDodtZrTa0Lub1XiELU+rmpQMmu1+yKbGYZ4u0EJ36bv+9gz5bEv0e7eCzySeOpVJ4QCfsqA1w==" saltValue="KdHXb+7QR6setOhGqpwgAA==" spinCount="100000" sheet="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9:G29"/>
    <mergeCell ref="B31:C31"/>
    <mergeCell ref="B39:J39"/>
    <mergeCell ref="D21:E21"/>
    <mergeCell ref="D22:E22"/>
    <mergeCell ref="D23:E23"/>
    <mergeCell ref="D24:E24"/>
    <mergeCell ref="D25:E25"/>
    <mergeCell ref="A26:G26"/>
  </mergeCells>
  <phoneticPr fontId="2"/>
  <conditionalFormatting sqref="C6:C7">
    <cfRule type="cellIs" dxfId="467" priority="13" operator="equal">
      <formula>""</formula>
    </cfRule>
  </conditionalFormatting>
  <conditionalFormatting sqref="D8 H26:I26">
    <cfRule type="cellIs" dxfId="466" priority="15" operator="equal">
      <formula>""</formula>
    </cfRule>
  </conditionalFormatting>
  <conditionalFormatting sqref="D11:E25 G11:H25">
    <cfRule type="expression" dxfId="465" priority="3">
      <formula>$C11="【職員処遇改善費のみ対象】園内研修"</formula>
    </cfRule>
  </conditionalFormatting>
  <conditionalFormatting sqref="D11:E25">
    <cfRule type="expression" dxfId="464" priority="11">
      <formula>$C11="【職員処遇改善費のみ対象】横浜市（区）主催研修"</formula>
    </cfRule>
    <cfRule type="expression" dxfId="463" priority="12">
      <formula>$C11="幼稚園教諭旧免許状更新講習・免許法認定講習"</formula>
    </cfRule>
  </conditionalFormatting>
  <conditionalFormatting sqref="F11:F25">
    <cfRule type="expression" dxfId="462" priority="7">
      <formula>$C11&lt;&gt;"保育士等キャリアアップ研修"</formula>
    </cfRule>
    <cfRule type="expression" dxfId="461" priority="16" stopIfTrue="1">
      <formula>$C11="保育士等キャリアアップ研修"</formula>
    </cfRule>
  </conditionalFormatting>
  <conditionalFormatting sqref="F11:H25">
    <cfRule type="expression" dxfId="460" priority="4">
      <formula>$C11="その他"</formula>
    </cfRule>
  </conditionalFormatting>
  <conditionalFormatting sqref="G11:G25">
    <cfRule type="expression" dxfId="459" priority="9">
      <formula>$C11="幼稚園教諭旧免許状更新講習・免許法認定講習"</formula>
    </cfRule>
  </conditionalFormatting>
  <conditionalFormatting sqref="G11:H25">
    <cfRule type="expression" dxfId="458" priority="1">
      <formula>$C11="【職員処遇改善費のみ対象】横浜市（区）主催研修"</formula>
    </cfRule>
  </conditionalFormatting>
  <conditionalFormatting sqref="H11:H25">
    <cfRule type="expression" dxfId="457" priority="2">
      <formula>$C11="【幼稚園又は認定こども園に勤務していた者】その他"</formula>
    </cfRule>
  </conditionalFormatting>
  <conditionalFormatting sqref="H3:I3 H4:J7">
    <cfRule type="cellIs" dxfId="456" priority="14" operator="equal">
      <formula>""</formula>
    </cfRule>
  </conditionalFormatting>
  <conditionalFormatting sqref="I11:I25">
    <cfRule type="expression" dxfId="455" priority="8">
      <formula>$C11="保育士等キャリアアップ研修"</formula>
    </cfRule>
  </conditionalFormatting>
  <dataValidations count="9">
    <dataValidation type="list" allowBlank="1" showInputMessage="1" showErrorMessage="1" sqref="H25" xr:uid="{DF300314-5EA1-4037-ADC3-AAEE05D419F5}">
      <formula1>INDIRECT($C$5)</formula1>
    </dataValidation>
    <dataValidation type="list" allowBlank="1" showInputMessage="1" showErrorMessage="1" sqref="H11:H24" xr:uid="{954D5812-EB22-449A-BD32-3C3B77B5A119}">
      <formula1>INDIRECT($C$6)</formula1>
    </dataValidation>
    <dataValidation type="decimal" operator="greaterThanOrEqual" allowBlank="1" showInputMessage="1" showErrorMessage="1" sqref="I11:I25" xr:uid="{08DF3FCB-8A35-42BC-B4F7-FF4D533BE599}">
      <formula1>0</formula1>
    </dataValidation>
    <dataValidation type="textLength" operator="equal" allowBlank="1" showInputMessage="1" showErrorMessage="1" sqref="G11:G25" xr:uid="{DADFBB62-05A7-4CF9-AAEB-FE5F6D663C31}">
      <formula1>12</formula1>
    </dataValidation>
    <dataValidation type="list" allowBlank="1" showInputMessage="1" showErrorMessage="1" sqref="D8" xr:uid="{CE6E9615-49D3-4202-B908-B981AED6CB4E}">
      <formula1>"〇,×"</formula1>
    </dataValidation>
    <dataValidation type="list" allowBlank="1" showInputMessage="1" showErrorMessage="1" sqref="C11:C25" xr:uid="{BD2F51D8-8D14-4B32-88EC-A72935BEEC10}">
      <formula1>INDIRECT($D$8)</formula1>
    </dataValidation>
    <dataValidation type="list" allowBlank="1" showInputMessage="1" showErrorMessage="1" sqref="O6" xr:uid="{517AF37A-0CCE-4369-A699-1E100BC594F3}">
      <formula1>" "</formula1>
    </dataValidation>
    <dataValidation type="list" allowBlank="1" showInputMessage="1" showErrorMessage="1" sqref="D11:E25" xr:uid="{027DBDDD-AF02-40EE-A0A3-F78ACA4F4A58}">
      <formula1>INDIRECT($C11)</formula1>
    </dataValidation>
    <dataValidation type="date" operator="lessThanOrEqual" allowBlank="1" error="賃金改善開始月のR6.4月以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6.4月以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A2114351-4998-444F-96FC-04380855FB9D}">
      <formula1>45716</formula1>
    </dataValidation>
  </dataValidations>
  <printOptions horizontalCentered="1"/>
  <pageMargins left="0.25" right="0.25" top="0.75" bottom="0.75" header="0.3" footer="0.3"/>
  <pageSetup paperSize="8" scale="85" orientation="landscape" cellComments="asDisplayed" r:id="rId1"/>
  <extLst>
    <ext xmlns:x14="http://schemas.microsoft.com/office/spreadsheetml/2009/9/main" uri="{CCE6A557-97BC-4b89-ADB6-D9C93CAAB3DF}">
      <x14:dataValidations xmlns:xm="http://schemas.microsoft.com/office/excel/2006/main" count="1">
        <x14:dataValidation type="list" allowBlank="1" showInputMessage="1" showErrorMessage="1" xr:uid="{4D5EF00F-EE5A-4199-A56A-35A293C15E1E}">
          <x14:formula1>
            <xm:f>マスタ!$C$3:$C$6</xm:f>
          </x14:formula1>
          <xm:sqref>C6:D6</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69BBFD-AA8F-477E-B676-58ADEABAC897}">
  <sheetPr codeName="Sheet19">
    <tabColor rgb="FFFF0000"/>
    <pageSetUpPr fitToPage="1"/>
  </sheetPr>
  <dimension ref="A1:W42"/>
  <sheetViews>
    <sheetView showZeros="0" view="pageBreakPreview" zoomScale="70" zoomScaleNormal="70" zoomScaleSheetLayoutView="70" workbookViewId="0">
      <selection activeCell="B11" sqref="B11:B25"/>
    </sheetView>
  </sheetViews>
  <sheetFormatPr defaultRowHeight="18.75"/>
  <cols>
    <col min="1" max="1" width="5" style="63" customWidth="1"/>
    <col min="2" max="2" width="16.75" style="67" customWidth="1"/>
    <col min="3" max="3" width="39.375" style="2" customWidth="1"/>
    <col min="4" max="4" width="9.375" style="2" customWidth="1"/>
    <col min="5" max="5" width="37.625" style="2" customWidth="1"/>
    <col min="6" max="6" width="42.875" style="2" customWidth="1"/>
    <col min="7" max="7" width="19.625" style="2" customWidth="1"/>
    <col min="8" max="8" width="22.375" style="2" customWidth="1"/>
    <col min="9" max="9" width="15.625" style="2" customWidth="1"/>
    <col min="10" max="10" width="27.5" style="2" customWidth="1"/>
    <col min="11" max="11" width="9" style="2" hidden="1" customWidth="1"/>
    <col min="12" max="12" width="11.875" style="2" hidden="1" customWidth="1"/>
    <col min="13" max="13" width="10.5" style="2" hidden="1" customWidth="1"/>
    <col min="14" max="14" width="9" style="2" hidden="1" customWidth="1"/>
    <col min="15" max="15" width="50.625" style="2" hidden="1" customWidth="1"/>
    <col min="16" max="16384" width="9" style="2"/>
  </cols>
  <sheetData>
    <row r="1" spans="1:23" ht="29.25" customHeight="1">
      <c r="A1" s="112" t="s">
        <v>71</v>
      </c>
      <c r="B1" s="113"/>
      <c r="C1" s="117"/>
      <c r="D1" s="116" t="s">
        <v>195</v>
      </c>
      <c r="E1" s="98"/>
      <c r="F1" s="116"/>
      <c r="G1" s="117"/>
      <c r="H1" s="117"/>
      <c r="I1" s="117"/>
      <c r="J1" s="118"/>
      <c r="K1" s="130"/>
      <c r="L1" s="130"/>
      <c r="M1" s="130"/>
      <c r="N1" s="130"/>
      <c r="O1" s="130"/>
      <c r="P1" s="130"/>
      <c r="Q1" s="130"/>
      <c r="R1" s="130"/>
      <c r="S1" s="130"/>
      <c r="T1" s="130"/>
      <c r="U1" s="130"/>
      <c r="V1" s="130"/>
      <c r="W1" s="130"/>
    </row>
    <row r="2" spans="1:23" ht="19.5" thickBot="1">
      <c r="A2" s="121"/>
      <c r="B2" s="122"/>
      <c r="C2" s="119"/>
      <c r="D2" s="119"/>
      <c r="E2" s="119"/>
      <c r="F2" s="124"/>
      <c r="G2" s="119"/>
      <c r="H2" s="125"/>
      <c r="I2" s="125"/>
      <c r="J2" s="125"/>
      <c r="K2" s="130"/>
      <c r="L2" s="130"/>
      <c r="M2" s="130"/>
      <c r="N2" s="130"/>
      <c r="O2" s="130"/>
      <c r="P2" s="130"/>
      <c r="Q2" s="130"/>
      <c r="R2" s="130"/>
      <c r="S2" s="130"/>
      <c r="T2" s="130"/>
      <c r="U2" s="130"/>
      <c r="V2" s="130"/>
      <c r="W2" s="130"/>
    </row>
    <row r="3" spans="1:23" s="6" customFormat="1" ht="24.95" customHeight="1">
      <c r="A3" s="192"/>
      <c r="B3" s="122"/>
      <c r="C3" s="193"/>
      <c r="D3" s="193"/>
      <c r="E3" s="193"/>
      <c r="F3" s="194"/>
      <c r="G3" s="195" t="s">
        <v>1</v>
      </c>
      <c r="H3" s="97">
        <f>①集計表!P4</f>
        <v>0</v>
      </c>
      <c r="I3" s="196" t="s">
        <v>3</v>
      </c>
      <c r="J3" s="118"/>
      <c r="K3" s="131"/>
      <c r="L3" s="131"/>
      <c r="M3" s="131"/>
      <c r="N3" s="131"/>
      <c r="O3" s="131"/>
      <c r="P3" s="131"/>
      <c r="Q3" s="131"/>
      <c r="R3" s="131"/>
      <c r="S3" s="131"/>
      <c r="T3" s="131"/>
      <c r="U3" s="131"/>
      <c r="V3" s="131"/>
      <c r="W3" s="131"/>
    </row>
    <row r="4" spans="1:23" s="6" customFormat="1" ht="24.95" customHeight="1">
      <c r="A4" s="121"/>
      <c r="B4" s="122"/>
      <c r="C4" s="193"/>
      <c r="D4" s="193"/>
      <c r="E4" s="193"/>
      <c r="F4" s="194"/>
      <c r="G4" s="197" t="s">
        <v>4</v>
      </c>
      <c r="H4" s="276">
        <f>①集計表!P5</f>
        <v>0</v>
      </c>
      <c r="I4" s="277"/>
      <c r="J4" s="278"/>
      <c r="K4" s="131"/>
      <c r="L4" s="131"/>
      <c r="M4" s="131"/>
      <c r="N4" s="131"/>
      <c r="O4" s="131"/>
      <c r="P4" s="131"/>
      <c r="Q4" s="131"/>
      <c r="R4" s="131"/>
      <c r="S4" s="131"/>
      <c r="T4" s="131"/>
      <c r="U4" s="131"/>
      <c r="V4" s="131"/>
      <c r="W4" s="131"/>
    </row>
    <row r="5" spans="1:23" s="6" customFormat="1" ht="24.95" customHeight="1" thickBot="1">
      <c r="A5" s="62"/>
      <c r="B5" s="71"/>
      <c r="C5" s="3"/>
      <c r="D5" s="14"/>
      <c r="E5" s="14"/>
      <c r="F5" s="7"/>
      <c r="G5" s="15" t="s">
        <v>7</v>
      </c>
      <c r="H5" s="279">
        <f>①集計表!P6</f>
        <v>0</v>
      </c>
      <c r="I5" s="280"/>
      <c r="J5" s="281"/>
      <c r="K5" s="131"/>
      <c r="L5" s="131"/>
      <c r="M5" s="131"/>
      <c r="N5" s="131"/>
      <c r="O5" s="131"/>
      <c r="P5" s="131"/>
      <c r="Q5" s="131"/>
      <c r="R5" s="131"/>
      <c r="S5" s="131"/>
      <c r="T5" s="131"/>
      <c r="U5" s="131"/>
      <c r="V5" s="131"/>
      <c r="W5" s="131"/>
    </row>
    <row r="6" spans="1:23" s="6" customFormat="1" ht="24.95" customHeight="1">
      <c r="A6" s="62"/>
      <c r="B6" s="68" t="s">
        <v>6</v>
      </c>
      <c r="C6" s="270"/>
      <c r="D6" s="271"/>
      <c r="E6" s="14"/>
      <c r="F6" s="7"/>
      <c r="G6" s="70" t="s">
        <v>63</v>
      </c>
      <c r="H6" s="279">
        <f>①集計表!P7</f>
        <v>0</v>
      </c>
      <c r="I6" s="280"/>
      <c r="J6" s="281"/>
      <c r="K6" s="131"/>
      <c r="L6" s="131"/>
      <c r="M6" s="131"/>
      <c r="N6" s="131"/>
      <c r="O6" s="131"/>
      <c r="P6" s="131"/>
      <c r="Q6" s="131"/>
      <c r="R6" s="131"/>
      <c r="S6" s="131"/>
      <c r="T6" s="131"/>
      <c r="U6" s="131"/>
      <c r="V6" s="131"/>
      <c r="W6" s="131"/>
    </row>
    <row r="7" spans="1:23" s="6" customFormat="1" ht="24.95" customHeight="1" thickBot="1">
      <c r="A7" s="62"/>
      <c r="B7" s="107" t="s">
        <v>9</v>
      </c>
      <c r="C7" s="272"/>
      <c r="D7" s="273"/>
      <c r="E7" s="14"/>
      <c r="F7" s="7"/>
      <c r="G7" s="17" t="s">
        <v>64</v>
      </c>
      <c r="H7" s="282">
        <f>①集計表!P8</f>
        <v>0</v>
      </c>
      <c r="I7" s="283"/>
      <c r="J7" s="284"/>
      <c r="K7" s="131"/>
      <c r="L7" s="131"/>
      <c r="M7" s="131"/>
      <c r="N7" s="131"/>
      <c r="O7" s="131"/>
      <c r="P7" s="131"/>
      <c r="Q7" s="131"/>
      <c r="R7" s="131"/>
      <c r="S7" s="131"/>
      <c r="T7" s="131"/>
      <c r="U7" s="131"/>
      <c r="V7" s="131"/>
      <c r="W7" s="131"/>
    </row>
    <row r="8" spans="1:23" s="6" customFormat="1" ht="24.95" customHeight="1" thickBot="1">
      <c r="A8" s="62"/>
      <c r="B8" s="268" t="s">
        <v>104</v>
      </c>
      <c r="C8" s="269"/>
      <c r="D8" s="133" t="s">
        <v>106</v>
      </c>
      <c r="E8" s="14"/>
      <c r="F8" s="7"/>
      <c r="G8" s="102"/>
      <c r="H8" s="3"/>
      <c r="I8" s="3"/>
      <c r="J8" s="106"/>
      <c r="K8" s="131"/>
      <c r="L8" s="131" t="s">
        <v>190</v>
      </c>
      <c r="M8" s="131"/>
      <c r="N8" s="131"/>
      <c r="O8" s="131"/>
      <c r="P8" s="131"/>
      <c r="Q8" s="131"/>
      <c r="R8" s="131"/>
      <c r="S8" s="131"/>
      <c r="T8" s="131"/>
      <c r="U8" s="131"/>
      <c r="V8" s="131"/>
      <c r="W8" s="131"/>
    </row>
    <row r="9" spans="1:23" ht="24.95" customHeight="1">
      <c r="A9" s="62"/>
      <c r="B9" s="58"/>
      <c r="C9" s="19"/>
      <c r="D9" s="20"/>
      <c r="E9" s="20"/>
      <c r="F9" s="19"/>
      <c r="G9" s="19"/>
      <c r="H9" s="21"/>
      <c r="I9" s="22"/>
      <c r="J9" s="23"/>
      <c r="K9" s="130"/>
      <c r="L9" s="141" t="s">
        <v>189</v>
      </c>
      <c r="M9" s="140">
        <v>42826</v>
      </c>
      <c r="N9" s="130"/>
      <c r="O9" s="130"/>
      <c r="P9" s="130"/>
      <c r="Q9" s="130"/>
      <c r="R9" s="130"/>
      <c r="S9" s="130"/>
      <c r="T9" s="130"/>
      <c r="U9" s="130"/>
      <c r="V9" s="130"/>
      <c r="W9" s="130"/>
    </row>
    <row r="10" spans="1:23" ht="98.25" customHeight="1" thickBot="1">
      <c r="A10" s="61" t="s">
        <v>15</v>
      </c>
      <c r="B10" s="105" t="s">
        <v>146</v>
      </c>
      <c r="C10" s="59" t="s">
        <v>101</v>
      </c>
      <c r="D10" s="285" t="s">
        <v>181</v>
      </c>
      <c r="E10" s="286"/>
      <c r="F10" s="59" t="s">
        <v>19</v>
      </c>
      <c r="G10" s="60" t="s">
        <v>20</v>
      </c>
      <c r="H10" s="69" t="s">
        <v>74</v>
      </c>
      <c r="I10" s="72" t="s">
        <v>136</v>
      </c>
      <c r="J10" s="59" t="s">
        <v>62</v>
      </c>
      <c r="K10" s="130"/>
      <c r="L10" s="141" t="s">
        <v>142</v>
      </c>
      <c r="M10" s="130"/>
      <c r="N10" s="130"/>
      <c r="O10" s="130"/>
      <c r="P10" s="130"/>
      <c r="Q10" s="130"/>
      <c r="R10" s="130"/>
      <c r="S10" s="130"/>
      <c r="T10" s="130"/>
      <c r="U10" s="130"/>
      <c r="V10" s="130"/>
      <c r="W10" s="130"/>
    </row>
    <row r="11" spans="1:23" ht="30" customHeight="1">
      <c r="A11" s="64">
        <v>1</v>
      </c>
      <c r="B11" s="153"/>
      <c r="C11" s="154"/>
      <c r="D11" s="274"/>
      <c r="E11" s="275"/>
      <c r="F11" s="155"/>
      <c r="G11" s="156"/>
      <c r="H11" s="157"/>
      <c r="I11" s="158"/>
      <c r="J11" s="75"/>
      <c r="K11" s="130"/>
      <c r="L11" s="141" t="s">
        <v>143</v>
      </c>
      <c r="M11" s="140">
        <v>43921</v>
      </c>
      <c r="N11" s="130"/>
      <c r="O11" s="130"/>
      <c r="P11" s="130"/>
      <c r="Q11" s="130"/>
      <c r="R11" s="130"/>
      <c r="S11" s="130"/>
      <c r="T11" s="130"/>
      <c r="U11" s="130"/>
      <c r="V11" s="130"/>
      <c r="W11" s="130"/>
    </row>
    <row r="12" spans="1:23" ht="30" customHeight="1">
      <c r="A12" s="64">
        <v>2</v>
      </c>
      <c r="B12" s="153"/>
      <c r="C12" s="154"/>
      <c r="D12" s="274"/>
      <c r="E12" s="275"/>
      <c r="F12" s="155"/>
      <c r="G12" s="156"/>
      <c r="H12" s="159"/>
      <c r="I12" s="160"/>
      <c r="J12" s="75"/>
      <c r="K12" s="130">
        <f t="shared" ref="K12:K25" si="0">IF(H12&lt;&gt;"",1,0)</f>
        <v>0</v>
      </c>
      <c r="L12" s="130" t="s">
        <v>141</v>
      </c>
      <c r="M12" s="140">
        <v>45382</v>
      </c>
      <c r="N12" s="130"/>
      <c r="O12" s="130"/>
      <c r="P12" s="130"/>
      <c r="Q12" s="130"/>
      <c r="R12" s="130"/>
      <c r="S12" s="130"/>
      <c r="T12" s="130"/>
      <c r="U12" s="130"/>
      <c r="V12" s="130"/>
      <c r="W12" s="130"/>
    </row>
    <row r="13" spans="1:23" ht="30" customHeight="1">
      <c r="A13" s="64">
        <v>3</v>
      </c>
      <c r="B13" s="153"/>
      <c r="C13" s="154"/>
      <c r="D13" s="274"/>
      <c r="E13" s="275"/>
      <c r="F13" s="155"/>
      <c r="G13" s="156"/>
      <c r="H13" s="159"/>
      <c r="I13" s="160"/>
      <c r="J13" s="75"/>
      <c r="K13" s="130">
        <f t="shared" si="0"/>
        <v>0</v>
      </c>
      <c r="L13" s="130" t="str">
        <f t="shared" ref="L13:L24" si="1">IF(C13="その他",1,"")</f>
        <v/>
      </c>
      <c r="M13" s="142"/>
      <c r="N13" s="130"/>
      <c r="O13" s="130"/>
      <c r="P13" s="130"/>
      <c r="Q13" s="130"/>
      <c r="R13" s="130"/>
      <c r="S13" s="130"/>
      <c r="T13" s="130"/>
      <c r="U13" s="130"/>
      <c r="V13" s="130"/>
      <c r="W13" s="130"/>
    </row>
    <row r="14" spans="1:23" ht="30" customHeight="1">
      <c r="A14" s="64">
        <v>4</v>
      </c>
      <c r="B14" s="153"/>
      <c r="C14" s="154"/>
      <c r="D14" s="274"/>
      <c r="E14" s="275"/>
      <c r="F14" s="155"/>
      <c r="G14" s="156"/>
      <c r="H14" s="159"/>
      <c r="I14" s="160"/>
      <c r="J14" s="75"/>
      <c r="K14" s="130">
        <f>IF(H14&lt;&gt;"",1,0)</f>
        <v>0</v>
      </c>
      <c r="L14" s="130" t="str">
        <f t="shared" si="1"/>
        <v/>
      </c>
      <c r="M14" s="141"/>
      <c r="N14" s="130"/>
      <c r="O14" s="130"/>
      <c r="P14" s="130"/>
      <c r="Q14" s="130"/>
      <c r="R14" s="130"/>
      <c r="S14" s="130"/>
      <c r="T14" s="130"/>
      <c r="U14" s="130"/>
      <c r="V14" s="130"/>
      <c r="W14" s="130"/>
    </row>
    <row r="15" spans="1:23" ht="30" customHeight="1">
      <c r="A15" s="64">
        <v>5</v>
      </c>
      <c r="B15" s="153"/>
      <c r="C15" s="154"/>
      <c r="D15" s="274"/>
      <c r="E15" s="275"/>
      <c r="F15" s="155"/>
      <c r="G15" s="156"/>
      <c r="H15" s="159"/>
      <c r="I15" s="160"/>
      <c r="J15" s="75"/>
      <c r="K15" s="130">
        <f t="shared" si="0"/>
        <v>0</v>
      </c>
      <c r="L15" s="130" t="str">
        <f t="shared" si="1"/>
        <v/>
      </c>
      <c r="M15" s="130"/>
      <c r="N15" s="130"/>
      <c r="O15" s="130"/>
      <c r="P15" s="130"/>
      <c r="Q15" s="130"/>
      <c r="R15" s="130"/>
      <c r="S15" s="130"/>
      <c r="T15" s="130"/>
      <c r="U15" s="130"/>
      <c r="V15" s="130"/>
      <c r="W15" s="130"/>
    </row>
    <row r="16" spans="1:23" ht="30" customHeight="1">
      <c r="A16" s="64">
        <v>6</v>
      </c>
      <c r="B16" s="153"/>
      <c r="C16" s="154"/>
      <c r="D16" s="274"/>
      <c r="E16" s="275"/>
      <c r="F16" s="155"/>
      <c r="G16" s="156"/>
      <c r="H16" s="159"/>
      <c r="I16" s="160"/>
      <c r="J16" s="75"/>
      <c r="K16" s="130">
        <f t="shared" si="0"/>
        <v>0</v>
      </c>
      <c r="L16" s="130" t="str">
        <f t="shared" si="1"/>
        <v/>
      </c>
      <c r="M16" s="130"/>
      <c r="N16" s="130"/>
      <c r="O16" s="130"/>
      <c r="P16" s="130"/>
      <c r="Q16" s="130"/>
      <c r="R16" s="130"/>
      <c r="S16" s="130"/>
      <c r="T16" s="130"/>
      <c r="U16" s="130"/>
      <c r="V16" s="130"/>
      <c r="W16" s="130"/>
    </row>
    <row r="17" spans="1:23" ht="30" customHeight="1">
      <c r="A17" s="64">
        <v>7</v>
      </c>
      <c r="B17" s="153"/>
      <c r="C17" s="154"/>
      <c r="D17" s="274"/>
      <c r="E17" s="275"/>
      <c r="F17" s="155"/>
      <c r="G17" s="156"/>
      <c r="H17" s="159"/>
      <c r="I17" s="160"/>
      <c r="J17" s="75"/>
      <c r="K17" s="130">
        <f t="shared" si="0"/>
        <v>0</v>
      </c>
      <c r="L17" s="130" t="str">
        <f t="shared" si="1"/>
        <v/>
      </c>
      <c r="M17" s="130"/>
      <c r="N17" s="130"/>
      <c r="O17" s="130"/>
      <c r="P17" s="130"/>
      <c r="Q17" s="130"/>
      <c r="R17" s="130"/>
      <c r="S17" s="130"/>
      <c r="T17" s="130"/>
      <c r="U17" s="130"/>
      <c r="V17" s="130"/>
      <c r="W17" s="130"/>
    </row>
    <row r="18" spans="1:23" ht="30" customHeight="1">
      <c r="A18" s="64">
        <v>8</v>
      </c>
      <c r="B18" s="153"/>
      <c r="C18" s="154"/>
      <c r="D18" s="274"/>
      <c r="E18" s="275"/>
      <c r="F18" s="155"/>
      <c r="G18" s="156"/>
      <c r="H18" s="159"/>
      <c r="I18" s="160"/>
      <c r="J18" s="75"/>
      <c r="K18" s="130">
        <f t="shared" si="0"/>
        <v>0</v>
      </c>
      <c r="L18" s="130" t="str">
        <f t="shared" si="1"/>
        <v/>
      </c>
      <c r="M18" s="130"/>
      <c r="N18" s="130"/>
      <c r="O18" s="130"/>
      <c r="P18" s="130"/>
      <c r="Q18" s="130"/>
      <c r="R18" s="130"/>
      <c r="S18" s="130"/>
      <c r="T18" s="130"/>
      <c r="U18" s="130"/>
      <c r="V18" s="130"/>
      <c r="W18" s="130"/>
    </row>
    <row r="19" spans="1:23" ht="30" customHeight="1">
      <c r="A19" s="64">
        <v>9</v>
      </c>
      <c r="B19" s="153"/>
      <c r="C19" s="154"/>
      <c r="D19" s="274"/>
      <c r="E19" s="275"/>
      <c r="F19" s="155"/>
      <c r="G19" s="156"/>
      <c r="H19" s="159"/>
      <c r="I19" s="160"/>
      <c r="J19" s="75"/>
      <c r="K19" s="130">
        <f t="shared" si="0"/>
        <v>0</v>
      </c>
      <c r="L19" s="130" t="str">
        <f t="shared" si="1"/>
        <v/>
      </c>
      <c r="M19" s="130"/>
      <c r="N19" s="130"/>
      <c r="O19" s="130"/>
      <c r="P19" s="130"/>
      <c r="Q19" s="130"/>
      <c r="R19" s="130"/>
      <c r="S19" s="130"/>
      <c r="T19" s="130"/>
      <c r="U19" s="130"/>
      <c r="V19" s="130"/>
      <c r="W19" s="130"/>
    </row>
    <row r="20" spans="1:23" ht="30" customHeight="1">
      <c r="A20" s="64">
        <v>10</v>
      </c>
      <c r="B20" s="153"/>
      <c r="C20" s="154"/>
      <c r="D20" s="274"/>
      <c r="E20" s="275"/>
      <c r="F20" s="155"/>
      <c r="G20" s="156"/>
      <c r="H20" s="159"/>
      <c r="I20" s="160"/>
      <c r="J20" s="75"/>
      <c r="K20" s="130">
        <f t="shared" si="0"/>
        <v>0</v>
      </c>
      <c r="L20" s="130" t="str">
        <f t="shared" si="1"/>
        <v/>
      </c>
      <c r="M20" s="130"/>
      <c r="N20" s="130"/>
      <c r="O20" s="130"/>
      <c r="P20" s="130"/>
      <c r="Q20" s="130"/>
      <c r="R20" s="130"/>
      <c r="S20" s="130"/>
      <c r="T20" s="130"/>
      <c r="U20" s="130"/>
      <c r="V20" s="130"/>
      <c r="W20" s="130"/>
    </row>
    <row r="21" spans="1:23" ht="30" customHeight="1">
      <c r="A21" s="64">
        <v>11</v>
      </c>
      <c r="B21" s="153"/>
      <c r="C21" s="154"/>
      <c r="D21" s="274"/>
      <c r="E21" s="275"/>
      <c r="F21" s="155"/>
      <c r="G21" s="156"/>
      <c r="H21" s="159"/>
      <c r="I21" s="160"/>
      <c r="J21" s="75"/>
      <c r="K21" s="130">
        <f t="shared" si="0"/>
        <v>0</v>
      </c>
      <c r="L21" s="130" t="str">
        <f t="shared" si="1"/>
        <v/>
      </c>
      <c r="M21" s="130"/>
      <c r="N21" s="130"/>
      <c r="O21" s="130"/>
      <c r="P21" s="130"/>
      <c r="Q21" s="130"/>
      <c r="R21" s="130"/>
      <c r="S21" s="130"/>
      <c r="T21" s="130"/>
      <c r="U21" s="130"/>
      <c r="V21" s="130"/>
      <c r="W21" s="130"/>
    </row>
    <row r="22" spans="1:23" ht="30" customHeight="1">
      <c r="A22" s="64">
        <v>12</v>
      </c>
      <c r="B22" s="153"/>
      <c r="C22" s="154"/>
      <c r="D22" s="274"/>
      <c r="E22" s="275"/>
      <c r="F22" s="155"/>
      <c r="G22" s="156"/>
      <c r="H22" s="159"/>
      <c r="I22" s="160"/>
      <c r="J22" s="75"/>
      <c r="K22" s="130">
        <f t="shared" si="0"/>
        <v>0</v>
      </c>
      <c r="L22" s="130" t="str">
        <f t="shared" si="1"/>
        <v/>
      </c>
      <c r="M22" s="130"/>
      <c r="N22" s="130"/>
      <c r="O22" s="130"/>
      <c r="P22" s="130"/>
      <c r="Q22" s="130"/>
      <c r="R22" s="130"/>
      <c r="S22" s="130"/>
      <c r="T22" s="130"/>
      <c r="U22" s="130"/>
      <c r="V22" s="130"/>
      <c r="W22" s="130"/>
    </row>
    <row r="23" spans="1:23" ht="30" customHeight="1">
      <c r="A23" s="64">
        <v>13</v>
      </c>
      <c r="B23" s="153"/>
      <c r="C23" s="154"/>
      <c r="D23" s="274"/>
      <c r="E23" s="275"/>
      <c r="F23" s="155"/>
      <c r="G23" s="156"/>
      <c r="H23" s="159"/>
      <c r="I23" s="160"/>
      <c r="J23" s="75"/>
      <c r="K23" s="130">
        <f t="shared" si="0"/>
        <v>0</v>
      </c>
      <c r="L23" s="130" t="str">
        <f t="shared" si="1"/>
        <v/>
      </c>
      <c r="M23" s="130"/>
      <c r="N23" s="130"/>
      <c r="O23" s="130"/>
      <c r="P23" s="130"/>
      <c r="Q23" s="130"/>
      <c r="R23" s="130"/>
      <c r="S23" s="130"/>
      <c r="T23" s="130"/>
      <c r="U23" s="130"/>
      <c r="V23" s="130"/>
      <c r="W23" s="130"/>
    </row>
    <row r="24" spans="1:23" ht="30" customHeight="1">
      <c r="A24" s="64">
        <v>14</v>
      </c>
      <c r="B24" s="153"/>
      <c r="C24" s="154"/>
      <c r="D24" s="274"/>
      <c r="E24" s="275"/>
      <c r="F24" s="155"/>
      <c r="G24" s="156"/>
      <c r="H24" s="159"/>
      <c r="I24" s="160"/>
      <c r="J24" s="75"/>
      <c r="K24" s="130">
        <f t="shared" si="0"/>
        <v>0</v>
      </c>
      <c r="L24" s="130" t="str">
        <f t="shared" si="1"/>
        <v/>
      </c>
      <c r="M24" s="130"/>
      <c r="N24" s="130"/>
      <c r="O24" s="130"/>
      <c r="P24" s="130"/>
      <c r="Q24" s="130"/>
      <c r="R24" s="130"/>
      <c r="S24" s="130"/>
      <c r="T24" s="130"/>
      <c r="U24" s="130"/>
      <c r="V24" s="130"/>
      <c r="W24" s="130"/>
    </row>
    <row r="25" spans="1:23" ht="30" customHeight="1" thickBot="1">
      <c r="A25" s="65">
        <v>15</v>
      </c>
      <c r="B25" s="198"/>
      <c r="C25" s="161"/>
      <c r="D25" s="294"/>
      <c r="E25" s="295"/>
      <c r="F25" s="162"/>
      <c r="G25" s="163"/>
      <c r="H25" s="164"/>
      <c r="I25" s="165"/>
      <c r="J25" s="76"/>
      <c r="K25" s="130">
        <f t="shared" si="0"/>
        <v>0</v>
      </c>
      <c r="L25" s="130" t="e">
        <f>IF(SUMIF(C11:C25,"【職員処遇改善費のみ対象】園内研修",I11:I25)&gt;VLOOKUP(C6,M25:N28,2,FALSE),VLOOKUP(C6,M25:N28,2,FALSE)-SUMIF(C11:C25,"【職員処遇改善費のみ対象】園内研修",I11:I25),"")</f>
        <v>#N/A</v>
      </c>
      <c r="M25" s="54" t="s">
        <v>140</v>
      </c>
      <c r="N25" s="149">
        <v>4</v>
      </c>
      <c r="O25" s="130"/>
      <c r="P25" s="130"/>
      <c r="Q25" s="130"/>
      <c r="R25" s="130"/>
      <c r="S25" s="130"/>
      <c r="T25" s="130"/>
      <c r="U25" s="130"/>
      <c r="V25" s="130"/>
      <c r="W25" s="130"/>
    </row>
    <row r="26" spans="1:23" ht="26.25" customHeight="1" thickTop="1" thickBot="1">
      <c r="A26" s="287" t="s">
        <v>65</v>
      </c>
      <c r="B26" s="289"/>
      <c r="C26" s="288"/>
      <c r="D26" s="288"/>
      <c r="E26" s="288"/>
      <c r="F26" s="289"/>
      <c r="G26" s="290"/>
      <c r="H26" s="85">
        <f ca="1">①集計表!P27</f>
        <v>0</v>
      </c>
      <c r="I26" s="82">
        <f ca="1">SUM(I27:I29)</f>
        <v>0</v>
      </c>
      <c r="J26" s="152"/>
      <c r="K26" s="130"/>
      <c r="L26" s="130"/>
      <c r="M26" s="132"/>
      <c r="N26" s="149"/>
      <c r="O26" s="130"/>
      <c r="P26" s="130"/>
      <c r="Q26" s="130"/>
      <c r="R26" s="130"/>
      <c r="S26" s="130"/>
      <c r="T26" s="130"/>
      <c r="U26" s="130"/>
      <c r="V26" s="130"/>
      <c r="W26" s="130"/>
    </row>
    <row r="27" spans="1:23" ht="26.25" customHeight="1" thickBot="1">
      <c r="A27" s="136"/>
      <c r="B27" s="127" t="s">
        <v>66</v>
      </c>
      <c r="C27" s="128"/>
      <c r="D27" s="128"/>
      <c r="E27" s="128"/>
      <c r="F27" s="128"/>
      <c r="G27" s="128"/>
      <c r="H27" s="139" t="s">
        <v>89</v>
      </c>
      <c r="I27" s="82">
        <f>SUMIF(C11:C25,"【職員処遇改善費のみ対象】横浜市（区）主催研修",I11:I25)</f>
        <v>0</v>
      </c>
      <c r="J27" s="126"/>
      <c r="K27" s="130"/>
      <c r="L27" s="130"/>
      <c r="M27" s="132"/>
      <c r="N27" s="149"/>
      <c r="O27" s="130"/>
      <c r="P27" s="130"/>
      <c r="Q27" s="130"/>
      <c r="R27" s="130"/>
      <c r="S27" s="130"/>
      <c r="T27" s="130"/>
      <c r="U27" s="130"/>
      <c r="V27" s="130"/>
      <c r="W27" s="130"/>
    </row>
    <row r="28" spans="1:23" ht="26.25" customHeight="1" thickBot="1">
      <c r="A28" s="136"/>
      <c r="B28" s="147" t="s">
        <v>145</v>
      </c>
      <c r="C28" s="128"/>
      <c r="D28" s="128"/>
      <c r="E28" s="128"/>
      <c r="F28" s="128"/>
      <c r="G28" s="128"/>
      <c r="H28" s="138" t="s">
        <v>186</v>
      </c>
      <c r="I28" s="82">
        <f ca="1">SUMIF(C11:C26,"【幼稚園又は認定こども園に勤務していた者】その他",I11:I25)</f>
        <v>0</v>
      </c>
      <c r="J28" s="137"/>
      <c r="K28" s="130"/>
      <c r="M28" s="132"/>
      <c r="N28" s="149"/>
      <c r="O28" s="130"/>
      <c r="P28" s="130"/>
      <c r="Q28" s="130"/>
      <c r="R28" s="130"/>
      <c r="S28" s="130"/>
      <c r="T28" s="130"/>
      <c r="U28" s="130"/>
      <c r="V28" s="130"/>
      <c r="W28" s="130"/>
    </row>
    <row r="29" spans="1:23" ht="26.25" customHeight="1" thickBot="1">
      <c r="A29" s="136"/>
      <c r="B29" s="292" t="s">
        <v>144</v>
      </c>
      <c r="C29" s="292"/>
      <c r="D29" s="292"/>
      <c r="E29" s="292"/>
      <c r="F29" s="292"/>
      <c r="G29" s="293"/>
      <c r="H29" s="138" t="s">
        <v>187</v>
      </c>
      <c r="I29" s="82">
        <f>IF(SUMIF(C11:C25,"【職員処遇改善費のみ対象】園内研修",I11:I25)&gt;N25,N25,SUMIF(C11:C25,"【職員処遇改善費のみ対象】園内研修",I11:I25))</f>
        <v>0</v>
      </c>
      <c r="J29" s="137"/>
      <c r="K29" s="130"/>
      <c r="L29" s="130"/>
      <c r="M29" s="130"/>
      <c r="N29" s="130"/>
      <c r="O29" s="130"/>
      <c r="P29" s="130"/>
      <c r="Q29" s="130"/>
      <c r="R29" s="130"/>
      <c r="S29" s="130"/>
      <c r="T29" s="130"/>
      <c r="U29" s="130"/>
      <c r="V29" s="130"/>
      <c r="W29" s="130"/>
    </row>
    <row r="30" spans="1:23" s="52" customFormat="1" ht="26.25" customHeight="1" thickBot="1">
      <c r="A30" s="121"/>
      <c r="B30" s="122" t="s">
        <v>183</v>
      </c>
      <c r="C30" s="148"/>
      <c r="D30" s="128"/>
      <c r="E30" s="128"/>
      <c r="F30" s="128"/>
      <c r="G30" s="128"/>
      <c r="H30" s="189" t="s">
        <v>188</v>
      </c>
      <c r="I30" s="82">
        <f>SUMIF(C11:C25,"幼稚園教諭旧免許状更新講習・免許法認定講習",I11:I25)</f>
        <v>0</v>
      </c>
      <c r="J30" s="128"/>
      <c r="K30" s="132"/>
      <c r="L30" s="132"/>
      <c r="M30" s="132"/>
      <c r="N30" s="132"/>
      <c r="O30" s="132"/>
      <c r="P30" s="132"/>
      <c r="Q30" s="132"/>
      <c r="R30" s="132"/>
      <c r="S30" s="132"/>
      <c r="T30" s="132"/>
      <c r="U30" s="132"/>
      <c r="V30" s="132"/>
      <c r="W30" s="132"/>
    </row>
    <row r="31" spans="1:23" s="52" customFormat="1" ht="15" customHeight="1">
      <c r="A31" s="121"/>
      <c r="B31" s="291" t="s">
        <v>184</v>
      </c>
      <c r="C31" s="291"/>
      <c r="D31" s="128"/>
      <c r="E31" s="128"/>
      <c r="F31" s="128"/>
      <c r="G31" s="128"/>
      <c r="H31" s="128"/>
      <c r="I31" s="128"/>
      <c r="J31" s="128"/>
      <c r="K31" s="132"/>
      <c r="L31" s="132"/>
      <c r="M31" s="132"/>
      <c r="N31" s="132"/>
      <c r="O31" s="132"/>
      <c r="P31" s="132"/>
      <c r="Q31" s="132"/>
      <c r="R31" s="132"/>
      <c r="S31" s="132"/>
      <c r="T31" s="132"/>
      <c r="U31" s="132"/>
      <c r="V31" s="132"/>
      <c r="W31" s="132"/>
    </row>
    <row r="32" spans="1:23" s="52" customFormat="1" ht="15" customHeight="1">
      <c r="A32" s="121"/>
      <c r="B32" s="122" t="s">
        <v>185</v>
      </c>
      <c r="C32" s="128"/>
      <c r="D32" s="128"/>
      <c r="E32" s="128"/>
      <c r="F32" s="128"/>
      <c r="G32" s="128"/>
      <c r="H32" s="128"/>
      <c r="I32" s="128"/>
      <c r="J32" s="128"/>
      <c r="K32" s="132"/>
      <c r="L32" s="132"/>
      <c r="M32" s="132"/>
      <c r="N32" s="132"/>
      <c r="O32" s="132"/>
      <c r="P32" s="132"/>
      <c r="Q32" s="132"/>
      <c r="R32" s="132"/>
      <c r="S32" s="132"/>
      <c r="T32" s="132"/>
      <c r="U32" s="132"/>
      <c r="V32" s="132"/>
      <c r="W32" s="132"/>
    </row>
    <row r="33" spans="1:23" s="52" customFormat="1" ht="15" customHeight="1">
      <c r="A33" s="121"/>
      <c r="B33" s="122" t="s">
        <v>196</v>
      </c>
      <c r="C33" s="128"/>
      <c r="D33" s="128"/>
      <c r="E33" s="128"/>
      <c r="F33" s="128"/>
      <c r="G33" s="128"/>
      <c r="H33" s="128"/>
      <c r="I33" s="128"/>
      <c r="J33" s="128"/>
      <c r="K33" s="132"/>
      <c r="L33" s="132"/>
      <c r="M33" s="132"/>
      <c r="N33" s="132"/>
      <c r="O33" s="132"/>
      <c r="P33" s="132"/>
      <c r="Q33" s="132"/>
      <c r="R33" s="132"/>
      <c r="S33" s="132"/>
      <c r="T33" s="132"/>
      <c r="U33" s="132"/>
      <c r="V33" s="132"/>
      <c r="W33" s="132"/>
    </row>
    <row r="34" spans="1:23" s="52" customFormat="1" ht="15" customHeight="1">
      <c r="A34" s="121"/>
      <c r="C34" s="129"/>
      <c r="D34" s="128"/>
      <c r="E34" s="128"/>
      <c r="F34" s="128"/>
      <c r="G34" s="128"/>
      <c r="H34" s="128"/>
      <c r="I34" s="128"/>
      <c r="J34" s="128"/>
      <c r="K34" s="132"/>
      <c r="L34" s="132"/>
      <c r="M34" s="132"/>
      <c r="N34" s="132"/>
      <c r="O34" s="132"/>
      <c r="P34" s="132"/>
      <c r="Q34" s="132"/>
      <c r="R34" s="132"/>
      <c r="S34" s="132"/>
      <c r="T34" s="132"/>
      <c r="U34" s="132"/>
      <c r="V34" s="132"/>
      <c r="W34" s="132"/>
    </row>
    <row r="35" spans="1:23" s="52" customFormat="1" ht="15" customHeight="1">
      <c r="A35" s="121"/>
      <c r="D35" s="128"/>
      <c r="E35" s="128"/>
      <c r="F35" s="128"/>
      <c r="G35" s="128"/>
      <c r="H35" s="128"/>
      <c r="I35" s="128"/>
      <c r="J35" s="128"/>
      <c r="K35" s="132"/>
      <c r="L35" s="132"/>
      <c r="M35" s="132"/>
      <c r="N35" s="132"/>
      <c r="O35" s="132"/>
      <c r="P35" s="132"/>
      <c r="Q35" s="132"/>
      <c r="R35" s="132"/>
      <c r="S35" s="132"/>
      <c r="T35" s="132"/>
      <c r="U35" s="132"/>
      <c r="V35" s="132"/>
      <c r="W35" s="132"/>
    </row>
    <row r="36" spans="1:23" s="52" customFormat="1" ht="15" customHeight="1">
      <c r="A36" s="121"/>
      <c r="C36" s="128"/>
      <c r="D36" s="128"/>
      <c r="E36" s="128"/>
      <c r="F36" s="128"/>
      <c r="G36" s="128"/>
      <c r="H36" s="128"/>
      <c r="I36" s="128"/>
      <c r="J36" s="128"/>
      <c r="K36" s="132"/>
      <c r="L36" s="132"/>
      <c r="M36" s="132"/>
      <c r="N36" s="132"/>
      <c r="O36" s="132"/>
      <c r="P36" s="132"/>
      <c r="Q36" s="132"/>
      <c r="R36" s="132"/>
      <c r="S36" s="132"/>
      <c r="T36" s="132"/>
      <c r="U36" s="132"/>
      <c r="V36" s="132"/>
      <c r="W36" s="132"/>
    </row>
    <row r="37" spans="1:23" s="52" customFormat="1" ht="15" customHeight="1">
      <c r="A37" s="62"/>
      <c r="C37" s="50"/>
      <c r="D37" s="50"/>
      <c r="E37" s="50"/>
      <c r="F37" s="50"/>
      <c r="G37" s="50"/>
      <c r="H37" s="50"/>
      <c r="I37" s="50"/>
      <c r="J37" s="50"/>
    </row>
    <row r="38" spans="1:23" s="52" customFormat="1" ht="15" customHeight="1">
      <c r="A38" s="62"/>
      <c r="B38" s="99" t="s">
        <v>90</v>
      </c>
      <c r="C38" s="100"/>
      <c r="D38" s="100"/>
      <c r="E38" s="100"/>
      <c r="F38" s="100"/>
      <c r="G38" s="50"/>
      <c r="H38" s="50"/>
      <c r="I38" s="50"/>
      <c r="J38" s="50"/>
    </row>
    <row r="39" spans="1:23" s="52" customFormat="1" ht="30" customHeight="1">
      <c r="A39" s="62"/>
      <c r="B39" s="211"/>
      <c r="C39" s="212"/>
      <c r="D39" s="212"/>
      <c r="E39" s="212"/>
      <c r="F39" s="212"/>
      <c r="G39" s="212"/>
      <c r="H39" s="212"/>
      <c r="I39" s="212"/>
      <c r="J39" s="212"/>
    </row>
    <row r="40" spans="1:23" s="52" customFormat="1" ht="15" customHeight="1">
      <c r="A40" s="62"/>
      <c r="B40" s="58"/>
      <c r="C40" s="50"/>
      <c r="D40" s="50"/>
      <c r="E40" s="50"/>
      <c r="F40" s="50"/>
      <c r="G40" s="50"/>
      <c r="H40" s="50"/>
      <c r="I40" s="50"/>
      <c r="J40" s="50"/>
    </row>
    <row r="41" spans="1:23" s="52" customFormat="1" ht="15" customHeight="1">
      <c r="A41" s="62"/>
      <c r="B41" s="58"/>
      <c r="C41" s="50"/>
      <c r="D41" s="50"/>
      <c r="E41" s="50"/>
      <c r="F41" s="50"/>
      <c r="G41" s="50"/>
      <c r="H41" s="50"/>
      <c r="I41" s="50"/>
      <c r="J41" s="50"/>
    </row>
    <row r="42" spans="1:23" s="53" customFormat="1" ht="15" customHeight="1">
      <c r="A42" s="66"/>
      <c r="B42" s="57"/>
      <c r="C42" s="51"/>
      <c r="D42" s="51"/>
      <c r="E42" s="51"/>
      <c r="F42" s="51"/>
      <c r="G42" s="51"/>
      <c r="H42" s="51"/>
      <c r="I42" s="51"/>
      <c r="J42" s="51"/>
    </row>
  </sheetData>
  <sheetProtection algorithmName="SHA-512" hashValue="D6L0I8KI+3D09Xaz7dmA6RQ221Flbx+Cb+irfu6qU5Do/a8H66VG1Ns7J2gC/514O/1f7dLM8VUD2dVoPH+5iw==" saltValue="rWnzMR675Sw3Nou2uXjcyw==" spinCount="100000" sheet="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9:G29"/>
    <mergeCell ref="B31:C31"/>
    <mergeCell ref="B39:J39"/>
    <mergeCell ref="D21:E21"/>
    <mergeCell ref="D22:E22"/>
    <mergeCell ref="D23:E23"/>
    <mergeCell ref="D24:E24"/>
    <mergeCell ref="D25:E25"/>
    <mergeCell ref="A26:G26"/>
  </mergeCells>
  <phoneticPr fontId="2"/>
  <conditionalFormatting sqref="C6:C7">
    <cfRule type="cellIs" dxfId="454" priority="13" operator="equal">
      <formula>""</formula>
    </cfRule>
  </conditionalFormatting>
  <conditionalFormatting sqref="D8 H26:I26">
    <cfRule type="cellIs" dxfId="453" priority="15" operator="equal">
      <formula>""</formula>
    </cfRule>
  </conditionalFormatting>
  <conditionalFormatting sqref="D11:E25 G11:H25">
    <cfRule type="expression" dxfId="452" priority="3">
      <formula>$C11="【職員処遇改善費のみ対象】園内研修"</formula>
    </cfRule>
  </conditionalFormatting>
  <conditionalFormatting sqref="D11:E25">
    <cfRule type="expression" dxfId="451" priority="11">
      <formula>$C11="【職員処遇改善費のみ対象】横浜市（区）主催研修"</formula>
    </cfRule>
    <cfRule type="expression" dxfId="450" priority="12">
      <formula>$C11="幼稚園教諭旧免許状更新講習・免許法認定講習"</formula>
    </cfRule>
  </conditionalFormatting>
  <conditionalFormatting sqref="F11:F25">
    <cfRule type="expression" dxfId="449" priority="7">
      <formula>$C11&lt;&gt;"保育士等キャリアアップ研修"</formula>
    </cfRule>
    <cfRule type="expression" dxfId="448" priority="16" stopIfTrue="1">
      <formula>$C11="保育士等キャリアアップ研修"</formula>
    </cfRule>
  </conditionalFormatting>
  <conditionalFormatting sqref="F11:H25">
    <cfRule type="expression" dxfId="447" priority="4">
      <formula>$C11="その他"</formula>
    </cfRule>
  </conditionalFormatting>
  <conditionalFormatting sqref="G11:G25">
    <cfRule type="expression" dxfId="446" priority="9">
      <formula>$C11="幼稚園教諭旧免許状更新講習・免許法認定講習"</formula>
    </cfRule>
  </conditionalFormatting>
  <conditionalFormatting sqref="G11:H25">
    <cfRule type="expression" dxfId="445" priority="1">
      <formula>$C11="【職員処遇改善費のみ対象】横浜市（区）主催研修"</formula>
    </cfRule>
  </conditionalFormatting>
  <conditionalFormatting sqref="H11:H25">
    <cfRule type="expression" dxfId="444" priority="2">
      <formula>$C11="【幼稚園又は認定こども園に勤務していた者】その他"</formula>
    </cfRule>
  </conditionalFormatting>
  <conditionalFormatting sqref="H3:I3 H4:J7">
    <cfRule type="cellIs" dxfId="443" priority="14" operator="equal">
      <formula>""</formula>
    </cfRule>
  </conditionalFormatting>
  <conditionalFormatting sqref="I11:I25">
    <cfRule type="expression" dxfId="442" priority="8">
      <formula>$C11="保育士等キャリアアップ研修"</formula>
    </cfRule>
  </conditionalFormatting>
  <dataValidations count="9">
    <dataValidation type="list" allowBlank="1" showInputMessage="1" showErrorMessage="1" sqref="D11:E25" xr:uid="{0A86BF8A-0993-4144-9CD5-D1274026B635}">
      <formula1>INDIRECT($C11)</formula1>
    </dataValidation>
    <dataValidation type="list" allowBlank="1" showInputMessage="1" showErrorMessage="1" sqref="O6" xr:uid="{8A856B64-157B-48E8-AC80-9FFB47082B03}">
      <formula1>" "</formula1>
    </dataValidation>
    <dataValidation type="list" allowBlank="1" showInputMessage="1" showErrorMessage="1" sqref="C11:C25" xr:uid="{DFA58652-C50F-4822-8CD1-6E83D7B5A7CD}">
      <formula1>INDIRECT($D$8)</formula1>
    </dataValidation>
    <dataValidation type="list" allowBlank="1" showInputMessage="1" showErrorMessage="1" sqref="D8" xr:uid="{C52E8BDD-4AB0-4DF1-BD6E-0707D71BFA37}">
      <formula1>"〇,×"</formula1>
    </dataValidation>
    <dataValidation type="textLength" operator="equal" allowBlank="1" showInputMessage="1" showErrorMessage="1" sqref="G11:G25" xr:uid="{57F7D053-1E3E-435B-975F-C62AE12E475C}">
      <formula1>12</formula1>
    </dataValidation>
    <dataValidation type="decimal" operator="greaterThanOrEqual" allowBlank="1" showInputMessage="1" showErrorMessage="1" sqref="I11:I25" xr:uid="{F0C4FFF8-C5D0-4754-A0BA-AB6F492E4F16}">
      <formula1>0</formula1>
    </dataValidation>
    <dataValidation type="list" allowBlank="1" showInputMessage="1" showErrorMessage="1" sqref="H11:H24" xr:uid="{D18AB34C-0184-408E-8F59-E058A1A6B205}">
      <formula1>INDIRECT($C$6)</formula1>
    </dataValidation>
    <dataValidation type="list" allowBlank="1" showInputMessage="1" showErrorMessage="1" sqref="H25" xr:uid="{9A0036BA-600C-40D1-A1A2-66E134CA0AB2}">
      <formula1>INDIRECT($C$5)</formula1>
    </dataValidation>
    <dataValidation type="date" operator="lessThanOrEqual" allowBlank="1" error="賃金改善開始月のR6.4月以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6.4月以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B857FE95-DC0F-4CB4-8004-8DBFCEFEB560}">
      <formula1>45716</formula1>
    </dataValidation>
  </dataValidations>
  <printOptions horizontalCentered="1"/>
  <pageMargins left="0.25" right="0.25" top="0.75" bottom="0.75" header="0.3" footer="0.3"/>
  <pageSetup paperSize="8" scale="85" orientation="landscape" cellComments="asDisplayed" r:id="rId1"/>
  <extLst>
    <ext xmlns:x14="http://schemas.microsoft.com/office/spreadsheetml/2009/9/main" uri="{CCE6A557-97BC-4b89-ADB6-D9C93CAAB3DF}">
      <x14:dataValidations xmlns:xm="http://schemas.microsoft.com/office/excel/2006/main" count="1">
        <x14:dataValidation type="list" allowBlank="1" showInputMessage="1" showErrorMessage="1" xr:uid="{A99BCCA2-B9A9-4CDB-ADA7-6F0C7AA25909}">
          <x14:formula1>
            <xm:f>マスタ!$C$3:$C$6</xm:f>
          </x14:formula1>
          <xm:sqref>C6:D6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FF00"/>
    <pageSetUpPr fitToPage="1"/>
  </sheetPr>
  <dimension ref="A1:I39"/>
  <sheetViews>
    <sheetView view="pageBreakPreview" topLeftCell="A7" zoomScale="85" zoomScaleNormal="70" zoomScaleSheetLayoutView="85" workbookViewId="0">
      <selection activeCell="F13" sqref="F13"/>
    </sheetView>
  </sheetViews>
  <sheetFormatPr defaultRowHeight="13.5"/>
  <cols>
    <col min="1" max="1" width="6.375" style="2" customWidth="1"/>
    <col min="2" max="2" width="17.25" style="2" bestFit="1" customWidth="1"/>
    <col min="3" max="3" width="34.25" style="2" customWidth="1"/>
    <col min="4" max="5" width="33.625" style="2" customWidth="1"/>
    <col min="6" max="6" width="21" style="2" customWidth="1"/>
    <col min="7" max="7" width="19" style="2" customWidth="1"/>
    <col min="8" max="8" width="15.625" style="2" customWidth="1"/>
    <col min="9" max="9" width="20.625" style="2" customWidth="1"/>
    <col min="10" max="16384" width="9" style="2"/>
  </cols>
  <sheetData>
    <row r="1" spans="1:9" ht="29.25" customHeight="1">
      <c r="A1" s="1"/>
      <c r="B1" s="199" t="s">
        <v>0</v>
      </c>
      <c r="C1" s="200"/>
      <c r="D1" s="200"/>
      <c r="E1" s="200"/>
      <c r="F1" s="200"/>
      <c r="G1" s="200"/>
      <c r="H1" s="200"/>
      <c r="I1" s="200"/>
    </row>
    <row r="2" spans="1:9" ht="18" thickBot="1">
      <c r="A2" s="1"/>
      <c r="B2" s="3"/>
      <c r="C2" s="1"/>
      <c r="D2" s="1"/>
      <c r="E2" s="4"/>
      <c r="F2" s="1"/>
      <c r="G2" s="5"/>
      <c r="H2" s="5"/>
      <c r="I2" s="5"/>
    </row>
    <row r="3" spans="1:9" s="6" customFormat="1" ht="24.95" customHeight="1">
      <c r="B3" s="3"/>
      <c r="C3" s="3"/>
      <c r="D3" s="3"/>
      <c r="E3" s="7"/>
      <c r="F3" s="8" t="s">
        <v>1</v>
      </c>
      <c r="G3" s="9" t="s">
        <v>2</v>
      </c>
      <c r="H3" s="10" t="s">
        <v>3</v>
      </c>
      <c r="I3" s="11"/>
    </row>
    <row r="4" spans="1:9" s="6" customFormat="1" ht="24.95" customHeight="1" thickBot="1">
      <c r="A4" s="3"/>
      <c r="B4" s="3"/>
      <c r="C4" s="3"/>
      <c r="D4" s="3"/>
      <c r="E4" s="7"/>
      <c r="F4" s="12" t="s">
        <v>4</v>
      </c>
      <c r="G4" s="201" t="s">
        <v>5</v>
      </c>
      <c r="H4" s="202"/>
      <c r="I4" s="11"/>
    </row>
    <row r="5" spans="1:9" s="6" customFormat="1" ht="24.95" customHeight="1">
      <c r="A5" s="3"/>
      <c r="B5" s="8" t="s">
        <v>6</v>
      </c>
      <c r="C5" s="13" t="s">
        <v>23</v>
      </c>
      <c r="D5" s="14"/>
      <c r="E5" s="7"/>
      <c r="F5" s="15" t="s">
        <v>7</v>
      </c>
      <c r="G5" s="203" t="s">
        <v>8</v>
      </c>
      <c r="H5" s="202"/>
      <c r="I5" s="16"/>
    </row>
    <row r="6" spans="1:9" s="6" customFormat="1" ht="24.95" customHeight="1" thickBot="1">
      <c r="A6" s="3"/>
      <c r="B6" s="17" t="s">
        <v>9</v>
      </c>
      <c r="C6" s="18" t="s">
        <v>10</v>
      </c>
      <c r="D6" s="14"/>
      <c r="E6" s="7"/>
      <c r="F6" s="17" t="s">
        <v>11</v>
      </c>
      <c r="G6" s="204" t="s">
        <v>12</v>
      </c>
      <c r="H6" s="205"/>
      <c r="I6" s="14"/>
    </row>
    <row r="7" spans="1:9" ht="24.95" customHeight="1">
      <c r="A7" s="1"/>
      <c r="B7" s="1"/>
      <c r="C7" s="19"/>
      <c r="D7" s="20"/>
      <c r="E7" s="19"/>
      <c r="F7" s="19"/>
      <c r="G7" s="21"/>
      <c r="H7" s="22"/>
      <c r="I7" s="23"/>
    </row>
    <row r="8" spans="1:9" ht="24.95" customHeight="1">
      <c r="A8" s="1"/>
      <c r="B8" s="1"/>
      <c r="C8" s="19"/>
      <c r="D8" s="20"/>
      <c r="E8" s="19"/>
      <c r="F8" s="19"/>
      <c r="G8" s="21"/>
      <c r="H8" s="22"/>
      <c r="I8" s="23"/>
    </row>
    <row r="9" spans="1:9" ht="27.75" customHeight="1">
      <c r="A9" s="206" t="s">
        <v>13</v>
      </c>
      <c r="B9" s="207"/>
      <c r="C9" s="207"/>
      <c r="D9" s="207"/>
      <c r="E9" s="207"/>
      <c r="F9" s="207"/>
      <c r="G9" s="207"/>
      <c r="H9" s="208"/>
      <c r="I9" s="209" t="s">
        <v>14</v>
      </c>
    </row>
    <row r="10" spans="1:9" ht="69" customHeight="1" thickBot="1">
      <c r="A10" s="24" t="s">
        <v>15</v>
      </c>
      <c r="B10" s="25" t="s">
        <v>16</v>
      </c>
      <c r="C10" s="26" t="s">
        <v>17</v>
      </c>
      <c r="D10" s="26" t="s">
        <v>18</v>
      </c>
      <c r="E10" s="26" t="s">
        <v>19</v>
      </c>
      <c r="F10" s="27" t="s">
        <v>20</v>
      </c>
      <c r="G10" s="28" t="s">
        <v>21</v>
      </c>
      <c r="H10" s="29" t="s">
        <v>22</v>
      </c>
      <c r="I10" s="210"/>
    </row>
    <row r="11" spans="1:9" ht="26.25" customHeight="1">
      <c r="A11" s="24">
        <v>1</v>
      </c>
      <c r="B11" s="30">
        <v>44114</v>
      </c>
      <c r="C11" s="31" t="s">
        <v>26</v>
      </c>
      <c r="D11" s="31" t="s">
        <v>27</v>
      </c>
      <c r="E11" s="31"/>
      <c r="F11" s="32">
        <v>121212312345</v>
      </c>
      <c r="G11" s="33" t="s">
        <v>56</v>
      </c>
      <c r="H11" s="34"/>
      <c r="I11" s="35"/>
    </row>
    <row r="12" spans="1:9" ht="26.25" customHeight="1">
      <c r="A12" s="24">
        <v>2</v>
      </c>
      <c r="B12" s="30">
        <v>44053</v>
      </c>
      <c r="C12" s="31" t="s">
        <v>29</v>
      </c>
      <c r="D12" s="31" t="s">
        <v>27</v>
      </c>
      <c r="E12" s="31"/>
      <c r="F12" s="32"/>
      <c r="G12" s="37" t="s">
        <v>30</v>
      </c>
      <c r="H12" s="34"/>
      <c r="I12" s="35"/>
    </row>
    <row r="13" spans="1:9" ht="26.25" customHeight="1">
      <c r="A13" s="24">
        <v>3</v>
      </c>
      <c r="B13" s="30">
        <v>43855</v>
      </c>
      <c r="C13" s="31" t="s">
        <v>26</v>
      </c>
      <c r="D13" s="31" t="s">
        <v>27</v>
      </c>
      <c r="E13" s="31"/>
      <c r="F13" s="32"/>
      <c r="G13" s="37" t="s">
        <v>34</v>
      </c>
      <c r="H13" s="34"/>
      <c r="I13" s="35"/>
    </row>
    <row r="14" spans="1:9" ht="26.25" customHeight="1">
      <c r="A14" s="24">
        <v>4</v>
      </c>
      <c r="B14" s="30">
        <v>43692</v>
      </c>
      <c r="C14" s="31" t="s">
        <v>37</v>
      </c>
      <c r="D14" s="31" t="s">
        <v>31</v>
      </c>
      <c r="E14" s="31" t="s">
        <v>38</v>
      </c>
      <c r="F14" s="32"/>
      <c r="G14" s="37" t="s">
        <v>32</v>
      </c>
      <c r="H14" s="34">
        <v>7</v>
      </c>
      <c r="I14" s="35"/>
    </row>
    <row r="15" spans="1:9" ht="26.25" customHeight="1">
      <c r="A15" s="24">
        <v>5</v>
      </c>
      <c r="B15" s="30">
        <v>43676</v>
      </c>
      <c r="C15" s="31" t="s">
        <v>37</v>
      </c>
      <c r="D15" s="31" t="s">
        <v>31</v>
      </c>
      <c r="E15" s="31" t="s">
        <v>40</v>
      </c>
      <c r="F15" s="32"/>
      <c r="G15" s="37" t="s">
        <v>32</v>
      </c>
      <c r="H15" s="34">
        <v>6</v>
      </c>
      <c r="I15" s="35"/>
    </row>
    <row r="16" spans="1:9" ht="26.25" customHeight="1">
      <c r="A16" s="24">
        <v>6</v>
      </c>
      <c r="B16" s="30">
        <v>43115</v>
      </c>
      <c r="C16" s="31" t="s">
        <v>37</v>
      </c>
      <c r="D16" s="31" t="s">
        <v>31</v>
      </c>
      <c r="E16" s="38" t="s">
        <v>42</v>
      </c>
      <c r="F16" s="32"/>
      <c r="G16" s="37" t="s">
        <v>32</v>
      </c>
      <c r="H16" s="34">
        <v>8</v>
      </c>
      <c r="I16" s="35"/>
    </row>
    <row r="17" spans="1:9" ht="26.25" customHeight="1">
      <c r="A17" s="24">
        <v>7</v>
      </c>
      <c r="B17" s="30"/>
      <c r="C17" s="39"/>
      <c r="D17" s="31"/>
      <c r="E17" s="31"/>
      <c r="F17" s="32"/>
      <c r="G17" s="37"/>
      <c r="H17" s="34"/>
      <c r="I17" s="35"/>
    </row>
    <row r="18" spans="1:9" ht="26.25" customHeight="1">
      <c r="A18" s="24">
        <v>8</v>
      </c>
      <c r="B18" s="30"/>
      <c r="C18" s="31"/>
      <c r="D18" s="31"/>
      <c r="E18" s="31"/>
      <c r="F18" s="32"/>
      <c r="G18" s="37"/>
      <c r="H18" s="34"/>
      <c r="I18" s="35"/>
    </row>
    <row r="19" spans="1:9" ht="26.25" customHeight="1">
      <c r="A19" s="24">
        <v>9</v>
      </c>
      <c r="B19" s="40"/>
      <c r="C19" s="31"/>
      <c r="D19" s="31"/>
      <c r="E19" s="31"/>
      <c r="F19" s="32"/>
      <c r="G19" s="37"/>
      <c r="H19" s="34"/>
      <c r="I19" s="35"/>
    </row>
    <row r="20" spans="1:9" ht="26.25" customHeight="1">
      <c r="A20" s="24">
        <v>10</v>
      </c>
      <c r="B20" s="30"/>
      <c r="C20" s="31"/>
      <c r="D20" s="31"/>
      <c r="E20" s="31"/>
      <c r="F20" s="32"/>
      <c r="G20" s="37"/>
      <c r="H20" s="34"/>
      <c r="I20" s="35"/>
    </row>
    <row r="21" spans="1:9" ht="26.25" customHeight="1">
      <c r="A21" s="24">
        <v>11</v>
      </c>
      <c r="B21" s="30"/>
      <c r="C21" s="31"/>
      <c r="D21" s="31"/>
      <c r="E21" s="31"/>
      <c r="F21" s="32"/>
      <c r="G21" s="37"/>
      <c r="H21" s="34"/>
      <c r="I21" s="35"/>
    </row>
    <row r="22" spans="1:9" ht="26.25" customHeight="1">
      <c r="A22" s="24">
        <v>12</v>
      </c>
      <c r="B22" s="30"/>
      <c r="C22" s="39"/>
      <c r="D22" s="31"/>
      <c r="E22" s="31"/>
      <c r="F22" s="32"/>
      <c r="G22" s="37"/>
      <c r="H22" s="34"/>
      <c r="I22" s="35"/>
    </row>
    <row r="23" spans="1:9" ht="26.25" customHeight="1">
      <c r="A23" s="24">
        <v>13</v>
      </c>
      <c r="B23" s="30"/>
      <c r="C23" s="31"/>
      <c r="D23" s="31"/>
      <c r="E23" s="31"/>
      <c r="F23" s="32"/>
      <c r="G23" s="37"/>
      <c r="H23" s="34"/>
      <c r="I23" s="35"/>
    </row>
    <row r="24" spans="1:9" ht="26.25" customHeight="1">
      <c r="A24" s="24">
        <v>14</v>
      </c>
      <c r="B24" s="40"/>
      <c r="C24" s="31"/>
      <c r="D24" s="31"/>
      <c r="E24" s="31"/>
      <c r="F24" s="32"/>
      <c r="G24" s="37"/>
      <c r="H24" s="34"/>
      <c r="I24" s="35"/>
    </row>
    <row r="25" spans="1:9" ht="26.25" customHeight="1" thickBot="1">
      <c r="A25" s="42">
        <v>15</v>
      </c>
      <c r="B25" s="43"/>
      <c r="C25" s="44"/>
      <c r="D25" s="31"/>
      <c r="E25" s="44"/>
      <c r="F25" s="45"/>
      <c r="G25" s="46"/>
      <c r="H25" s="34"/>
      <c r="I25" s="47"/>
    </row>
    <row r="26" spans="1:9" ht="26.25" customHeight="1" thickTop="1">
      <c r="A26" s="213" t="s">
        <v>46</v>
      </c>
      <c r="B26" s="214"/>
      <c r="C26" s="214"/>
      <c r="D26" s="214"/>
      <c r="E26" s="214"/>
      <c r="F26" s="215"/>
      <c r="G26" s="216">
        <v>1</v>
      </c>
      <c r="H26" s="217"/>
      <c r="I26" s="48"/>
    </row>
    <row r="27" spans="1:9" ht="26.25" customHeight="1" thickBot="1">
      <c r="A27" s="218" t="s">
        <v>47</v>
      </c>
      <c r="B27" s="219"/>
      <c r="C27" s="219"/>
      <c r="D27" s="219"/>
      <c r="E27" s="219"/>
      <c r="F27" s="220"/>
      <c r="G27" s="221">
        <v>3</v>
      </c>
      <c r="H27" s="222"/>
      <c r="I27" s="49"/>
    </row>
    <row r="28" spans="1:9" ht="26.25" customHeight="1">
      <c r="A28" s="218" t="s">
        <v>48</v>
      </c>
      <c r="B28" s="219"/>
      <c r="C28" s="219"/>
      <c r="D28" s="219"/>
      <c r="E28" s="219"/>
      <c r="F28" s="223"/>
      <c r="G28" s="224">
        <f>SUM(G26:H27)</f>
        <v>4</v>
      </c>
      <c r="H28" s="225"/>
      <c r="I28" s="35"/>
    </row>
    <row r="29" spans="1:9">
      <c r="B29" s="1"/>
      <c r="C29" s="5"/>
      <c r="D29" s="1"/>
      <c r="E29" s="1"/>
      <c r="F29" s="1"/>
      <c r="G29" s="1"/>
      <c r="H29" s="1"/>
      <c r="I29" s="1"/>
    </row>
    <row r="30" spans="1:9" s="52" customFormat="1" ht="15" customHeight="1">
      <c r="A30" s="50"/>
      <c r="B30" s="51" t="s">
        <v>49</v>
      </c>
      <c r="C30" s="50"/>
      <c r="D30" s="50"/>
      <c r="E30" s="50"/>
      <c r="F30" s="50"/>
      <c r="G30" s="50"/>
      <c r="H30" s="50"/>
      <c r="I30" s="50"/>
    </row>
    <row r="31" spans="1:9" s="52" customFormat="1" ht="15" customHeight="1">
      <c r="A31" s="50"/>
      <c r="B31" s="50" t="s">
        <v>50</v>
      </c>
      <c r="C31" s="50"/>
      <c r="D31" s="50"/>
      <c r="E31" s="50"/>
      <c r="F31" s="50"/>
      <c r="G31" s="50"/>
      <c r="H31" s="50"/>
      <c r="I31" s="50"/>
    </row>
    <row r="32" spans="1:9" s="52" customFormat="1" ht="15" customHeight="1">
      <c r="A32" s="50"/>
      <c r="B32" s="50" t="s">
        <v>51</v>
      </c>
      <c r="C32" s="50"/>
      <c r="D32" s="50"/>
      <c r="E32" s="50"/>
      <c r="F32" s="50"/>
      <c r="G32" s="50"/>
      <c r="H32" s="50"/>
      <c r="I32" s="50"/>
    </row>
    <row r="33" spans="1:9" s="52" customFormat="1" ht="15" customHeight="1">
      <c r="A33" s="50"/>
      <c r="B33" s="50" t="s">
        <v>52</v>
      </c>
      <c r="C33" s="50"/>
      <c r="D33" s="50"/>
      <c r="E33" s="50"/>
      <c r="F33" s="50"/>
      <c r="G33" s="50"/>
      <c r="H33" s="50"/>
      <c r="I33" s="50"/>
    </row>
    <row r="34" spans="1:9" s="52" customFormat="1" ht="15" customHeight="1">
      <c r="A34" s="50"/>
      <c r="B34" s="50" t="s">
        <v>53</v>
      </c>
      <c r="C34" s="50"/>
      <c r="D34" s="50"/>
      <c r="E34" s="50"/>
      <c r="F34" s="50"/>
      <c r="G34" s="50"/>
      <c r="H34" s="50"/>
      <c r="I34" s="50"/>
    </row>
    <row r="35" spans="1:9" s="52" customFormat="1" ht="15" customHeight="1">
      <c r="A35" s="50"/>
      <c r="B35" s="50" t="s">
        <v>54</v>
      </c>
      <c r="C35" s="50"/>
      <c r="D35" s="50"/>
      <c r="E35" s="50"/>
      <c r="F35" s="50"/>
      <c r="G35" s="50"/>
      <c r="H35" s="50"/>
      <c r="I35" s="50"/>
    </row>
    <row r="36" spans="1:9" s="52" customFormat="1" ht="30" customHeight="1">
      <c r="A36" s="50"/>
      <c r="B36" s="211" t="s">
        <v>61</v>
      </c>
      <c r="C36" s="212"/>
      <c r="D36" s="212"/>
      <c r="E36" s="212"/>
      <c r="F36" s="212"/>
      <c r="G36" s="212"/>
      <c r="H36" s="212"/>
      <c r="I36" s="212"/>
    </row>
    <row r="37" spans="1:9" s="52" customFormat="1" ht="15" customHeight="1">
      <c r="A37" s="50"/>
      <c r="B37" s="50" t="s">
        <v>55</v>
      </c>
      <c r="C37" s="50"/>
      <c r="D37" s="50"/>
      <c r="E37" s="50"/>
      <c r="F37" s="50"/>
      <c r="G37" s="50"/>
      <c r="H37" s="50"/>
      <c r="I37" s="50"/>
    </row>
    <row r="38" spans="1:9" s="52" customFormat="1" ht="15" customHeight="1">
      <c r="A38" s="50"/>
      <c r="B38" s="50" t="s">
        <v>60</v>
      </c>
      <c r="C38" s="50"/>
      <c r="D38" s="50"/>
      <c r="E38" s="50"/>
      <c r="F38" s="50"/>
      <c r="G38" s="50"/>
      <c r="H38" s="50"/>
      <c r="I38" s="50"/>
    </row>
    <row r="39" spans="1:9" s="53" customFormat="1" ht="15" customHeight="1">
      <c r="A39" s="51"/>
      <c r="B39" s="51" t="s">
        <v>57</v>
      </c>
      <c r="C39" s="51"/>
      <c r="D39" s="51"/>
      <c r="E39" s="51"/>
      <c r="F39" s="51"/>
      <c r="G39" s="51"/>
      <c r="H39" s="51"/>
      <c r="I39" s="51"/>
    </row>
  </sheetData>
  <sheetProtection algorithmName="SHA-512" hashValue="iMwZ/5t4T9oOEhWLfRcWXNcBtn9eF/VAORHbGo4Z0wdmpZifA9v4pnjrECjbWtj7ERlyYTELpxmbq3qTubNP0A==" saltValue="1HDN0CaNKiwlSSgGDzMyaA==" spinCount="100000" sheet="1" objects="1" scenarios="1"/>
  <mergeCells count="13">
    <mergeCell ref="B36:I36"/>
    <mergeCell ref="A26:F26"/>
    <mergeCell ref="G26:H26"/>
    <mergeCell ref="A27:F27"/>
    <mergeCell ref="G27:H27"/>
    <mergeCell ref="A28:F28"/>
    <mergeCell ref="G28:H28"/>
    <mergeCell ref="B1:I1"/>
    <mergeCell ref="G4:H4"/>
    <mergeCell ref="G5:H5"/>
    <mergeCell ref="G6:H6"/>
    <mergeCell ref="A9:H9"/>
    <mergeCell ref="I9:I10"/>
  </mergeCells>
  <phoneticPr fontId="2"/>
  <conditionalFormatting sqref="E11:E25">
    <cfRule type="expression" dxfId="659" priority="2">
      <formula>$D11="保育士等キャリアアップ研修"</formula>
    </cfRule>
  </conditionalFormatting>
  <conditionalFormatting sqref="H11:H25">
    <cfRule type="expression" dxfId="658" priority="1">
      <formula>$D11="保育士等キャリアアップ研修"</formula>
    </cfRule>
  </conditionalFormatting>
  <dataValidations count="4">
    <dataValidation type="list" allowBlank="1" showInputMessage="1" showErrorMessage="1" sqref="G11:G25" xr:uid="{00000000-0002-0000-0100-000000000000}">
      <formula1>INDIRECT($C$5)</formula1>
    </dataValidation>
    <dataValidation type="custom" allowBlank="1" showInputMessage="1" showErrorMessage="1" sqref="H11:H25" xr:uid="{00000000-0002-0000-0100-000001000000}">
      <formula1>OR(AND(D11="保育士等キャリアアップ研修",H11=""),AND(D11="幼稚園教諭免許状更新講習",H11&lt;&gt;""))</formula1>
    </dataValidation>
    <dataValidation type="custom" allowBlank="1" showInputMessage="1" showErrorMessage="1" sqref="E11:E24" xr:uid="{00000000-0002-0000-0100-000002000000}">
      <formula1>OR(AND(D11="保育士等キャリアアップ研修",E11=""),AND(D11="幼稚園教諭免許状更新講習",E11&lt;&gt;""))</formula1>
    </dataValidation>
    <dataValidation type="list" allowBlank="1" showInputMessage="1" showErrorMessage="1" sqref="G3" xr:uid="{00000000-0002-0000-0100-000003000000}">
      <formula1>"鶴見,神奈川,西,中,南,港南,保土ケ谷,旭,磯子,金沢,港北,緑,青葉,都筑,泉,栄,戸塚,瀬谷"</formula1>
    </dataValidation>
  </dataValidations>
  <printOptions horizontalCentered="1"/>
  <pageMargins left="0.25" right="0.25" top="0.75" bottom="0.75" header="0.3" footer="0.3"/>
  <pageSetup paperSize="9" scale="56" orientation="landscape" cellComments="asDisplayed"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4000000}">
          <x14:formula1>
            <xm:f>マスタ!$B$3:$B$6</xm:f>
          </x14:formula1>
          <xm:sqref>G4:H4</xm:sqref>
        </x14:dataValidation>
        <x14:dataValidation type="list" allowBlank="1" showInputMessage="1" showErrorMessage="1" xr:uid="{00000000-0002-0000-0100-000005000000}">
          <x14:formula1>
            <xm:f>マスタ!$C$3:$C$6</xm:f>
          </x14:formula1>
          <xm:sqref>C5</xm:sqref>
        </x14:dataValidation>
        <x14:dataValidation type="list" allowBlank="1" showInputMessage="1" showErrorMessage="1" xr:uid="{00000000-0002-0000-0100-000006000000}">
          <x14:formula1>
            <xm:f>マスタ!$D$3:$D$4</xm:f>
          </x14:formula1>
          <xm:sqref>D11:D25</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E5E45E-8A32-4C91-83FE-21170E17DE1A}">
  <sheetPr codeName="Sheet20">
    <tabColor rgb="FFFF0000"/>
    <pageSetUpPr fitToPage="1"/>
  </sheetPr>
  <dimension ref="A1:W42"/>
  <sheetViews>
    <sheetView showZeros="0" view="pageBreakPreview" zoomScale="70" zoomScaleNormal="70" zoomScaleSheetLayoutView="70" workbookViewId="0">
      <selection activeCell="B11" sqref="B11:B25"/>
    </sheetView>
  </sheetViews>
  <sheetFormatPr defaultRowHeight="18.75"/>
  <cols>
    <col min="1" max="1" width="5" style="63" customWidth="1"/>
    <col min="2" max="2" width="16.75" style="67" customWidth="1"/>
    <col min="3" max="3" width="39.375" style="2" customWidth="1"/>
    <col min="4" max="4" width="9.375" style="2" customWidth="1"/>
    <col min="5" max="5" width="37.625" style="2" customWidth="1"/>
    <col min="6" max="6" width="42.875" style="2" customWidth="1"/>
    <col min="7" max="7" width="19.625" style="2" customWidth="1"/>
    <col min="8" max="8" width="22.375" style="2" customWidth="1"/>
    <col min="9" max="9" width="15.625" style="2" customWidth="1"/>
    <col min="10" max="10" width="27.5" style="2" customWidth="1"/>
    <col min="11" max="11" width="9" style="2" hidden="1" customWidth="1"/>
    <col min="12" max="12" width="11.875" style="2" hidden="1" customWidth="1"/>
    <col min="13" max="13" width="10.5" style="2" hidden="1" customWidth="1"/>
    <col min="14" max="14" width="9" style="2" hidden="1" customWidth="1"/>
    <col min="15" max="15" width="50.625" style="2" hidden="1" customWidth="1"/>
    <col min="16" max="16384" width="9" style="2"/>
  </cols>
  <sheetData>
    <row r="1" spans="1:23" ht="29.25" customHeight="1">
      <c r="A1" s="112" t="s">
        <v>71</v>
      </c>
      <c r="B1" s="113"/>
      <c r="C1" s="117"/>
      <c r="D1" s="116" t="s">
        <v>195</v>
      </c>
      <c r="E1" s="98"/>
      <c r="F1" s="116"/>
      <c r="G1" s="117"/>
      <c r="H1" s="117"/>
      <c r="I1" s="117"/>
      <c r="J1" s="118"/>
      <c r="K1" s="130"/>
      <c r="L1" s="130"/>
      <c r="M1" s="130"/>
      <c r="N1" s="130"/>
      <c r="O1" s="130"/>
      <c r="P1" s="130"/>
      <c r="Q1" s="130"/>
      <c r="R1" s="130"/>
      <c r="S1" s="130"/>
      <c r="T1" s="130"/>
      <c r="U1" s="130"/>
      <c r="V1" s="130"/>
      <c r="W1" s="130"/>
    </row>
    <row r="2" spans="1:23" ht="19.5" thickBot="1">
      <c r="A2" s="121"/>
      <c r="B2" s="122"/>
      <c r="C2" s="119"/>
      <c r="D2" s="119"/>
      <c r="E2" s="119"/>
      <c r="F2" s="124"/>
      <c r="G2" s="119"/>
      <c r="H2" s="125"/>
      <c r="I2" s="125"/>
      <c r="J2" s="125"/>
      <c r="K2" s="130"/>
      <c r="L2" s="130"/>
      <c r="M2" s="130"/>
      <c r="N2" s="130"/>
      <c r="O2" s="130"/>
      <c r="P2" s="130"/>
      <c r="Q2" s="130"/>
      <c r="R2" s="130"/>
      <c r="S2" s="130"/>
      <c r="T2" s="130"/>
      <c r="U2" s="130"/>
      <c r="V2" s="130"/>
      <c r="W2" s="130"/>
    </row>
    <row r="3" spans="1:23" s="6" customFormat="1" ht="24.95" customHeight="1">
      <c r="A3" s="192"/>
      <c r="B3" s="122"/>
      <c r="C3" s="193"/>
      <c r="D3" s="193"/>
      <c r="E3" s="193"/>
      <c r="F3" s="194"/>
      <c r="G3" s="195" t="s">
        <v>1</v>
      </c>
      <c r="H3" s="97">
        <f>①集計表!P4</f>
        <v>0</v>
      </c>
      <c r="I3" s="196" t="s">
        <v>3</v>
      </c>
      <c r="J3" s="118"/>
      <c r="K3" s="131"/>
      <c r="L3" s="131"/>
      <c r="M3" s="131"/>
      <c r="N3" s="131"/>
      <c r="O3" s="131"/>
      <c r="P3" s="131"/>
      <c r="Q3" s="131"/>
      <c r="R3" s="131"/>
      <c r="S3" s="131"/>
      <c r="T3" s="131"/>
      <c r="U3" s="131"/>
      <c r="V3" s="131"/>
      <c r="W3" s="131"/>
    </row>
    <row r="4" spans="1:23" s="6" customFormat="1" ht="24.95" customHeight="1">
      <c r="A4" s="121"/>
      <c r="B4" s="122"/>
      <c r="C4" s="193"/>
      <c r="D4" s="193"/>
      <c r="E4" s="193"/>
      <c r="F4" s="194"/>
      <c r="G4" s="197" t="s">
        <v>4</v>
      </c>
      <c r="H4" s="276">
        <f>①集計表!P5</f>
        <v>0</v>
      </c>
      <c r="I4" s="277"/>
      <c r="J4" s="278"/>
      <c r="K4" s="131"/>
      <c r="L4" s="131"/>
      <c r="M4" s="131"/>
      <c r="N4" s="131"/>
      <c r="O4" s="131"/>
      <c r="P4" s="131"/>
      <c r="Q4" s="131"/>
      <c r="R4" s="131"/>
      <c r="S4" s="131"/>
      <c r="T4" s="131"/>
      <c r="U4" s="131"/>
      <c r="V4" s="131"/>
      <c r="W4" s="131"/>
    </row>
    <row r="5" spans="1:23" s="6" customFormat="1" ht="24.95" customHeight="1" thickBot="1">
      <c r="A5" s="62"/>
      <c r="B5" s="71"/>
      <c r="C5" s="3"/>
      <c r="D5" s="14"/>
      <c r="E5" s="14"/>
      <c r="F5" s="7"/>
      <c r="G5" s="15" t="s">
        <v>7</v>
      </c>
      <c r="H5" s="279">
        <f>①集計表!P6</f>
        <v>0</v>
      </c>
      <c r="I5" s="280"/>
      <c r="J5" s="281"/>
      <c r="K5" s="131"/>
      <c r="L5" s="131"/>
      <c r="M5" s="131"/>
      <c r="N5" s="131"/>
      <c r="O5" s="131"/>
      <c r="P5" s="131"/>
      <c r="Q5" s="131"/>
      <c r="R5" s="131"/>
      <c r="S5" s="131"/>
      <c r="T5" s="131"/>
      <c r="U5" s="131"/>
      <c r="V5" s="131"/>
      <c r="W5" s="131"/>
    </row>
    <row r="6" spans="1:23" s="6" customFormat="1" ht="24.95" customHeight="1">
      <c r="A6" s="62"/>
      <c r="B6" s="68" t="s">
        <v>6</v>
      </c>
      <c r="C6" s="270"/>
      <c r="D6" s="271"/>
      <c r="E6" s="14"/>
      <c r="F6" s="7"/>
      <c r="G6" s="70" t="s">
        <v>63</v>
      </c>
      <c r="H6" s="279">
        <f>①集計表!P7</f>
        <v>0</v>
      </c>
      <c r="I6" s="280"/>
      <c r="J6" s="281"/>
      <c r="K6" s="131"/>
      <c r="L6" s="131"/>
      <c r="M6" s="131"/>
      <c r="N6" s="131"/>
      <c r="O6" s="131"/>
      <c r="P6" s="131"/>
      <c r="Q6" s="131"/>
      <c r="R6" s="131"/>
      <c r="S6" s="131"/>
      <c r="T6" s="131"/>
      <c r="U6" s="131"/>
      <c r="V6" s="131"/>
      <c r="W6" s="131"/>
    </row>
    <row r="7" spans="1:23" s="6" customFormat="1" ht="24.95" customHeight="1" thickBot="1">
      <c r="A7" s="62"/>
      <c r="B7" s="107" t="s">
        <v>9</v>
      </c>
      <c r="C7" s="272"/>
      <c r="D7" s="273"/>
      <c r="E7" s="14"/>
      <c r="F7" s="7"/>
      <c r="G7" s="17" t="s">
        <v>64</v>
      </c>
      <c r="H7" s="282">
        <f>①集計表!P8</f>
        <v>0</v>
      </c>
      <c r="I7" s="283"/>
      <c r="J7" s="284"/>
      <c r="K7" s="131"/>
      <c r="L7" s="131"/>
      <c r="M7" s="131"/>
      <c r="N7" s="131"/>
      <c r="O7" s="131"/>
      <c r="P7" s="131"/>
      <c r="Q7" s="131"/>
      <c r="R7" s="131"/>
      <c r="S7" s="131"/>
      <c r="T7" s="131"/>
      <c r="U7" s="131"/>
      <c r="V7" s="131"/>
      <c r="W7" s="131"/>
    </row>
    <row r="8" spans="1:23" s="6" customFormat="1" ht="24.95" customHeight="1" thickBot="1">
      <c r="A8" s="62"/>
      <c r="B8" s="268" t="s">
        <v>104</v>
      </c>
      <c r="C8" s="269"/>
      <c r="D8" s="133" t="s">
        <v>106</v>
      </c>
      <c r="E8" s="14"/>
      <c r="F8" s="7"/>
      <c r="G8" s="102"/>
      <c r="H8" s="3"/>
      <c r="I8" s="3"/>
      <c r="J8" s="106"/>
      <c r="K8" s="131"/>
      <c r="L8" s="131" t="s">
        <v>190</v>
      </c>
      <c r="M8" s="131"/>
      <c r="N8" s="131"/>
      <c r="O8" s="131"/>
      <c r="P8" s="131"/>
      <c r="Q8" s="131"/>
      <c r="R8" s="131"/>
      <c r="S8" s="131"/>
      <c r="T8" s="131"/>
      <c r="U8" s="131"/>
      <c r="V8" s="131"/>
      <c r="W8" s="131"/>
    </row>
    <row r="9" spans="1:23" ht="24.95" customHeight="1">
      <c r="A9" s="62"/>
      <c r="B9" s="58"/>
      <c r="C9" s="19"/>
      <c r="D9" s="20"/>
      <c r="E9" s="20"/>
      <c r="F9" s="19"/>
      <c r="G9" s="19"/>
      <c r="H9" s="21"/>
      <c r="I9" s="22"/>
      <c r="J9" s="23"/>
      <c r="K9" s="130"/>
      <c r="L9" s="141" t="s">
        <v>189</v>
      </c>
      <c r="M9" s="140">
        <v>42826</v>
      </c>
      <c r="N9" s="130"/>
      <c r="O9" s="130"/>
      <c r="P9" s="130"/>
      <c r="Q9" s="130"/>
      <c r="R9" s="130"/>
      <c r="S9" s="130"/>
      <c r="T9" s="130"/>
      <c r="U9" s="130"/>
      <c r="V9" s="130"/>
      <c r="W9" s="130"/>
    </row>
    <row r="10" spans="1:23" ht="98.25" customHeight="1" thickBot="1">
      <c r="A10" s="61" t="s">
        <v>15</v>
      </c>
      <c r="B10" s="105" t="s">
        <v>146</v>
      </c>
      <c r="C10" s="59" t="s">
        <v>101</v>
      </c>
      <c r="D10" s="285" t="s">
        <v>181</v>
      </c>
      <c r="E10" s="286"/>
      <c r="F10" s="59" t="s">
        <v>19</v>
      </c>
      <c r="G10" s="60" t="s">
        <v>20</v>
      </c>
      <c r="H10" s="69" t="s">
        <v>74</v>
      </c>
      <c r="I10" s="72" t="s">
        <v>136</v>
      </c>
      <c r="J10" s="59" t="s">
        <v>62</v>
      </c>
      <c r="K10" s="130"/>
      <c r="L10" s="141" t="s">
        <v>142</v>
      </c>
      <c r="M10" s="130"/>
      <c r="N10" s="130"/>
      <c r="O10" s="130"/>
      <c r="P10" s="130"/>
      <c r="Q10" s="130"/>
      <c r="R10" s="130"/>
      <c r="S10" s="130"/>
      <c r="T10" s="130"/>
      <c r="U10" s="130"/>
      <c r="V10" s="130"/>
      <c r="W10" s="130"/>
    </row>
    <row r="11" spans="1:23" ht="30" customHeight="1">
      <c r="A11" s="64">
        <v>1</v>
      </c>
      <c r="B11" s="153"/>
      <c r="C11" s="154"/>
      <c r="D11" s="274"/>
      <c r="E11" s="275"/>
      <c r="F11" s="155"/>
      <c r="G11" s="156"/>
      <c r="H11" s="157"/>
      <c r="I11" s="158"/>
      <c r="J11" s="75"/>
      <c r="K11" s="130"/>
      <c r="L11" s="141" t="s">
        <v>143</v>
      </c>
      <c r="M11" s="140">
        <v>43921</v>
      </c>
      <c r="N11" s="130"/>
      <c r="O11" s="130"/>
      <c r="P11" s="130"/>
      <c r="Q11" s="130"/>
      <c r="R11" s="130"/>
      <c r="S11" s="130"/>
      <c r="T11" s="130"/>
      <c r="U11" s="130"/>
      <c r="V11" s="130"/>
      <c r="W11" s="130"/>
    </row>
    <row r="12" spans="1:23" ht="30" customHeight="1">
      <c r="A12" s="64">
        <v>2</v>
      </c>
      <c r="B12" s="153"/>
      <c r="C12" s="154"/>
      <c r="D12" s="274"/>
      <c r="E12" s="275"/>
      <c r="F12" s="155"/>
      <c r="G12" s="156"/>
      <c r="H12" s="159"/>
      <c r="I12" s="160"/>
      <c r="J12" s="75"/>
      <c r="K12" s="130">
        <f t="shared" ref="K12:K25" si="0">IF(H12&lt;&gt;"",1,0)</f>
        <v>0</v>
      </c>
      <c r="L12" s="130" t="s">
        <v>141</v>
      </c>
      <c r="M12" s="140">
        <v>45382</v>
      </c>
      <c r="N12" s="130"/>
      <c r="O12" s="130"/>
      <c r="P12" s="130"/>
      <c r="Q12" s="130"/>
      <c r="R12" s="130"/>
      <c r="S12" s="130"/>
      <c r="T12" s="130"/>
      <c r="U12" s="130"/>
      <c r="V12" s="130"/>
      <c r="W12" s="130"/>
    </row>
    <row r="13" spans="1:23" ht="30" customHeight="1">
      <c r="A13" s="64">
        <v>3</v>
      </c>
      <c r="B13" s="153"/>
      <c r="C13" s="154"/>
      <c r="D13" s="274"/>
      <c r="E13" s="275"/>
      <c r="F13" s="155"/>
      <c r="G13" s="156"/>
      <c r="H13" s="159"/>
      <c r="I13" s="160"/>
      <c r="J13" s="75"/>
      <c r="K13" s="130">
        <f t="shared" si="0"/>
        <v>0</v>
      </c>
      <c r="L13" s="130" t="str">
        <f t="shared" ref="L13:L24" si="1">IF(C13="その他",1,"")</f>
        <v/>
      </c>
      <c r="M13" s="142"/>
      <c r="N13" s="130"/>
      <c r="O13" s="130"/>
      <c r="P13" s="130"/>
      <c r="Q13" s="130"/>
      <c r="R13" s="130"/>
      <c r="S13" s="130"/>
      <c r="T13" s="130"/>
      <c r="U13" s="130"/>
      <c r="V13" s="130"/>
      <c r="W13" s="130"/>
    </row>
    <row r="14" spans="1:23" ht="30" customHeight="1">
      <c r="A14" s="64">
        <v>4</v>
      </c>
      <c r="B14" s="153"/>
      <c r="C14" s="154"/>
      <c r="D14" s="274"/>
      <c r="E14" s="275"/>
      <c r="F14" s="155"/>
      <c r="G14" s="156"/>
      <c r="H14" s="159"/>
      <c r="I14" s="160"/>
      <c r="J14" s="75"/>
      <c r="K14" s="130">
        <f>IF(H14&lt;&gt;"",1,0)</f>
        <v>0</v>
      </c>
      <c r="L14" s="130" t="str">
        <f t="shared" si="1"/>
        <v/>
      </c>
      <c r="M14" s="141"/>
      <c r="N14" s="130"/>
      <c r="O14" s="130"/>
      <c r="P14" s="130"/>
      <c r="Q14" s="130"/>
      <c r="R14" s="130"/>
      <c r="S14" s="130"/>
      <c r="T14" s="130"/>
      <c r="U14" s="130"/>
      <c r="V14" s="130"/>
      <c r="W14" s="130"/>
    </row>
    <row r="15" spans="1:23" ht="30" customHeight="1">
      <c r="A15" s="64">
        <v>5</v>
      </c>
      <c r="B15" s="153"/>
      <c r="C15" s="154"/>
      <c r="D15" s="274"/>
      <c r="E15" s="275"/>
      <c r="F15" s="155"/>
      <c r="G15" s="156"/>
      <c r="H15" s="159"/>
      <c r="I15" s="160"/>
      <c r="J15" s="75"/>
      <c r="K15" s="130">
        <f t="shared" si="0"/>
        <v>0</v>
      </c>
      <c r="L15" s="130" t="str">
        <f t="shared" si="1"/>
        <v/>
      </c>
      <c r="M15" s="130"/>
      <c r="N15" s="130"/>
      <c r="O15" s="130"/>
      <c r="P15" s="130"/>
      <c r="Q15" s="130"/>
      <c r="R15" s="130"/>
      <c r="S15" s="130"/>
      <c r="T15" s="130"/>
      <c r="U15" s="130"/>
      <c r="V15" s="130"/>
      <c r="W15" s="130"/>
    </row>
    <row r="16" spans="1:23" ht="30" customHeight="1">
      <c r="A16" s="64">
        <v>6</v>
      </c>
      <c r="B16" s="153"/>
      <c r="C16" s="154"/>
      <c r="D16" s="274"/>
      <c r="E16" s="275"/>
      <c r="F16" s="155"/>
      <c r="G16" s="156"/>
      <c r="H16" s="159"/>
      <c r="I16" s="160"/>
      <c r="J16" s="75"/>
      <c r="K16" s="130">
        <f t="shared" si="0"/>
        <v>0</v>
      </c>
      <c r="L16" s="130" t="str">
        <f t="shared" si="1"/>
        <v/>
      </c>
      <c r="M16" s="130"/>
      <c r="N16" s="130"/>
      <c r="O16" s="130"/>
      <c r="P16" s="130"/>
      <c r="Q16" s="130"/>
      <c r="R16" s="130"/>
      <c r="S16" s="130"/>
      <c r="T16" s="130"/>
      <c r="U16" s="130"/>
      <c r="V16" s="130"/>
      <c r="W16" s="130"/>
    </row>
    <row r="17" spans="1:23" ht="30" customHeight="1">
      <c r="A17" s="64">
        <v>7</v>
      </c>
      <c r="B17" s="153"/>
      <c r="C17" s="154"/>
      <c r="D17" s="274"/>
      <c r="E17" s="275"/>
      <c r="F17" s="155"/>
      <c r="G17" s="156"/>
      <c r="H17" s="159"/>
      <c r="I17" s="160"/>
      <c r="J17" s="75"/>
      <c r="K17" s="130">
        <f t="shared" si="0"/>
        <v>0</v>
      </c>
      <c r="L17" s="130" t="str">
        <f t="shared" si="1"/>
        <v/>
      </c>
      <c r="M17" s="130"/>
      <c r="N17" s="130"/>
      <c r="O17" s="130"/>
      <c r="P17" s="130"/>
      <c r="Q17" s="130"/>
      <c r="R17" s="130"/>
      <c r="S17" s="130"/>
      <c r="T17" s="130"/>
      <c r="U17" s="130"/>
      <c r="V17" s="130"/>
      <c r="W17" s="130"/>
    </row>
    <row r="18" spans="1:23" ht="30" customHeight="1">
      <c r="A18" s="64">
        <v>8</v>
      </c>
      <c r="B18" s="153"/>
      <c r="C18" s="154"/>
      <c r="D18" s="274"/>
      <c r="E18" s="275"/>
      <c r="F18" s="155"/>
      <c r="G18" s="156"/>
      <c r="H18" s="159"/>
      <c r="I18" s="160"/>
      <c r="J18" s="75"/>
      <c r="K18" s="130">
        <f t="shared" si="0"/>
        <v>0</v>
      </c>
      <c r="L18" s="130" t="str">
        <f t="shared" si="1"/>
        <v/>
      </c>
      <c r="M18" s="130"/>
      <c r="N18" s="130"/>
      <c r="O18" s="130"/>
      <c r="P18" s="130"/>
      <c r="Q18" s="130"/>
      <c r="R18" s="130"/>
      <c r="S18" s="130"/>
      <c r="T18" s="130"/>
      <c r="U18" s="130"/>
      <c r="V18" s="130"/>
      <c r="W18" s="130"/>
    </row>
    <row r="19" spans="1:23" ht="30" customHeight="1">
      <c r="A19" s="64">
        <v>9</v>
      </c>
      <c r="B19" s="153"/>
      <c r="C19" s="154"/>
      <c r="D19" s="274"/>
      <c r="E19" s="275"/>
      <c r="F19" s="155"/>
      <c r="G19" s="156"/>
      <c r="H19" s="159"/>
      <c r="I19" s="160"/>
      <c r="J19" s="75"/>
      <c r="K19" s="130">
        <f t="shared" si="0"/>
        <v>0</v>
      </c>
      <c r="L19" s="130" t="str">
        <f t="shared" si="1"/>
        <v/>
      </c>
      <c r="M19" s="130"/>
      <c r="N19" s="130"/>
      <c r="O19" s="130"/>
      <c r="P19" s="130"/>
      <c r="Q19" s="130"/>
      <c r="R19" s="130"/>
      <c r="S19" s="130"/>
      <c r="T19" s="130"/>
      <c r="U19" s="130"/>
      <c r="V19" s="130"/>
      <c r="W19" s="130"/>
    </row>
    <row r="20" spans="1:23" ht="30" customHeight="1">
      <c r="A20" s="64">
        <v>10</v>
      </c>
      <c r="B20" s="153"/>
      <c r="C20" s="154"/>
      <c r="D20" s="274"/>
      <c r="E20" s="275"/>
      <c r="F20" s="155"/>
      <c r="G20" s="156"/>
      <c r="H20" s="159"/>
      <c r="I20" s="160"/>
      <c r="J20" s="75"/>
      <c r="K20" s="130">
        <f t="shared" si="0"/>
        <v>0</v>
      </c>
      <c r="L20" s="130" t="str">
        <f t="shared" si="1"/>
        <v/>
      </c>
      <c r="M20" s="130"/>
      <c r="N20" s="130"/>
      <c r="O20" s="130"/>
      <c r="P20" s="130"/>
      <c r="Q20" s="130"/>
      <c r="R20" s="130"/>
      <c r="S20" s="130"/>
      <c r="T20" s="130"/>
      <c r="U20" s="130"/>
      <c r="V20" s="130"/>
      <c r="W20" s="130"/>
    </row>
    <row r="21" spans="1:23" ht="30" customHeight="1">
      <c r="A21" s="64">
        <v>11</v>
      </c>
      <c r="B21" s="153"/>
      <c r="C21" s="154"/>
      <c r="D21" s="274"/>
      <c r="E21" s="275"/>
      <c r="F21" s="155"/>
      <c r="G21" s="156"/>
      <c r="H21" s="159"/>
      <c r="I21" s="160"/>
      <c r="J21" s="75"/>
      <c r="K21" s="130">
        <f t="shared" si="0"/>
        <v>0</v>
      </c>
      <c r="L21" s="130" t="str">
        <f t="shared" si="1"/>
        <v/>
      </c>
      <c r="M21" s="130"/>
      <c r="N21" s="130"/>
      <c r="O21" s="130"/>
      <c r="P21" s="130"/>
      <c r="Q21" s="130"/>
      <c r="R21" s="130"/>
      <c r="S21" s="130"/>
      <c r="T21" s="130"/>
      <c r="U21" s="130"/>
      <c r="V21" s="130"/>
      <c r="W21" s="130"/>
    </row>
    <row r="22" spans="1:23" ht="30" customHeight="1">
      <c r="A22" s="64">
        <v>12</v>
      </c>
      <c r="B22" s="153"/>
      <c r="C22" s="154"/>
      <c r="D22" s="274"/>
      <c r="E22" s="275"/>
      <c r="F22" s="155"/>
      <c r="G22" s="156"/>
      <c r="H22" s="159"/>
      <c r="I22" s="160"/>
      <c r="J22" s="75"/>
      <c r="K22" s="130">
        <f t="shared" si="0"/>
        <v>0</v>
      </c>
      <c r="L22" s="130" t="str">
        <f t="shared" si="1"/>
        <v/>
      </c>
      <c r="M22" s="130"/>
      <c r="N22" s="130"/>
      <c r="O22" s="130"/>
      <c r="P22" s="130"/>
      <c r="Q22" s="130"/>
      <c r="R22" s="130"/>
      <c r="S22" s="130"/>
      <c r="T22" s="130"/>
      <c r="U22" s="130"/>
      <c r="V22" s="130"/>
      <c r="W22" s="130"/>
    </row>
    <row r="23" spans="1:23" ht="30" customHeight="1">
      <c r="A23" s="64">
        <v>13</v>
      </c>
      <c r="B23" s="153"/>
      <c r="C23" s="154"/>
      <c r="D23" s="274"/>
      <c r="E23" s="275"/>
      <c r="F23" s="155"/>
      <c r="G23" s="156"/>
      <c r="H23" s="159"/>
      <c r="I23" s="160"/>
      <c r="J23" s="75"/>
      <c r="K23" s="130">
        <f t="shared" si="0"/>
        <v>0</v>
      </c>
      <c r="L23" s="130" t="str">
        <f t="shared" si="1"/>
        <v/>
      </c>
      <c r="M23" s="130"/>
      <c r="N23" s="130"/>
      <c r="O23" s="130"/>
      <c r="P23" s="130"/>
      <c r="Q23" s="130"/>
      <c r="R23" s="130"/>
      <c r="S23" s="130"/>
      <c r="T23" s="130"/>
      <c r="U23" s="130"/>
      <c r="V23" s="130"/>
      <c r="W23" s="130"/>
    </row>
    <row r="24" spans="1:23" ht="30" customHeight="1">
      <c r="A24" s="64">
        <v>14</v>
      </c>
      <c r="B24" s="153"/>
      <c r="C24" s="154"/>
      <c r="D24" s="274"/>
      <c r="E24" s="275"/>
      <c r="F24" s="155"/>
      <c r="G24" s="156"/>
      <c r="H24" s="159"/>
      <c r="I24" s="160"/>
      <c r="J24" s="75"/>
      <c r="K24" s="130">
        <f t="shared" si="0"/>
        <v>0</v>
      </c>
      <c r="L24" s="130" t="str">
        <f t="shared" si="1"/>
        <v/>
      </c>
      <c r="M24" s="130"/>
      <c r="N24" s="130"/>
      <c r="O24" s="130"/>
      <c r="P24" s="130"/>
      <c r="Q24" s="130"/>
      <c r="R24" s="130"/>
      <c r="S24" s="130"/>
      <c r="T24" s="130"/>
      <c r="U24" s="130"/>
      <c r="V24" s="130"/>
      <c r="W24" s="130"/>
    </row>
    <row r="25" spans="1:23" ht="30" customHeight="1" thickBot="1">
      <c r="A25" s="65">
        <v>15</v>
      </c>
      <c r="B25" s="198"/>
      <c r="C25" s="161"/>
      <c r="D25" s="294"/>
      <c r="E25" s="295"/>
      <c r="F25" s="162"/>
      <c r="G25" s="163"/>
      <c r="H25" s="164"/>
      <c r="I25" s="165"/>
      <c r="J25" s="76"/>
      <c r="K25" s="130">
        <f t="shared" si="0"/>
        <v>0</v>
      </c>
      <c r="L25" s="130" t="e">
        <f>IF(SUMIF(C11:C25,"【職員処遇改善費のみ対象】園内研修",I11:I25)&gt;VLOOKUP(C6,M25:N28,2,FALSE),VLOOKUP(C6,M25:N28,2,FALSE)-SUMIF(C11:C25,"【職員処遇改善費のみ対象】園内研修",I11:I25),"")</f>
        <v>#N/A</v>
      </c>
      <c r="M25" s="54" t="s">
        <v>140</v>
      </c>
      <c r="N25" s="149">
        <v>4</v>
      </c>
      <c r="O25" s="130"/>
      <c r="P25" s="130"/>
      <c r="Q25" s="130"/>
      <c r="R25" s="130"/>
      <c r="S25" s="130"/>
      <c r="T25" s="130"/>
      <c r="U25" s="130"/>
      <c r="V25" s="130"/>
      <c r="W25" s="130"/>
    </row>
    <row r="26" spans="1:23" ht="26.25" customHeight="1" thickTop="1" thickBot="1">
      <c r="A26" s="287" t="s">
        <v>65</v>
      </c>
      <c r="B26" s="289"/>
      <c r="C26" s="288"/>
      <c r="D26" s="288"/>
      <c r="E26" s="288"/>
      <c r="F26" s="289"/>
      <c r="G26" s="290"/>
      <c r="H26" s="85">
        <f ca="1">①集計表!P28</f>
        <v>0</v>
      </c>
      <c r="I26" s="82">
        <f ca="1">SUM(I27:I29)</f>
        <v>0</v>
      </c>
      <c r="J26" s="152"/>
      <c r="K26" s="130"/>
      <c r="L26" s="130"/>
      <c r="M26" s="132"/>
      <c r="N26" s="149"/>
      <c r="O26" s="130"/>
      <c r="P26" s="130"/>
      <c r="Q26" s="130"/>
      <c r="R26" s="130"/>
      <c r="S26" s="130"/>
      <c r="T26" s="130"/>
      <c r="U26" s="130"/>
      <c r="V26" s="130"/>
      <c r="W26" s="130"/>
    </row>
    <row r="27" spans="1:23" ht="26.25" customHeight="1" thickBot="1">
      <c r="A27" s="136"/>
      <c r="B27" s="127" t="s">
        <v>66</v>
      </c>
      <c r="C27" s="128"/>
      <c r="D27" s="128"/>
      <c r="E27" s="128"/>
      <c r="F27" s="128"/>
      <c r="G27" s="128"/>
      <c r="H27" s="139" t="s">
        <v>89</v>
      </c>
      <c r="I27" s="82">
        <f>SUMIF(C11:C25,"【職員処遇改善費のみ対象】横浜市（区）主催研修",I11:I25)</f>
        <v>0</v>
      </c>
      <c r="J27" s="126"/>
      <c r="K27" s="130"/>
      <c r="L27" s="130"/>
      <c r="M27" s="132"/>
      <c r="N27" s="149"/>
      <c r="O27" s="130"/>
      <c r="P27" s="130"/>
      <c r="Q27" s="130"/>
      <c r="R27" s="130"/>
      <c r="S27" s="130"/>
      <c r="T27" s="130"/>
      <c r="U27" s="130"/>
      <c r="V27" s="130"/>
      <c r="W27" s="130"/>
    </row>
    <row r="28" spans="1:23" ht="26.25" customHeight="1" thickBot="1">
      <c r="A28" s="136"/>
      <c r="B28" s="147" t="s">
        <v>145</v>
      </c>
      <c r="C28" s="128"/>
      <c r="D28" s="128"/>
      <c r="E28" s="128"/>
      <c r="F28" s="128"/>
      <c r="G28" s="128"/>
      <c r="H28" s="138" t="s">
        <v>186</v>
      </c>
      <c r="I28" s="82">
        <f ca="1">SUMIF(C11:C26,"【幼稚園又は認定こども園に勤務していた者】その他",I11:I25)</f>
        <v>0</v>
      </c>
      <c r="J28" s="137"/>
      <c r="K28" s="130"/>
      <c r="M28" s="132"/>
      <c r="N28" s="149"/>
      <c r="O28" s="130"/>
      <c r="P28" s="130"/>
      <c r="Q28" s="130"/>
      <c r="R28" s="130"/>
      <c r="S28" s="130"/>
      <c r="T28" s="130"/>
      <c r="U28" s="130"/>
      <c r="V28" s="130"/>
      <c r="W28" s="130"/>
    </row>
    <row r="29" spans="1:23" ht="26.25" customHeight="1" thickBot="1">
      <c r="A29" s="136"/>
      <c r="B29" s="292" t="s">
        <v>144</v>
      </c>
      <c r="C29" s="292"/>
      <c r="D29" s="292"/>
      <c r="E29" s="292"/>
      <c r="F29" s="292"/>
      <c r="G29" s="293"/>
      <c r="H29" s="138" t="s">
        <v>187</v>
      </c>
      <c r="I29" s="82">
        <f>IF(SUMIF(C11:C25,"【職員処遇改善費のみ対象】園内研修",I11:I25)&gt;N25,N25,SUMIF(C11:C25,"【職員処遇改善費のみ対象】園内研修",I11:I25))</f>
        <v>0</v>
      </c>
      <c r="J29" s="137"/>
      <c r="K29" s="130"/>
      <c r="L29" s="130"/>
      <c r="M29" s="130"/>
      <c r="N29" s="130"/>
      <c r="O29" s="130"/>
      <c r="P29" s="130"/>
      <c r="Q29" s="130"/>
      <c r="R29" s="130"/>
      <c r="S29" s="130"/>
      <c r="T29" s="130"/>
      <c r="U29" s="130"/>
      <c r="V29" s="130"/>
      <c r="W29" s="130"/>
    </row>
    <row r="30" spans="1:23" s="52" customFormat="1" ht="26.25" customHeight="1" thickBot="1">
      <c r="A30" s="121"/>
      <c r="B30" s="122" t="s">
        <v>183</v>
      </c>
      <c r="C30" s="148"/>
      <c r="D30" s="128"/>
      <c r="E30" s="128"/>
      <c r="F30" s="128"/>
      <c r="G30" s="128"/>
      <c r="H30" s="189" t="s">
        <v>188</v>
      </c>
      <c r="I30" s="82">
        <f>SUMIF(C11:C25,"幼稚園教諭旧免許状更新講習・免許法認定講習",I11:I25)</f>
        <v>0</v>
      </c>
      <c r="J30" s="128"/>
      <c r="K30" s="132"/>
      <c r="L30" s="132"/>
      <c r="M30" s="132"/>
      <c r="N30" s="132"/>
      <c r="O30" s="132"/>
      <c r="P30" s="132"/>
      <c r="Q30" s="132"/>
      <c r="R30" s="132"/>
      <c r="S30" s="132"/>
      <c r="T30" s="132"/>
      <c r="U30" s="132"/>
      <c r="V30" s="132"/>
      <c r="W30" s="132"/>
    </row>
    <row r="31" spans="1:23" s="52" customFormat="1" ht="15" customHeight="1">
      <c r="A31" s="121"/>
      <c r="B31" s="291" t="s">
        <v>184</v>
      </c>
      <c r="C31" s="291"/>
      <c r="D31" s="128"/>
      <c r="E31" s="128"/>
      <c r="F31" s="128"/>
      <c r="G31" s="128"/>
      <c r="H31" s="128"/>
      <c r="I31" s="128"/>
      <c r="J31" s="128"/>
      <c r="K31" s="132"/>
      <c r="L31" s="132"/>
      <c r="M31" s="132"/>
      <c r="N31" s="132"/>
      <c r="O31" s="132"/>
      <c r="P31" s="132"/>
      <c r="Q31" s="132"/>
      <c r="R31" s="132"/>
      <c r="S31" s="132"/>
      <c r="T31" s="132"/>
      <c r="U31" s="132"/>
      <c r="V31" s="132"/>
      <c r="W31" s="132"/>
    </row>
    <row r="32" spans="1:23" s="52" customFormat="1" ht="15" customHeight="1">
      <c r="A32" s="121"/>
      <c r="B32" s="122" t="s">
        <v>185</v>
      </c>
      <c r="C32" s="128"/>
      <c r="D32" s="128"/>
      <c r="E32" s="128"/>
      <c r="F32" s="128"/>
      <c r="G32" s="128"/>
      <c r="H32" s="128"/>
      <c r="I32" s="128"/>
      <c r="J32" s="128"/>
      <c r="K32" s="132"/>
      <c r="L32" s="132"/>
      <c r="M32" s="132"/>
      <c r="N32" s="132"/>
      <c r="O32" s="132"/>
      <c r="P32" s="132"/>
      <c r="Q32" s="132"/>
      <c r="R32" s="132"/>
      <c r="S32" s="132"/>
      <c r="T32" s="132"/>
      <c r="U32" s="132"/>
      <c r="V32" s="132"/>
      <c r="W32" s="132"/>
    </row>
    <row r="33" spans="1:23" s="52" customFormat="1" ht="15" customHeight="1">
      <c r="A33" s="121"/>
      <c r="B33" s="122" t="s">
        <v>196</v>
      </c>
      <c r="C33" s="128"/>
      <c r="D33" s="128"/>
      <c r="E33" s="128"/>
      <c r="F33" s="128"/>
      <c r="G33" s="128"/>
      <c r="H33" s="128"/>
      <c r="I33" s="128"/>
      <c r="J33" s="128"/>
      <c r="K33" s="132"/>
      <c r="L33" s="132"/>
      <c r="M33" s="132"/>
      <c r="N33" s="132"/>
      <c r="O33" s="132"/>
      <c r="P33" s="132"/>
      <c r="Q33" s="132"/>
      <c r="R33" s="132"/>
      <c r="S33" s="132"/>
      <c r="T33" s="132"/>
      <c r="U33" s="132"/>
      <c r="V33" s="132"/>
      <c r="W33" s="132"/>
    </row>
    <row r="34" spans="1:23" s="52" customFormat="1" ht="15" customHeight="1">
      <c r="A34" s="121"/>
      <c r="C34" s="129"/>
      <c r="D34" s="128"/>
      <c r="E34" s="128"/>
      <c r="F34" s="128"/>
      <c r="G34" s="128"/>
      <c r="H34" s="128"/>
      <c r="I34" s="128"/>
      <c r="J34" s="128"/>
      <c r="K34" s="132"/>
      <c r="L34" s="132"/>
      <c r="M34" s="132"/>
      <c r="N34" s="132"/>
      <c r="O34" s="132"/>
      <c r="P34" s="132"/>
      <c r="Q34" s="132"/>
      <c r="R34" s="132"/>
      <c r="S34" s="132"/>
      <c r="T34" s="132"/>
      <c r="U34" s="132"/>
      <c r="V34" s="132"/>
      <c r="W34" s="132"/>
    </row>
    <row r="35" spans="1:23" s="52" customFormat="1" ht="15" customHeight="1">
      <c r="A35" s="121"/>
      <c r="D35" s="128"/>
      <c r="E35" s="128"/>
      <c r="F35" s="128"/>
      <c r="G35" s="128"/>
      <c r="H35" s="128"/>
      <c r="I35" s="128"/>
      <c r="J35" s="128"/>
      <c r="K35" s="132"/>
      <c r="L35" s="132"/>
      <c r="M35" s="132"/>
      <c r="N35" s="132"/>
      <c r="O35" s="132"/>
      <c r="P35" s="132"/>
      <c r="Q35" s="132"/>
      <c r="R35" s="132"/>
      <c r="S35" s="132"/>
      <c r="T35" s="132"/>
      <c r="U35" s="132"/>
      <c r="V35" s="132"/>
      <c r="W35" s="132"/>
    </row>
    <row r="36" spans="1:23" s="52" customFormat="1" ht="15" customHeight="1">
      <c r="A36" s="121"/>
      <c r="C36" s="128"/>
      <c r="D36" s="128"/>
      <c r="E36" s="128"/>
      <c r="F36" s="128"/>
      <c r="G36" s="128"/>
      <c r="H36" s="128"/>
      <c r="I36" s="128"/>
      <c r="J36" s="128"/>
      <c r="K36" s="132"/>
      <c r="L36" s="132"/>
      <c r="M36" s="132"/>
      <c r="N36" s="132"/>
      <c r="O36" s="132"/>
      <c r="P36" s="132"/>
      <c r="Q36" s="132"/>
      <c r="R36" s="132"/>
      <c r="S36" s="132"/>
      <c r="T36" s="132"/>
      <c r="U36" s="132"/>
      <c r="V36" s="132"/>
      <c r="W36" s="132"/>
    </row>
    <row r="37" spans="1:23" s="52" customFormat="1" ht="15" customHeight="1">
      <c r="A37" s="62"/>
      <c r="C37" s="50"/>
      <c r="D37" s="50"/>
      <c r="E37" s="50"/>
      <c r="F37" s="50"/>
      <c r="G37" s="50"/>
      <c r="H37" s="50"/>
      <c r="I37" s="50"/>
      <c r="J37" s="50"/>
    </row>
    <row r="38" spans="1:23" s="52" customFormat="1" ht="15" customHeight="1">
      <c r="A38" s="62"/>
      <c r="B38" s="99" t="s">
        <v>90</v>
      </c>
      <c r="C38" s="100"/>
      <c r="D38" s="100"/>
      <c r="E38" s="100"/>
      <c r="F38" s="100"/>
      <c r="G38" s="50"/>
      <c r="H38" s="50"/>
      <c r="I38" s="50"/>
      <c r="J38" s="50"/>
    </row>
    <row r="39" spans="1:23" s="52" customFormat="1" ht="30" customHeight="1">
      <c r="A39" s="62"/>
      <c r="B39" s="211"/>
      <c r="C39" s="212"/>
      <c r="D39" s="212"/>
      <c r="E39" s="212"/>
      <c r="F39" s="212"/>
      <c r="G39" s="212"/>
      <c r="H39" s="212"/>
      <c r="I39" s="212"/>
      <c r="J39" s="212"/>
    </row>
    <row r="40" spans="1:23" s="52" customFormat="1" ht="15" customHeight="1">
      <c r="A40" s="62"/>
      <c r="B40" s="58"/>
      <c r="C40" s="50"/>
      <c r="D40" s="50"/>
      <c r="E40" s="50"/>
      <c r="F40" s="50"/>
      <c r="G40" s="50"/>
      <c r="H40" s="50"/>
      <c r="I40" s="50"/>
      <c r="J40" s="50"/>
    </row>
    <row r="41" spans="1:23" s="52" customFormat="1" ht="15" customHeight="1">
      <c r="A41" s="62"/>
      <c r="B41" s="58"/>
      <c r="C41" s="50"/>
      <c r="D41" s="50"/>
      <c r="E41" s="50"/>
      <c r="F41" s="50"/>
      <c r="G41" s="50"/>
      <c r="H41" s="50"/>
      <c r="I41" s="50"/>
      <c r="J41" s="50"/>
    </row>
    <row r="42" spans="1:23" s="53" customFormat="1" ht="15" customHeight="1">
      <c r="A42" s="66"/>
      <c r="B42" s="57"/>
      <c r="C42" s="51"/>
      <c r="D42" s="51"/>
      <c r="E42" s="51"/>
      <c r="F42" s="51"/>
      <c r="G42" s="51"/>
      <c r="H42" s="51"/>
      <c r="I42" s="51"/>
      <c r="J42" s="51"/>
    </row>
  </sheetData>
  <sheetProtection algorithmName="SHA-512" hashValue="W+yuOT2Nu9crgnykUwTe5lITBXjds5z/SajCQhk0VYB9pD09saecuUTy5L7tyZ/ov4eTiykMLwV+7Uh0SWtk3w==" saltValue="YoD5qKwYOqR/2D7pxw9N/Q==" spinCount="100000" sheet="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9:G29"/>
    <mergeCell ref="B31:C31"/>
    <mergeCell ref="B39:J39"/>
    <mergeCell ref="D21:E21"/>
    <mergeCell ref="D22:E22"/>
    <mergeCell ref="D23:E23"/>
    <mergeCell ref="D24:E24"/>
    <mergeCell ref="D25:E25"/>
    <mergeCell ref="A26:G26"/>
  </mergeCells>
  <phoneticPr fontId="2"/>
  <conditionalFormatting sqref="C6:C7">
    <cfRule type="cellIs" dxfId="441" priority="13" operator="equal">
      <formula>""</formula>
    </cfRule>
  </conditionalFormatting>
  <conditionalFormatting sqref="D8 H26:I26">
    <cfRule type="cellIs" dxfId="440" priority="15" operator="equal">
      <formula>""</formula>
    </cfRule>
  </conditionalFormatting>
  <conditionalFormatting sqref="D11:E25 G11:H25">
    <cfRule type="expression" dxfId="439" priority="3">
      <formula>$C11="【職員処遇改善費のみ対象】園内研修"</formula>
    </cfRule>
  </conditionalFormatting>
  <conditionalFormatting sqref="D11:E25">
    <cfRule type="expression" dxfId="438" priority="11">
      <formula>$C11="【職員処遇改善費のみ対象】横浜市（区）主催研修"</formula>
    </cfRule>
    <cfRule type="expression" dxfId="437" priority="12">
      <formula>$C11="幼稚園教諭旧免許状更新講習・免許法認定講習"</formula>
    </cfRule>
  </conditionalFormatting>
  <conditionalFormatting sqref="F11:F25">
    <cfRule type="expression" dxfId="436" priority="7">
      <formula>$C11&lt;&gt;"保育士等キャリアアップ研修"</formula>
    </cfRule>
    <cfRule type="expression" dxfId="435" priority="16" stopIfTrue="1">
      <formula>$C11="保育士等キャリアアップ研修"</formula>
    </cfRule>
  </conditionalFormatting>
  <conditionalFormatting sqref="F11:H25">
    <cfRule type="expression" dxfId="434" priority="4">
      <formula>$C11="その他"</formula>
    </cfRule>
  </conditionalFormatting>
  <conditionalFormatting sqref="G11:G25">
    <cfRule type="expression" dxfId="433" priority="9">
      <formula>$C11="幼稚園教諭旧免許状更新講習・免許法認定講習"</formula>
    </cfRule>
  </conditionalFormatting>
  <conditionalFormatting sqref="G11:H25">
    <cfRule type="expression" dxfId="432" priority="1">
      <formula>$C11="【職員処遇改善費のみ対象】横浜市（区）主催研修"</formula>
    </cfRule>
  </conditionalFormatting>
  <conditionalFormatting sqref="H11:H25">
    <cfRule type="expression" dxfId="431" priority="2">
      <formula>$C11="【幼稚園又は認定こども園に勤務していた者】その他"</formula>
    </cfRule>
  </conditionalFormatting>
  <conditionalFormatting sqref="H3:I3 H4:J7">
    <cfRule type="cellIs" dxfId="430" priority="14" operator="equal">
      <formula>""</formula>
    </cfRule>
  </conditionalFormatting>
  <conditionalFormatting sqref="I11:I25">
    <cfRule type="expression" dxfId="429" priority="8">
      <formula>$C11="保育士等キャリアアップ研修"</formula>
    </cfRule>
  </conditionalFormatting>
  <dataValidations count="9">
    <dataValidation type="list" allowBlank="1" showInputMessage="1" showErrorMessage="1" sqref="H25" xr:uid="{F4FC26AD-DCDE-453C-9ACD-B2B593F2AD83}">
      <formula1>INDIRECT($C$5)</formula1>
    </dataValidation>
    <dataValidation type="list" allowBlank="1" showInputMessage="1" showErrorMessage="1" sqref="H11:H24" xr:uid="{571B414C-0630-4E44-9C5B-6892BA6CC8F3}">
      <formula1>INDIRECT($C$6)</formula1>
    </dataValidation>
    <dataValidation type="decimal" operator="greaterThanOrEqual" allowBlank="1" showInputMessage="1" showErrorMessage="1" sqref="I11:I25" xr:uid="{9CB7E45C-E337-43CB-BA72-85F52E81043B}">
      <formula1>0</formula1>
    </dataValidation>
    <dataValidation type="textLength" operator="equal" allowBlank="1" showInputMessage="1" showErrorMessage="1" sqref="G11:G25" xr:uid="{A7716460-73A3-4C6D-8601-15460660B062}">
      <formula1>12</formula1>
    </dataValidation>
    <dataValidation type="list" allowBlank="1" showInputMessage="1" showErrorMessage="1" sqref="D8" xr:uid="{BA0A67BA-5347-4B1B-A2A9-B500658E7DB6}">
      <formula1>"〇,×"</formula1>
    </dataValidation>
    <dataValidation type="list" allowBlank="1" showInputMessage="1" showErrorMessage="1" sqref="C11:C25" xr:uid="{8C32113E-7ECF-46AC-BE67-44C324D9D484}">
      <formula1>INDIRECT($D$8)</formula1>
    </dataValidation>
    <dataValidation type="list" allowBlank="1" showInputMessage="1" showErrorMessage="1" sqref="O6" xr:uid="{4C78ACA7-CBAD-4D87-BFC0-B8427A214BD8}">
      <formula1>" "</formula1>
    </dataValidation>
    <dataValidation type="list" allowBlank="1" showInputMessage="1" showErrorMessage="1" sqref="D11:E25" xr:uid="{57B62A01-9398-4377-8118-B8A0DB796215}">
      <formula1>INDIRECT($C11)</formula1>
    </dataValidation>
    <dataValidation type="date" operator="lessThanOrEqual" allowBlank="1" error="賃金改善開始月のR6.4月以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6.4月以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AA726D85-53FC-481F-917E-DC0C339F9467}">
      <formula1>45716</formula1>
    </dataValidation>
  </dataValidations>
  <printOptions horizontalCentered="1"/>
  <pageMargins left="0.25" right="0.25" top="0.75" bottom="0.75" header="0.3" footer="0.3"/>
  <pageSetup paperSize="8" scale="85" orientation="landscape" cellComments="asDisplayed" r:id="rId1"/>
  <extLst>
    <ext xmlns:x14="http://schemas.microsoft.com/office/spreadsheetml/2009/9/main" uri="{CCE6A557-97BC-4b89-ADB6-D9C93CAAB3DF}">
      <x14:dataValidations xmlns:xm="http://schemas.microsoft.com/office/excel/2006/main" count="1">
        <x14:dataValidation type="list" allowBlank="1" showInputMessage="1" showErrorMessage="1" xr:uid="{7722D3E6-964F-40B1-AEF2-37F7DC2B4624}">
          <x14:formula1>
            <xm:f>マスタ!$C$3:$C$6</xm:f>
          </x14:formula1>
          <xm:sqref>C6:D6</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1A51B9-F7B2-4C14-A8A2-1D39CCF653F4}">
  <sheetPr codeName="Sheet21">
    <tabColor rgb="FFFF0000"/>
    <pageSetUpPr fitToPage="1"/>
  </sheetPr>
  <dimension ref="A1:W42"/>
  <sheetViews>
    <sheetView showZeros="0" view="pageBreakPreview" zoomScale="70" zoomScaleNormal="70" zoomScaleSheetLayoutView="70" workbookViewId="0">
      <selection activeCell="B11" sqref="B11:B25"/>
    </sheetView>
  </sheetViews>
  <sheetFormatPr defaultRowHeight="18.75"/>
  <cols>
    <col min="1" max="1" width="5" style="63" customWidth="1"/>
    <col min="2" max="2" width="16.75" style="67" customWidth="1"/>
    <col min="3" max="3" width="39.375" style="2" customWidth="1"/>
    <col min="4" max="4" width="9.375" style="2" customWidth="1"/>
    <col min="5" max="5" width="37.625" style="2" customWidth="1"/>
    <col min="6" max="6" width="42.875" style="2" customWidth="1"/>
    <col min="7" max="7" width="19.625" style="2" customWidth="1"/>
    <col min="8" max="8" width="22.375" style="2" customWidth="1"/>
    <col min="9" max="9" width="15.625" style="2" customWidth="1"/>
    <col min="10" max="10" width="27.5" style="2" customWidth="1"/>
    <col min="11" max="11" width="9" style="2" hidden="1" customWidth="1"/>
    <col min="12" max="12" width="11.875" style="2" hidden="1" customWidth="1"/>
    <col min="13" max="13" width="10.5" style="2" hidden="1" customWidth="1"/>
    <col min="14" max="14" width="9" style="2" hidden="1" customWidth="1"/>
    <col min="15" max="15" width="50.625" style="2" hidden="1" customWidth="1"/>
    <col min="16" max="16384" width="9" style="2"/>
  </cols>
  <sheetData>
    <row r="1" spans="1:23" ht="29.25" customHeight="1">
      <c r="A1" s="112" t="s">
        <v>71</v>
      </c>
      <c r="B1" s="113"/>
      <c r="C1" s="117"/>
      <c r="D1" s="116" t="s">
        <v>195</v>
      </c>
      <c r="E1" s="98"/>
      <c r="F1" s="116"/>
      <c r="G1" s="117"/>
      <c r="H1" s="117"/>
      <c r="I1" s="117"/>
      <c r="J1" s="118"/>
      <c r="K1" s="130"/>
      <c r="L1" s="130"/>
      <c r="M1" s="130"/>
      <c r="N1" s="130"/>
      <c r="O1" s="130"/>
      <c r="P1" s="130"/>
      <c r="Q1" s="130"/>
      <c r="R1" s="130"/>
      <c r="S1" s="130"/>
      <c r="T1" s="130"/>
      <c r="U1" s="130"/>
      <c r="V1" s="130"/>
      <c r="W1" s="130"/>
    </row>
    <row r="2" spans="1:23" ht="19.5" thickBot="1">
      <c r="A2" s="121"/>
      <c r="B2" s="122"/>
      <c r="C2" s="119"/>
      <c r="D2" s="119"/>
      <c r="E2" s="119"/>
      <c r="F2" s="124"/>
      <c r="G2" s="119"/>
      <c r="H2" s="125"/>
      <c r="I2" s="125"/>
      <c r="J2" s="125"/>
      <c r="K2" s="130"/>
      <c r="L2" s="130"/>
      <c r="M2" s="130"/>
      <c r="N2" s="130"/>
      <c r="O2" s="130"/>
      <c r="P2" s="130"/>
      <c r="Q2" s="130"/>
      <c r="R2" s="130"/>
      <c r="S2" s="130"/>
      <c r="T2" s="130"/>
      <c r="U2" s="130"/>
      <c r="V2" s="130"/>
      <c r="W2" s="130"/>
    </row>
    <row r="3" spans="1:23" s="6" customFormat="1" ht="24.95" customHeight="1">
      <c r="A3" s="192"/>
      <c r="B3" s="122"/>
      <c r="C3" s="193"/>
      <c r="D3" s="193"/>
      <c r="E3" s="193"/>
      <c r="F3" s="194"/>
      <c r="G3" s="195" t="s">
        <v>1</v>
      </c>
      <c r="H3" s="97">
        <f>①集計表!P4</f>
        <v>0</v>
      </c>
      <c r="I3" s="196" t="s">
        <v>3</v>
      </c>
      <c r="J3" s="118"/>
      <c r="K3" s="131"/>
      <c r="L3" s="131"/>
      <c r="M3" s="131"/>
      <c r="N3" s="131"/>
      <c r="O3" s="131"/>
      <c r="P3" s="131"/>
      <c r="Q3" s="131"/>
      <c r="R3" s="131"/>
      <c r="S3" s="131"/>
      <c r="T3" s="131"/>
      <c r="U3" s="131"/>
      <c r="V3" s="131"/>
      <c r="W3" s="131"/>
    </row>
    <row r="4" spans="1:23" s="6" customFormat="1" ht="24.95" customHeight="1">
      <c r="A4" s="121"/>
      <c r="B4" s="122"/>
      <c r="C4" s="193"/>
      <c r="D4" s="193"/>
      <c r="E4" s="193"/>
      <c r="F4" s="194"/>
      <c r="G4" s="197" t="s">
        <v>4</v>
      </c>
      <c r="H4" s="276">
        <f>①集計表!P5</f>
        <v>0</v>
      </c>
      <c r="I4" s="277"/>
      <c r="J4" s="278"/>
      <c r="K4" s="131"/>
      <c r="L4" s="131"/>
      <c r="M4" s="131"/>
      <c r="N4" s="131"/>
      <c r="O4" s="131"/>
      <c r="P4" s="131"/>
      <c r="Q4" s="131"/>
      <c r="R4" s="131"/>
      <c r="S4" s="131"/>
      <c r="T4" s="131"/>
      <c r="U4" s="131"/>
      <c r="V4" s="131"/>
      <c r="W4" s="131"/>
    </row>
    <row r="5" spans="1:23" s="6" customFormat="1" ht="24.95" customHeight="1" thickBot="1">
      <c r="A5" s="62"/>
      <c r="B5" s="71"/>
      <c r="C5" s="3"/>
      <c r="D5" s="14"/>
      <c r="E5" s="14"/>
      <c r="F5" s="7"/>
      <c r="G5" s="15" t="s">
        <v>7</v>
      </c>
      <c r="H5" s="279">
        <f>①集計表!P6</f>
        <v>0</v>
      </c>
      <c r="I5" s="280"/>
      <c r="J5" s="281"/>
      <c r="K5" s="131"/>
      <c r="L5" s="131"/>
      <c r="M5" s="131"/>
      <c r="N5" s="131"/>
      <c r="O5" s="131"/>
      <c r="P5" s="131"/>
      <c r="Q5" s="131"/>
      <c r="R5" s="131"/>
      <c r="S5" s="131"/>
      <c r="T5" s="131"/>
      <c r="U5" s="131"/>
      <c r="V5" s="131"/>
      <c r="W5" s="131"/>
    </row>
    <row r="6" spans="1:23" s="6" customFormat="1" ht="24.95" customHeight="1">
      <c r="A6" s="62"/>
      <c r="B6" s="68" t="s">
        <v>6</v>
      </c>
      <c r="C6" s="270"/>
      <c r="D6" s="271"/>
      <c r="E6" s="14"/>
      <c r="F6" s="7"/>
      <c r="G6" s="70" t="s">
        <v>63</v>
      </c>
      <c r="H6" s="279">
        <f>①集計表!P7</f>
        <v>0</v>
      </c>
      <c r="I6" s="280"/>
      <c r="J6" s="281"/>
      <c r="K6" s="131"/>
      <c r="L6" s="131"/>
      <c r="M6" s="131"/>
      <c r="N6" s="131"/>
      <c r="O6" s="131"/>
      <c r="P6" s="131"/>
      <c r="Q6" s="131"/>
      <c r="R6" s="131"/>
      <c r="S6" s="131"/>
      <c r="T6" s="131"/>
      <c r="U6" s="131"/>
      <c r="V6" s="131"/>
      <c r="W6" s="131"/>
    </row>
    <row r="7" spans="1:23" s="6" customFormat="1" ht="24.95" customHeight="1" thickBot="1">
      <c r="A7" s="62"/>
      <c r="B7" s="107" t="s">
        <v>9</v>
      </c>
      <c r="C7" s="272"/>
      <c r="D7" s="273"/>
      <c r="E7" s="14"/>
      <c r="F7" s="7"/>
      <c r="G7" s="17" t="s">
        <v>64</v>
      </c>
      <c r="H7" s="282">
        <f>①集計表!P8</f>
        <v>0</v>
      </c>
      <c r="I7" s="283"/>
      <c r="J7" s="284"/>
      <c r="K7" s="131"/>
      <c r="L7" s="131"/>
      <c r="M7" s="131"/>
      <c r="N7" s="131"/>
      <c r="O7" s="131"/>
      <c r="P7" s="131"/>
      <c r="Q7" s="131"/>
      <c r="R7" s="131"/>
      <c r="S7" s="131"/>
      <c r="T7" s="131"/>
      <c r="U7" s="131"/>
      <c r="V7" s="131"/>
      <c r="W7" s="131"/>
    </row>
    <row r="8" spans="1:23" s="6" customFormat="1" ht="24.95" customHeight="1" thickBot="1">
      <c r="A8" s="62"/>
      <c r="B8" s="268" t="s">
        <v>104</v>
      </c>
      <c r="C8" s="269"/>
      <c r="D8" s="133" t="s">
        <v>106</v>
      </c>
      <c r="E8" s="14"/>
      <c r="F8" s="7"/>
      <c r="G8" s="102"/>
      <c r="H8" s="3"/>
      <c r="I8" s="3"/>
      <c r="J8" s="106"/>
      <c r="K8" s="131"/>
      <c r="L8" s="131" t="s">
        <v>190</v>
      </c>
      <c r="M8" s="131"/>
      <c r="N8" s="131"/>
      <c r="O8" s="131"/>
      <c r="P8" s="131"/>
      <c r="Q8" s="131"/>
      <c r="R8" s="131"/>
      <c r="S8" s="131"/>
      <c r="T8" s="131"/>
      <c r="U8" s="131"/>
      <c r="V8" s="131"/>
      <c r="W8" s="131"/>
    </row>
    <row r="9" spans="1:23" ht="24.95" customHeight="1">
      <c r="A9" s="62"/>
      <c r="B9" s="58"/>
      <c r="C9" s="19"/>
      <c r="D9" s="20"/>
      <c r="E9" s="20"/>
      <c r="F9" s="19"/>
      <c r="G9" s="19"/>
      <c r="H9" s="21"/>
      <c r="I9" s="22"/>
      <c r="J9" s="23"/>
      <c r="K9" s="130"/>
      <c r="L9" s="141" t="s">
        <v>189</v>
      </c>
      <c r="M9" s="140">
        <v>42826</v>
      </c>
      <c r="N9" s="130"/>
      <c r="O9" s="130"/>
      <c r="P9" s="130"/>
      <c r="Q9" s="130"/>
      <c r="R9" s="130"/>
      <c r="S9" s="130"/>
      <c r="T9" s="130"/>
      <c r="U9" s="130"/>
      <c r="V9" s="130"/>
      <c r="W9" s="130"/>
    </row>
    <row r="10" spans="1:23" ht="98.25" customHeight="1" thickBot="1">
      <c r="A10" s="61" t="s">
        <v>15</v>
      </c>
      <c r="B10" s="105" t="s">
        <v>146</v>
      </c>
      <c r="C10" s="59" t="s">
        <v>101</v>
      </c>
      <c r="D10" s="285" t="s">
        <v>181</v>
      </c>
      <c r="E10" s="286"/>
      <c r="F10" s="59" t="s">
        <v>19</v>
      </c>
      <c r="G10" s="60" t="s">
        <v>20</v>
      </c>
      <c r="H10" s="69" t="s">
        <v>74</v>
      </c>
      <c r="I10" s="72" t="s">
        <v>136</v>
      </c>
      <c r="J10" s="59" t="s">
        <v>62</v>
      </c>
      <c r="K10" s="130"/>
      <c r="L10" s="141" t="s">
        <v>142</v>
      </c>
      <c r="M10" s="130"/>
      <c r="N10" s="130"/>
      <c r="O10" s="130"/>
      <c r="P10" s="130"/>
      <c r="Q10" s="130"/>
      <c r="R10" s="130"/>
      <c r="S10" s="130"/>
      <c r="T10" s="130"/>
      <c r="U10" s="130"/>
      <c r="V10" s="130"/>
      <c r="W10" s="130"/>
    </row>
    <row r="11" spans="1:23" ht="30" customHeight="1">
      <c r="A11" s="64">
        <v>1</v>
      </c>
      <c r="B11" s="153"/>
      <c r="C11" s="154"/>
      <c r="D11" s="274"/>
      <c r="E11" s="275"/>
      <c r="F11" s="155"/>
      <c r="G11" s="156"/>
      <c r="H11" s="157"/>
      <c r="I11" s="158"/>
      <c r="J11" s="75"/>
      <c r="K11" s="130"/>
      <c r="L11" s="141" t="s">
        <v>143</v>
      </c>
      <c r="M11" s="140">
        <v>43921</v>
      </c>
      <c r="N11" s="130"/>
      <c r="O11" s="130"/>
      <c r="P11" s="130"/>
      <c r="Q11" s="130"/>
      <c r="R11" s="130"/>
      <c r="S11" s="130"/>
      <c r="T11" s="130"/>
      <c r="U11" s="130"/>
      <c r="V11" s="130"/>
      <c r="W11" s="130"/>
    </row>
    <row r="12" spans="1:23" ht="30" customHeight="1">
      <c r="A12" s="64">
        <v>2</v>
      </c>
      <c r="B12" s="153"/>
      <c r="C12" s="154"/>
      <c r="D12" s="274"/>
      <c r="E12" s="275"/>
      <c r="F12" s="155"/>
      <c r="G12" s="156"/>
      <c r="H12" s="159"/>
      <c r="I12" s="160"/>
      <c r="J12" s="75"/>
      <c r="K12" s="130">
        <f t="shared" ref="K12:K25" si="0">IF(H12&lt;&gt;"",1,0)</f>
        <v>0</v>
      </c>
      <c r="L12" s="130" t="s">
        <v>141</v>
      </c>
      <c r="M12" s="140">
        <v>45382</v>
      </c>
      <c r="N12" s="130"/>
      <c r="O12" s="130"/>
      <c r="P12" s="130"/>
      <c r="Q12" s="130"/>
      <c r="R12" s="130"/>
      <c r="S12" s="130"/>
      <c r="T12" s="130"/>
      <c r="U12" s="130"/>
      <c r="V12" s="130"/>
      <c r="W12" s="130"/>
    </row>
    <row r="13" spans="1:23" ht="30" customHeight="1">
      <c r="A13" s="64">
        <v>3</v>
      </c>
      <c r="B13" s="153"/>
      <c r="C13" s="154"/>
      <c r="D13" s="274"/>
      <c r="E13" s="275"/>
      <c r="F13" s="155"/>
      <c r="G13" s="156"/>
      <c r="H13" s="159"/>
      <c r="I13" s="160"/>
      <c r="J13" s="75"/>
      <c r="K13" s="130">
        <f t="shared" si="0"/>
        <v>0</v>
      </c>
      <c r="L13" s="130" t="str">
        <f t="shared" ref="L13:L24" si="1">IF(C13="その他",1,"")</f>
        <v/>
      </c>
      <c r="M13" s="142"/>
      <c r="N13" s="130"/>
      <c r="O13" s="130"/>
      <c r="P13" s="130"/>
      <c r="Q13" s="130"/>
      <c r="R13" s="130"/>
      <c r="S13" s="130"/>
      <c r="T13" s="130"/>
      <c r="U13" s="130"/>
      <c r="V13" s="130"/>
      <c r="W13" s="130"/>
    </row>
    <row r="14" spans="1:23" ht="30" customHeight="1">
      <c r="A14" s="64">
        <v>4</v>
      </c>
      <c r="B14" s="153"/>
      <c r="C14" s="154"/>
      <c r="D14" s="274"/>
      <c r="E14" s="275"/>
      <c r="F14" s="155"/>
      <c r="G14" s="156"/>
      <c r="H14" s="159"/>
      <c r="I14" s="160"/>
      <c r="J14" s="75"/>
      <c r="K14" s="130">
        <f>IF(H14&lt;&gt;"",1,0)</f>
        <v>0</v>
      </c>
      <c r="L14" s="130" t="str">
        <f t="shared" si="1"/>
        <v/>
      </c>
      <c r="M14" s="141"/>
      <c r="N14" s="130"/>
      <c r="O14" s="130"/>
      <c r="P14" s="130"/>
      <c r="Q14" s="130"/>
      <c r="R14" s="130"/>
      <c r="S14" s="130"/>
      <c r="T14" s="130"/>
      <c r="U14" s="130"/>
      <c r="V14" s="130"/>
      <c r="W14" s="130"/>
    </row>
    <row r="15" spans="1:23" ht="30" customHeight="1">
      <c r="A15" s="64">
        <v>5</v>
      </c>
      <c r="B15" s="153"/>
      <c r="C15" s="154"/>
      <c r="D15" s="274"/>
      <c r="E15" s="275"/>
      <c r="F15" s="155"/>
      <c r="G15" s="156"/>
      <c r="H15" s="159"/>
      <c r="I15" s="160"/>
      <c r="J15" s="75"/>
      <c r="K15" s="130">
        <f t="shared" si="0"/>
        <v>0</v>
      </c>
      <c r="L15" s="130" t="str">
        <f t="shared" si="1"/>
        <v/>
      </c>
      <c r="M15" s="130"/>
      <c r="N15" s="130"/>
      <c r="O15" s="130"/>
      <c r="P15" s="130"/>
      <c r="Q15" s="130"/>
      <c r="R15" s="130"/>
      <c r="S15" s="130"/>
      <c r="T15" s="130"/>
      <c r="U15" s="130"/>
      <c r="V15" s="130"/>
      <c r="W15" s="130"/>
    </row>
    <row r="16" spans="1:23" ht="30" customHeight="1">
      <c r="A16" s="64">
        <v>6</v>
      </c>
      <c r="B16" s="153"/>
      <c r="C16" s="154"/>
      <c r="D16" s="274"/>
      <c r="E16" s="275"/>
      <c r="F16" s="155"/>
      <c r="G16" s="156"/>
      <c r="H16" s="159"/>
      <c r="I16" s="160"/>
      <c r="J16" s="75"/>
      <c r="K16" s="130">
        <f t="shared" si="0"/>
        <v>0</v>
      </c>
      <c r="L16" s="130" t="str">
        <f t="shared" si="1"/>
        <v/>
      </c>
      <c r="M16" s="130"/>
      <c r="N16" s="130"/>
      <c r="O16" s="130"/>
      <c r="P16" s="130"/>
      <c r="Q16" s="130"/>
      <c r="R16" s="130"/>
      <c r="S16" s="130"/>
      <c r="T16" s="130"/>
      <c r="U16" s="130"/>
      <c r="V16" s="130"/>
      <c r="W16" s="130"/>
    </row>
    <row r="17" spans="1:23" ht="30" customHeight="1">
      <c r="A17" s="64">
        <v>7</v>
      </c>
      <c r="B17" s="153"/>
      <c r="C17" s="154"/>
      <c r="D17" s="274"/>
      <c r="E17" s="275"/>
      <c r="F17" s="155"/>
      <c r="G17" s="156"/>
      <c r="H17" s="159"/>
      <c r="I17" s="160"/>
      <c r="J17" s="75"/>
      <c r="K17" s="130">
        <f t="shared" si="0"/>
        <v>0</v>
      </c>
      <c r="L17" s="130" t="str">
        <f t="shared" si="1"/>
        <v/>
      </c>
      <c r="M17" s="130"/>
      <c r="N17" s="130"/>
      <c r="O17" s="130"/>
      <c r="P17" s="130"/>
      <c r="Q17" s="130"/>
      <c r="R17" s="130"/>
      <c r="S17" s="130"/>
      <c r="T17" s="130"/>
      <c r="U17" s="130"/>
      <c r="V17" s="130"/>
      <c r="W17" s="130"/>
    </row>
    <row r="18" spans="1:23" ht="30" customHeight="1">
      <c r="A18" s="64">
        <v>8</v>
      </c>
      <c r="B18" s="153"/>
      <c r="C18" s="154"/>
      <c r="D18" s="274"/>
      <c r="E18" s="275"/>
      <c r="F18" s="155"/>
      <c r="G18" s="156"/>
      <c r="H18" s="159"/>
      <c r="I18" s="160"/>
      <c r="J18" s="75"/>
      <c r="K18" s="130">
        <f t="shared" si="0"/>
        <v>0</v>
      </c>
      <c r="L18" s="130" t="str">
        <f t="shared" si="1"/>
        <v/>
      </c>
      <c r="M18" s="130"/>
      <c r="N18" s="130"/>
      <c r="O18" s="130"/>
      <c r="P18" s="130"/>
      <c r="Q18" s="130"/>
      <c r="R18" s="130"/>
      <c r="S18" s="130"/>
      <c r="T18" s="130"/>
      <c r="U18" s="130"/>
      <c r="V18" s="130"/>
      <c r="W18" s="130"/>
    </row>
    <row r="19" spans="1:23" ht="30" customHeight="1">
      <c r="A19" s="64">
        <v>9</v>
      </c>
      <c r="B19" s="153"/>
      <c r="C19" s="154"/>
      <c r="D19" s="274"/>
      <c r="E19" s="275"/>
      <c r="F19" s="155"/>
      <c r="G19" s="156"/>
      <c r="H19" s="159"/>
      <c r="I19" s="160"/>
      <c r="J19" s="75"/>
      <c r="K19" s="130">
        <f t="shared" si="0"/>
        <v>0</v>
      </c>
      <c r="L19" s="130" t="str">
        <f t="shared" si="1"/>
        <v/>
      </c>
      <c r="M19" s="130"/>
      <c r="N19" s="130"/>
      <c r="O19" s="130"/>
      <c r="P19" s="130"/>
      <c r="Q19" s="130"/>
      <c r="R19" s="130"/>
      <c r="S19" s="130"/>
      <c r="T19" s="130"/>
      <c r="U19" s="130"/>
      <c r="V19" s="130"/>
      <c r="W19" s="130"/>
    </row>
    <row r="20" spans="1:23" ht="30" customHeight="1">
      <c r="A20" s="64">
        <v>10</v>
      </c>
      <c r="B20" s="153"/>
      <c r="C20" s="154"/>
      <c r="D20" s="274"/>
      <c r="E20" s="275"/>
      <c r="F20" s="155"/>
      <c r="G20" s="156"/>
      <c r="H20" s="159"/>
      <c r="I20" s="160"/>
      <c r="J20" s="75"/>
      <c r="K20" s="130">
        <f t="shared" si="0"/>
        <v>0</v>
      </c>
      <c r="L20" s="130" t="str">
        <f t="shared" si="1"/>
        <v/>
      </c>
      <c r="M20" s="130"/>
      <c r="N20" s="130"/>
      <c r="O20" s="130"/>
      <c r="P20" s="130"/>
      <c r="Q20" s="130"/>
      <c r="R20" s="130"/>
      <c r="S20" s="130"/>
      <c r="T20" s="130"/>
      <c r="U20" s="130"/>
      <c r="V20" s="130"/>
      <c r="W20" s="130"/>
    </row>
    <row r="21" spans="1:23" ht="30" customHeight="1">
      <c r="A21" s="64">
        <v>11</v>
      </c>
      <c r="B21" s="153"/>
      <c r="C21" s="154"/>
      <c r="D21" s="274"/>
      <c r="E21" s="275"/>
      <c r="F21" s="155"/>
      <c r="G21" s="156"/>
      <c r="H21" s="159"/>
      <c r="I21" s="160"/>
      <c r="J21" s="75"/>
      <c r="K21" s="130">
        <f t="shared" si="0"/>
        <v>0</v>
      </c>
      <c r="L21" s="130" t="str">
        <f t="shared" si="1"/>
        <v/>
      </c>
      <c r="M21" s="130"/>
      <c r="N21" s="130"/>
      <c r="O21" s="130"/>
      <c r="P21" s="130"/>
      <c r="Q21" s="130"/>
      <c r="R21" s="130"/>
      <c r="S21" s="130"/>
      <c r="T21" s="130"/>
      <c r="U21" s="130"/>
      <c r="V21" s="130"/>
      <c r="W21" s="130"/>
    </row>
    <row r="22" spans="1:23" ht="30" customHeight="1">
      <c r="A22" s="64">
        <v>12</v>
      </c>
      <c r="B22" s="153"/>
      <c r="C22" s="154"/>
      <c r="D22" s="274"/>
      <c r="E22" s="275"/>
      <c r="F22" s="155"/>
      <c r="G22" s="156"/>
      <c r="H22" s="159"/>
      <c r="I22" s="160"/>
      <c r="J22" s="75"/>
      <c r="K22" s="130">
        <f t="shared" si="0"/>
        <v>0</v>
      </c>
      <c r="L22" s="130" t="str">
        <f t="shared" si="1"/>
        <v/>
      </c>
      <c r="M22" s="130"/>
      <c r="N22" s="130"/>
      <c r="O22" s="130"/>
      <c r="P22" s="130"/>
      <c r="Q22" s="130"/>
      <c r="R22" s="130"/>
      <c r="S22" s="130"/>
      <c r="T22" s="130"/>
      <c r="U22" s="130"/>
      <c r="V22" s="130"/>
      <c r="W22" s="130"/>
    </row>
    <row r="23" spans="1:23" ht="30" customHeight="1">
      <c r="A23" s="64">
        <v>13</v>
      </c>
      <c r="B23" s="153"/>
      <c r="C23" s="154"/>
      <c r="D23" s="274"/>
      <c r="E23" s="275"/>
      <c r="F23" s="155"/>
      <c r="G23" s="156"/>
      <c r="H23" s="159"/>
      <c r="I23" s="160"/>
      <c r="J23" s="75"/>
      <c r="K23" s="130">
        <f t="shared" si="0"/>
        <v>0</v>
      </c>
      <c r="L23" s="130" t="str">
        <f t="shared" si="1"/>
        <v/>
      </c>
      <c r="M23" s="130"/>
      <c r="N23" s="130"/>
      <c r="O23" s="130"/>
      <c r="P23" s="130"/>
      <c r="Q23" s="130"/>
      <c r="R23" s="130"/>
      <c r="S23" s="130"/>
      <c r="T23" s="130"/>
      <c r="U23" s="130"/>
      <c r="V23" s="130"/>
      <c r="W23" s="130"/>
    </row>
    <row r="24" spans="1:23" ht="30" customHeight="1">
      <c r="A24" s="64">
        <v>14</v>
      </c>
      <c r="B24" s="153"/>
      <c r="C24" s="154"/>
      <c r="D24" s="274"/>
      <c r="E24" s="275"/>
      <c r="F24" s="155"/>
      <c r="G24" s="156"/>
      <c r="H24" s="159"/>
      <c r="I24" s="160"/>
      <c r="J24" s="75"/>
      <c r="K24" s="130">
        <f t="shared" si="0"/>
        <v>0</v>
      </c>
      <c r="L24" s="130" t="str">
        <f t="shared" si="1"/>
        <v/>
      </c>
      <c r="M24" s="130"/>
      <c r="N24" s="130"/>
      <c r="O24" s="130"/>
      <c r="P24" s="130"/>
      <c r="Q24" s="130"/>
      <c r="R24" s="130"/>
      <c r="S24" s="130"/>
      <c r="T24" s="130"/>
      <c r="U24" s="130"/>
      <c r="V24" s="130"/>
      <c r="W24" s="130"/>
    </row>
    <row r="25" spans="1:23" ht="30" customHeight="1" thickBot="1">
      <c r="A25" s="65">
        <v>15</v>
      </c>
      <c r="B25" s="198"/>
      <c r="C25" s="161"/>
      <c r="D25" s="294"/>
      <c r="E25" s="295"/>
      <c r="F25" s="162"/>
      <c r="G25" s="163"/>
      <c r="H25" s="164"/>
      <c r="I25" s="165"/>
      <c r="J25" s="76"/>
      <c r="K25" s="130">
        <f t="shared" si="0"/>
        <v>0</v>
      </c>
      <c r="L25" s="130" t="e">
        <f>IF(SUMIF(C11:C25,"【職員処遇改善費のみ対象】園内研修",I11:I25)&gt;VLOOKUP(C6,M25:N28,2,FALSE),VLOOKUP(C6,M25:N28,2,FALSE)-SUMIF(C11:C25,"【職員処遇改善費のみ対象】園内研修",I11:I25),"")</f>
        <v>#N/A</v>
      </c>
      <c r="M25" s="54" t="s">
        <v>140</v>
      </c>
      <c r="N25" s="149">
        <v>4</v>
      </c>
      <c r="O25" s="130"/>
      <c r="P25" s="130"/>
      <c r="Q25" s="130"/>
      <c r="R25" s="130"/>
      <c r="S25" s="130"/>
      <c r="T25" s="130"/>
      <c r="U25" s="130"/>
      <c r="V25" s="130"/>
      <c r="W25" s="130"/>
    </row>
    <row r="26" spans="1:23" ht="26.25" customHeight="1" thickTop="1" thickBot="1">
      <c r="A26" s="287" t="s">
        <v>65</v>
      </c>
      <c r="B26" s="289"/>
      <c r="C26" s="288"/>
      <c r="D26" s="288"/>
      <c r="E26" s="288"/>
      <c r="F26" s="289"/>
      <c r="G26" s="290"/>
      <c r="H26" s="85">
        <f ca="1">①集計表!P29</f>
        <v>0</v>
      </c>
      <c r="I26" s="82">
        <f ca="1">SUM(I27:I29)</f>
        <v>0</v>
      </c>
      <c r="J26" s="152"/>
      <c r="K26" s="130"/>
      <c r="L26" s="130"/>
      <c r="M26" s="132"/>
      <c r="N26" s="149"/>
      <c r="O26" s="130"/>
      <c r="P26" s="130"/>
      <c r="Q26" s="130"/>
      <c r="R26" s="130"/>
      <c r="S26" s="130"/>
      <c r="T26" s="130"/>
      <c r="U26" s="130"/>
      <c r="V26" s="130"/>
      <c r="W26" s="130"/>
    </row>
    <row r="27" spans="1:23" ht="26.25" customHeight="1" thickBot="1">
      <c r="A27" s="136"/>
      <c r="B27" s="127" t="s">
        <v>66</v>
      </c>
      <c r="C27" s="128"/>
      <c r="D27" s="128"/>
      <c r="E27" s="128"/>
      <c r="F27" s="128"/>
      <c r="G27" s="128"/>
      <c r="H27" s="139" t="s">
        <v>89</v>
      </c>
      <c r="I27" s="82">
        <f>SUMIF(C11:C25,"【職員処遇改善費のみ対象】横浜市（区）主催研修",I11:I25)</f>
        <v>0</v>
      </c>
      <c r="J27" s="126"/>
      <c r="K27" s="130"/>
      <c r="L27" s="130"/>
      <c r="M27" s="132"/>
      <c r="N27" s="149"/>
      <c r="O27" s="130"/>
      <c r="P27" s="130"/>
      <c r="Q27" s="130"/>
      <c r="R27" s="130"/>
      <c r="S27" s="130"/>
      <c r="T27" s="130"/>
      <c r="U27" s="130"/>
      <c r="V27" s="130"/>
      <c r="W27" s="130"/>
    </row>
    <row r="28" spans="1:23" ht="26.25" customHeight="1" thickBot="1">
      <c r="A28" s="136"/>
      <c r="B28" s="147" t="s">
        <v>145</v>
      </c>
      <c r="C28" s="128"/>
      <c r="D28" s="128"/>
      <c r="E28" s="128"/>
      <c r="F28" s="128"/>
      <c r="G28" s="128"/>
      <c r="H28" s="138" t="s">
        <v>186</v>
      </c>
      <c r="I28" s="82">
        <f ca="1">SUMIF(C11:C26,"【幼稚園又は認定こども園に勤務していた者】その他",I11:I25)</f>
        <v>0</v>
      </c>
      <c r="J28" s="137"/>
      <c r="K28" s="130"/>
      <c r="M28" s="132"/>
      <c r="N28" s="149"/>
      <c r="O28" s="130"/>
      <c r="P28" s="130"/>
      <c r="Q28" s="130"/>
      <c r="R28" s="130"/>
      <c r="S28" s="130"/>
      <c r="T28" s="130"/>
      <c r="U28" s="130"/>
      <c r="V28" s="130"/>
      <c r="W28" s="130"/>
    </row>
    <row r="29" spans="1:23" ht="26.25" customHeight="1" thickBot="1">
      <c r="A29" s="136"/>
      <c r="B29" s="292" t="s">
        <v>144</v>
      </c>
      <c r="C29" s="292"/>
      <c r="D29" s="292"/>
      <c r="E29" s="292"/>
      <c r="F29" s="292"/>
      <c r="G29" s="293"/>
      <c r="H29" s="138" t="s">
        <v>187</v>
      </c>
      <c r="I29" s="82">
        <f>IF(SUMIF(C11:C25,"【職員処遇改善費のみ対象】園内研修",I11:I25)&gt;N25,N25,SUMIF(C11:C25,"【職員処遇改善費のみ対象】園内研修",I11:I25))</f>
        <v>0</v>
      </c>
      <c r="J29" s="137"/>
      <c r="K29" s="130"/>
      <c r="L29" s="130"/>
      <c r="M29" s="130"/>
      <c r="N29" s="130"/>
      <c r="O29" s="130"/>
      <c r="P29" s="130"/>
      <c r="Q29" s="130"/>
      <c r="R29" s="130"/>
      <c r="S29" s="130"/>
      <c r="T29" s="130"/>
      <c r="U29" s="130"/>
      <c r="V29" s="130"/>
      <c r="W29" s="130"/>
    </row>
    <row r="30" spans="1:23" s="52" customFormat="1" ht="26.25" customHeight="1" thickBot="1">
      <c r="A30" s="121"/>
      <c r="B30" s="122" t="s">
        <v>183</v>
      </c>
      <c r="C30" s="148"/>
      <c r="D30" s="128"/>
      <c r="E30" s="128"/>
      <c r="F30" s="128"/>
      <c r="G30" s="128"/>
      <c r="H30" s="189" t="s">
        <v>188</v>
      </c>
      <c r="I30" s="82">
        <f>SUMIF(C11:C25,"幼稚園教諭旧免許状更新講習・免許法認定講習",I11:I25)</f>
        <v>0</v>
      </c>
      <c r="J30" s="128"/>
      <c r="K30" s="132"/>
      <c r="L30" s="132"/>
      <c r="M30" s="132"/>
      <c r="N30" s="132"/>
      <c r="O30" s="132"/>
      <c r="P30" s="132"/>
      <c r="Q30" s="132"/>
      <c r="R30" s="132"/>
      <c r="S30" s="132"/>
      <c r="T30" s="132"/>
      <c r="U30" s="132"/>
      <c r="V30" s="132"/>
      <c r="W30" s="132"/>
    </row>
    <row r="31" spans="1:23" s="52" customFormat="1" ht="15" customHeight="1">
      <c r="A31" s="121"/>
      <c r="B31" s="291" t="s">
        <v>184</v>
      </c>
      <c r="C31" s="291"/>
      <c r="D31" s="128"/>
      <c r="E31" s="128"/>
      <c r="F31" s="128"/>
      <c r="G31" s="128"/>
      <c r="H31" s="128"/>
      <c r="I31" s="128"/>
      <c r="J31" s="128"/>
      <c r="K31" s="132"/>
      <c r="L31" s="132"/>
      <c r="M31" s="132"/>
      <c r="N31" s="132"/>
      <c r="O31" s="132"/>
      <c r="P31" s="132"/>
      <c r="Q31" s="132"/>
      <c r="R31" s="132"/>
      <c r="S31" s="132"/>
      <c r="T31" s="132"/>
      <c r="U31" s="132"/>
      <c r="V31" s="132"/>
      <c r="W31" s="132"/>
    </row>
    <row r="32" spans="1:23" s="52" customFormat="1" ht="15" customHeight="1">
      <c r="A32" s="121"/>
      <c r="B32" s="122" t="s">
        <v>185</v>
      </c>
      <c r="C32" s="128"/>
      <c r="D32" s="128"/>
      <c r="E32" s="128"/>
      <c r="F32" s="128"/>
      <c r="G32" s="128"/>
      <c r="H32" s="128"/>
      <c r="I32" s="128"/>
      <c r="J32" s="128"/>
      <c r="K32" s="132"/>
      <c r="L32" s="132"/>
      <c r="M32" s="132"/>
      <c r="N32" s="132"/>
      <c r="O32" s="132"/>
      <c r="P32" s="132"/>
      <c r="Q32" s="132"/>
      <c r="R32" s="132"/>
      <c r="S32" s="132"/>
      <c r="T32" s="132"/>
      <c r="U32" s="132"/>
      <c r="V32" s="132"/>
      <c r="W32" s="132"/>
    </row>
    <row r="33" spans="1:23" s="52" customFormat="1" ht="15" customHeight="1">
      <c r="A33" s="121"/>
      <c r="B33" s="122" t="s">
        <v>196</v>
      </c>
      <c r="C33" s="128"/>
      <c r="D33" s="128"/>
      <c r="E33" s="128"/>
      <c r="F33" s="128"/>
      <c r="G33" s="128"/>
      <c r="H33" s="128"/>
      <c r="I33" s="128"/>
      <c r="J33" s="128"/>
      <c r="K33" s="132"/>
      <c r="L33" s="132"/>
      <c r="M33" s="132"/>
      <c r="N33" s="132"/>
      <c r="O33" s="132"/>
      <c r="P33" s="132"/>
      <c r="Q33" s="132"/>
      <c r="R33" s="132"/>
      <c r="S33" s="132"/>
      <c r="T33" s="132"/>
      <c r="U33" s="132"/>
      <c r="V33" s="132"/>
      <c r="W33" s="132"/>
    </row>
    <row r="34" spans="1:23" s="52" customFormat="1" ht="15" customHeight="1">
      <c r="A34" s="121"/>
      <c r="C34" s="129"/>
      <c r="D34" s="128"/>
      <c r="E34" s="128"/>
      <c r="F34" s="128"/>
      <c r="G34" s="128"/>
      <c r="H34" s="128"/>
      <c r="I34" s="128"/>
      <c r="J34" s="128"/>
      <c r="K34" s="132"/>
      <c r="L34" s="132"/>
      <c r="M34" s="132"/>
      <c r="N34" s="132"/>
      <c r="O34" s="132"/>
      <c r="P34" s="132"/>
      <c r="Q34" s="132"/>
      <c r="R34" s="132"/>
      <c r="S34" s="132"/>
      <c r="T34" s="132"/>
      <c r="U34" s="132"/>
      <c r="V34" s="132"/>
      <c r="W34" s="132"/>
    </row>
    <row r="35" spans="1:23" s="52" customFormat="1" ht="15" customHeight="1">
      <c r="A35" s="121"/>
      <c r="D35" s="128"/>
      <c r="E35" s="128"/>
      <c r="F35" s="128"/>
      <c r="G35" s="128"/>
      <c r="H35" s="128"/>
      <c r="I35" s="128"/>
      <c r="J35" s="128"/>
      <c r="K35" s="132"/>
      <c r="L35" s="132"/>
      <c r="M35" s="132"/>
      <c r="N35" s="132"/>
      <c r="O35" s="132"/>
      <c r="P35" s="132"/>
      <c r="Q35" s="132"/>
      <c r="R35" s="132"/>
      <c r="S35" s="132"/>
      <c r="T35" s="132"/>
      <c r="U35" s="132"/>
      <c r="V35" s="132"/>
      <c r="W35" s="132"/>
    </row>
    <row r="36" spans="1:23" s="52" customFormat="1" ht="15" customHeight="1">
      <c r="A36" s="121"/>
      <c r="C36" s="128"/>
      <c r="D36" s="128"/>
      <c r="E36" s="128"/>
      <c r="F36" s="128"/>
      <c r="G36" s="128"/>
      <c r="H36" s="128"/>
      <c r="I36" s="128"/>
      <c r="J36" s="128"/>
      <c r="K36" s="132"/>
      <c r="L36" s="132"/>
      <c r="M36" s="132"/>
      <c r="N36" s="132"/>
      <c r="O36" s="132"/>
      <c r="P36" s="132"/>
      <c r="Q36" s="132"/>
      <c r="R36" s="132"/>
      <c r="S36" s="132"/>
      <c r="T36" s="132"/>
      <c r="U36" s="132"/>
      <c r="V36" s="132"/>
      <c r="W36" s="132"/>
    </row>
    <row r="37" spans="1:23" s="52" customFormat="1" ht="15" customHeight="1">
      <c r="A37" s="62"/>
      <c r="C37" s="50"/>
      <c r="D37" s="50"/>
      <c r="E37" s="50"/>
      <c r="F37" s="50"/>
      <c r="G37" s="50"/>
      <c r="H37" s="50"/>
      <c r="I37" s="50"/>
      <c r="J37" s="50"/>
    </row>
    <row r="38" spans="1:23" s="52" customFormat="1" ht="15" customHeight="1">
      <c r="A38" s="62"/>
      <c r="B38" s="99" t="s">
        <v>90</v>
      </c>
      <c r="C38" s="100"/>
      <c r="D38" s="100"/>
      <c r="E38" s="100"/>
      <c r="F38" s="100"/>
      <c r="G38" s="50"/>
      <c r="H38" s="50"/>
      <c r="I38" s="50"/>
      <c r="J38" s="50"/>
    </row>
    <row r="39" spans="1:23" s="52" customFormat="1" ht="30" customHeight="1">
      <c r="A39" s="62"/>
      <c r="B39" s="211"/>
      <c r="C39" s="212"/>
      <c r="D39" s="212"/>
      <c r="E39" s="212"/>
      <c r="F39" s="212"/>
      <c r="G39" s="212"/>
      <c r="H39" s="212"/>
      <c r="I39" s="212"/>
      <c r="J39" s="212"/>
    </row>
    <row r="40" spans="1:23" s="52" customFormat="1" ht="15" customHeight="1">
      <c r="A40" s="62"/>
      <c r="B40" s="58"/>
      <c r="C40" s="50"/>
      <c r="D40" s="50"/>
      <c r="E40" s="50"/>
      <c r="F40" s="50"/>
      <c r="G40" s="50"/>
      <c r="H40" s="50"/>
      <c r="I40" s="50"/>
      <c r="J40" s="50"/>
    </row>
    <row r="41" spans="1:23" s="52" customFormat="1" ht="15" customHeight="1">
      <c r="A41" s="62"/>
      <c r="B41" s="58"/>
      <c r="C41" s="50"/>
      <c r="D41" s="50"/>
      <c r="E41" s="50"/>
      <c r="F41" s="50"/>
      <c r="G41" s="50"/>
      <c r="H41" s="50"/>
      <c r="I41" s="50"/>
      <c r="J41" s="50"/>
    </row>
    <row r="42" spans="1:23" s="53" customFormat="1" ht="15" customHeight="1">
      <c r="A42" s="66"/>
      <c r="B42" s="57"/>
      <c r="C42" s="51"/>
      <c r="D42" s="51"/>
      <c r="E42" s="51"/>
      <c r="F42" s="51"/>
      <c r="G42" s="51"/>
      <c r="H42" s="51"/>
      <c r="I42" s="51"/>
      <c r="J42" s="51"/>
    </row>
  </sheetData>
  <sheetProtection algorithmName="SHA-512" hashValue="BA95l+n3bFtaAMuEDzL4dXjJU8+xqvf/p5Gqn1pqfJXrko3ptg4RO8GoWUUc7J5veX6Ber/L7tJMpFyjHqlQmg==" saltValue="RbyekCJhozgj+LGZgfrLQw==" spinCount="100000" sheet="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9:G29"/>
    <mergeCell ref="B31:C31"/>
    <mergeCell ref="B39:J39"/>
    <mergeCell ref="D21:E21"/>
    <mergeCell ref="D22:E22"/>
    <mergeCell ref="D23:E23"/>
    <mergeCell ref="D24:E24"/>
    <mergeCell ref="D25:E25"/>
    <mergeCell ref="A26:G26"/>
  </mergeCells>
  <phoneticPr fontId="2"/>
  <conditionalFormatting sqref="C6:C7">
    <cfRule type="cellIs" dxfId="428" priority="13" operator="equal">
      <formula>""</formula>
    </cfRule>
  </conditionalFormatting>
  <conditionalFormatting sqref="D8 H26:I26">
    <cfRule type="cellIs" dxfId="427" priority="15" operator="equal">
      <formula>""</formula>
    </cfRule>
  </conditionalFormatting>
  <conditionalFormatting sqref="D11:E25 G11:H25">
    <cfRule type="expression" dxfId="426" priority="3">
      <formula>$C11="【職員処遇改善費のみ対象】園内研修"</formula>
    </cfRule>
  </conditionalFormatting>
  <conditionalFormatting sqref="D11:E25">
    <cfRule type="expression" dxfId="425" priority="11">
      <formula>$C11="【職員処遇改善費のみ対象】横浜市（区）主催研修"</formula>
    </cfRule>
    <cfRule type="expression" dxfId="424" priority="12">
      <formula>$C11="幼稚園教諭旧免許状更新講習・免許法認定講習"</formula>
    </cfRule>
  </conditionalFormatting>
  <conditionalFormatting sqref="F11:F25">
    <cfRule type="expression" dxfId="423" priority="7">
      <formula>$C11&lt;&gt;"保育士等キャリアアップ研修"</formula>
    </cfRule>
    <cfRule type="expression" dxfId="422" priority="16" stopIfTrue="1">
      <formula>$C11="保育士等キャリアアップ研修"</formula>
    </cfRule>
  </conditionalFormatting>
  <conditionalFormatting sqref="F11:H25">
    <cfRule type="expression" dxfId="421" priority="4">
      <formula>$C11="その他"</formula>
    </cfRule>
  </conditionalFormatting>
  <conditionalFormatting sqref="G11:G25">
    <cfRule type="expression" dxfId="420" priority="9">
      <formula>$C11="幼稚園教諭旧免許状更新講習・免許法認定講習"</formula>
    </cfRule>
  </conditionalFormatting>
  <conditionalFormatting sqref="G11:H25">
    <cfRule type="expression" dxfId="419" priority="1">
      <formula>$C11="【職員処遇改善費のみ対象】横浜市（区）主催研修"</formula>
    </cfRule>
  </conditionalFormatting>
  <conditionalFormatting sqref="H11:H25">
    <cfRule type="expression" dxfId="418" priority="2">
      <formula>$C11="【幼稚園又は認定こども園に勤務していた者】その他"</formula>
    </cfRule>
  </conditionalFormatting>
  <conditionalFormatting sqref="H3:I3 H4:J7">
    <cfRule type="cellIs" dxfId="417" priority="14" operator="equal">
      <formula>""</formula>
    </cfRule>
  </conditionalFormatting>
  <conditionalFormatting sqref="I11:I25">
    <cfRule type="expression" dxfId="416" priority="8">
      <formula>$C11="保育士等キャリアアップ研修"</formula>
    </cfRule>
  </conditionalFormatting>
  <dataValidations count="9">
    <dataValidation type="list" allowBlank="1" showInputMessage="1" showErrorMessage="1" sqref="D11:E25" xr:uid="{70966A8D-E085-4A62-8330-173AAD58B288}">
      <formula1>INDIRECT($C11)</formula1>
    </dataValidation>
    <dataValidation type="list" allowBlank="1" showInputMessage="1" showErrorMessage="1" sqref="O6" xr:uid="{48B2B695-4FF8-49F4-956B-1B92D7578586}">
      <formula1>" "</formula1>
    </dataValidation>
    <dataValidation type="list" allowBlank="1" showInputMessage="1" showErrorMessage="1" sqref="C11:C25" xr:uid="{48AF1899-BA42-4E48-B807-8714F597327B}">
      <formula1>INDIRECT($D$8)</formula1>
    </dataValidation>
    <dataValidation type="list" allowBlank="1" showInputMessage="1" showErrorMessage="1" sqref="D8" xr:uid="{327D4F61-66E6-46D9-93A5-3C3259BD2F1A}">
      <formula1>"〇,×"</formula1>
    </dataValidation>
    <dataValidation type="textLength" operator="equal" allowBlank="1" showInputMessage="1" showErrorMessage="1" sqref="G11:G25" xr:uid="{9F6E7EA2-3768-4C3A-94DA-F5D6D96AB12B}">
      <formula1>12</formula1>
    </dataValidation>
    <dataValidation type="decimal" operator="greaterThanOrEqual" allowBlank="1" showInputMessage="1" showErrorMessage="1" sqref="I11:I25" xr:uid="{8A82B22F-38FA-4EB7-B47B-ED3CFC1F59A4}">
      <formula1>0</formula1>
    </dataValidation>
    <dataValidation type="list" allowBlank="1" showInputMessage="1" showErrorMessage="1" sqref="H11:H24" xr:uid="{2001838F-A63F-46EC-93CE-DB9CB5983884}">
      <formula1>INDIRECT($C$6)</formula1>
    </dataValidation>
    <dataValidation type="list" allowBlank="1" showInputMessage="1" showErrorMessage="1" sqref="H25" xr:uid="{55C5E0BD-F313-4931-9E99-A21A2C40C666}">
      <formula1>INDIRECT($C$5)</formula1>
    </dataValidation>
    <dataValidation type="date" operator="lessThanOrEqual" allowBlank="1" error="賃金改善開始月のR6.4月以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6.4月以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E94CC20D-671D-4599-A52F-BE15A57BD14C}">
      <formula1>45716</formula1>
    </dataValidation>
  </dataValidations>
  <printOptions horizontalCentered="1"/>
  <pageMargins left="0.25" right="0.25" top="0.75" bottom="0.75" header="0.3" footer="0.3"/>
  <pageSetup paperSize="8" scale="85" orientation="landscape" cellComments="asDisplayed" r:id="rId1"/>
  <extLst>
    <ext xmlns:x14="http://schemas.microsoft.com/office/spreadsheetml/2009/9/main" uri="{CCE6A557-97BC-4b89-ADB6-D9C93CAAB3DF}">
      <x14:dataValidations xmlns:xm="http://schemas.microsoft.com/office/excel/2006/main" count="1">
        <x14:dataValidation type="list" allowBlank="1" showInputMessage="1" showErrorMessage="1" xr:uid="{0C84770A-A68A-44FD-A33C-663DCE9EFE64}">
          <x14:formula1>
            <xm:f>マスタ!$C$3:$C$6</xm:f>
          </x14:formula1>
          <xm:sqref>C6:D6</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E9D37D-8B79-4CCF-83EB-ECD415A32C34}">
  <sheetPr codeName="Sheet22">
    <tabColor rgb="FFFF0000"/>
    <pageSetUpPr fitToPage="1"/>
  </sheetPr>
  <dimension ref="A1:W42"/>
  <sheetViews>
    <sheetView showZeros="0" view="pageBreakPreview" zoomScale="70" zoomScaleNormal="70" zoomScaleSheetLayoutView="70" workbookViewId="0">
      <selection activeCell="B11" sqref="B11:B25"/>
    </sheetView>
  </sheetViews>
  <sheetFormatPr defaultRowHeight="18.75"/>
  <cols>
    <col min="1" max="1" width="5" style="63" customWidth="1"/>
    <col min="2" max="2" width="16.75" style="67" customWidth="1"/>
    <col min="3" max="3" width="39.375" style="2" customWidth="1"/>
    <col min="4" max="4" width="9.375" style="2" customWidth="1"/>
    <col min="5" max="5" width="37.625" style="2" customWidth="1"/>
    <col min="6" max="6" width="42.875" style="2" customWidth="1"/>
    <col min="7" max="7" width="19.625" style="2" customWidth="1"/>
    <col min="8" max="8" width="22.375" style="2" customWidth="1"/>
    <col min="9" max="9" width="15.625" style="2" customWidth="1"/>
    <col min="10" max="10" width="27.5" style="2" customWidth="1"/>
    <col min="11" max="11" width="9" style="2" hidden="1" customWidth="1"/>
    <col min="12" max="12" width="11.875" style="2" hidden="1" customWidth="1"/>
    <col min="13" max="13" width="10.5" style="2" hidden="1" customWidth="1"/>
    <col min="14" max="14" width="9" style="2" hidden="1" customWidth="1"/>
    <col min="15" max="15" width="50.625" style="2" hidden="1" customWidth="1"/>
    <col min="16" max="16384" width="9" style="2"/>
  </cols>
  <sheetData>
    <row r="1" spans="1:23" ht="29.25" customHeight="1">
      <c r="A1" s="112" t="s">
        <v>71</v>
      </c>
      <c r="B1" s="113"/>
      <c r="C1" s="117"/>
      <c r="D1" s="116" t="s">
        <v>195</v>
      </c>
      <c r="E1" s="98"/>
      <c r="F1" s="116"/>
      <c r="G1" s="117"/>
      <c r="H1" s="117"/>
      <c r="I1" s="117"/>
      <c r="J1" s="118"/>
      <c r="K1" s="130"/>
      <c r="L1" s="130"/>
      <c r="M1" s="130"/>
      <c r="N1" s="130"/>
      <c r="O1" s="130"/>
      <c r="P1" s="130"/>
      <c r="Q1" s="130"/>
      <c r="R1" s="130"/>
      <c r="S1" s="130"/>
      <c r="T1" s="130"/>
      <c r="U1" s="130"/>
      <c r="V1" s="130"/>
      <c r="W1" s="130"/>
    </row>
    <row r="2" spans="1:23" ht="19.5" thickBot="1">
      <c r="A2" s="121"/>
      <c r="B2" s="122"/>
      <c r="C2" s="119"/>
      <c r="D2" s="119"/>
      <c r="E2" s="119"/>
      <c r="F2" s="124"/>
      <c r="G2" s="119"/>
      <c r="H2" s="125"/>
      <c r="I2" s="125"/>
      <c r="J2" s="125"/>
      <c r="K2" s="130"/>
      <c r="L2" s="130"/>
      <c r="M2" s="130"/>
      <c r="N2" s="130"/>
      <c r="O2" s="130"/>
      <c r="P2" s="130"/>
      <c r="Q2" s="130"/>
      <c r="R2" s="130"/>
      <c r="S2" s="130"/>
      <c r="T2" s="130"/>
      <c r="U2" s="130"/>
      <c r="V2" s="130"/>
      <c r="W2" s="130"/>
    </row>
    <row r="3" spans="1:23" s="6" customFormat="1" ht="24.95" customHeight="1">
      <c r="A3" s="192"/>
      <c r="B3" s="122"/>
      <c r="C3" s="193"/>
      <c r="D3" s="193"/>
      <c r="E3" s="193"/>
      <c r="F3" s="194"/>
      <c r="G3" s="195" t="s">
        <v>1</v>
      </c>
      <c r="H3" s="97">
        <f>①集計表!P4</f>
        <v>0</v>
      </c>
      <c r="I3" s="196" t="s">
        <v>3</v>
      </c>
      <c r="J3" s="118"/>
      <c r="K3" s="131"/>
      <c r="L3" s="131"/>
      <c r="M3" s="131"/>
      <c r="N3" s="131"/>
      <c r="O3" s="131"/>
      <c r="P3" s="131"/>
      <c r="Q3" s="131"/>
      <c r="R3" s="131"/>
      <c r="S3" s="131"/>
      <c r="T3" s="131"/>
      <c r="U3" s="131"/>
      <c r="V3" s="131"/>
      <c r="W3" s="131"/>
    </row>
    <row r="4" spans="1:23" s="6" customFormat="1" ht="24.95" customHeight="1">
      <c r="A4" s="121"/>
      <c r="B4" s="122"/>
      <c r="C4" s="193"/>
      <c r="D4" s="193"/>
      <c r="E4" s="193"/>
      <c r="F4" s="194"/>
      <c r="G4" s="197" t="s">
        <v>4</v>
      </c>
      <c r="H4" s="276">
        <f>①集計表!P5</f>
        <v>0</v>
      </c>
      <c r="I4" s="277"/>
      <c r="J4" s="278"/>
      <c r="K4" s="131"/>
      <c r="L4" s="131"/>
      <c r="M4" s="131"/>
      <c r="N4" s="131"/>
      <c r="O4" s="131"/>
      <c r="P4" s="131"/>
      <c r="Q4" s="131"/>
      <c r="R4" s="131"/>
      <c r="S4" s="131"/>
      <c r="T4" s="131"/>
      <c r="U4" s="131"/>
      <c r="V4" s="131"/>
      <c r="W4" s="131"/>
    </row>
    <row r="5" spans="1:23" s="6" customFormat="1" ht="24.95" customHeight="1" thickBot="1">
      <c r="A5" s="62"/>
      <c r="B5" s="71"/>
      <c r="C5" s="3"/>
      <c r="D5" s="14"/>
      <c r="E5" s="14"/>
      <c r="F5" s="7"/>
      <c r="G5" s="15" t="s">
        <v>7</v>
      </c>
      <c r="H5" s="279">
        <f>①集計表!P6</f>
        <v>0</v>
      </c>
      <c r="I5" s="280"/>
      <c r="J5" s="281"/>
      <c r="K5" s="131"/>
      <c r="L5" s="131"/>
      <c r="M5" s="131"/>
      <c r="N5" s="131"/>
      <c r="O5" s="131"/>
      <c r="P5" s="131"/>
      <c r="Q5" s="131"/>
      <c r="R5" s="131"/>
      <c r="S5" s="131"/>
      <c r="T5" s="131"/>
      <c r="U5" s="131"/>
      <c r="V5" s="131"/>
      <c r="W5" s="131"/>
    </row>
    <row r="6" spans="1:23" s="6" customFormat="1" ht="24.95" customHeight="1">
      <c r="A6" s="62"/>
      <c r="B6" s="68" t="s">
        <v>6</v>
      </c>
      <c r="C6" s="270"/>
      <c r="D6" s="271"/>
      <c r="E6" s="14"/>
      <c r="F6" s="7"/>
      <c r="G6" s="70" t="s">
        <v>63</v>
      </c>
      <c r="H6" s="279">
        <f>①集計表!P7</f>
        <v>0</v>
      </c>
      <c r="I6" s="280"/>
      <c r="J6" s="281"/>
      <c r="K6" s="131"/>
      <c r="L6" s="131"/>
      <c r="M6" s="131"/>
      <c r="N6" s="131"/>
      <c r="O6" s="131"/>
      <c r="P6" s="131"/>
      <c r="Q6" s="131"/>
      <c r="R6" s="131"/>
      <c r="S6" s="131"/>
      <c r="T6" s="131"/>
      <c r="U6" s="131"/>
      <c r="V6" s="131"/>
      <c r="W6" s="131"/>
    </row>
    <row r="7" spans="1:23" s="6" customFormat="1" ht="24.95" customHeight="1" thickBot="1">
      <c r="A7" s="62"/>
      <c r="B7" s="107" t="s">
        <v>9</v>
      </c>
      <c r="C7" s="272"/>
      <c r="D7" s="273"/>
      <c r="E7" s="14"/>
      <c r="F7" s="7"/>
      <c r="G7" s="17" t="s">
        <v>64</v>
      </c>
      <c r="H7" s="282">
        <f>①集計表!P8</f>
        <v>0</v>
      </c>
      <c r="I7" s="283"/>
      <c r="J7" s="284"/>
      <c r="K7" s="131"/>
      <c r="L7" s="131"/>
      <c r="M7" s="131"/>
      <c r="N7" s="131"/>
      <c r="O7" s="131"/>
      <c r="P7" s="131"/>
      <c r="Q7" s="131"/>
      <c r="R7" s="131"/>
      <c r="S7" s="131"/>
      <c r="T7" s="131"/>
      <c r="U7" s="131"/>
      <c r="V7" s="131"/>
      <c r="W7" s="131"/>
    </row>
    <row r="8" spans="1:23" s="6" customFormat="1" ht="24.95" customHeight="1" thickBot="1">
      <c r="A8" s="62"/>
      <c r="B8" s="268" t="s">
        <v>104</v>
      </c>
      <c r="C8" s="269"/>
      <c r="D8" s="133" t="s">
        <v>106</v>
      </c>
      <c r="E8" s="14"/>
      <c r="F8" s="7"/>
      <c r="G8" s="102"/>
      <c r="H8" s="3"/>
      <c r="I8" s="3"/>
      <c r="J8" s="106"/>
      <c r="K8" s="131"/>
      <c r="L8" s="131" t="s">
        <v>190</v>
      </c>
      <c r="M8" s="131"/>
      <c r="N8" s="131"/>
      <c r="O8" s="131"/>
      <c r="P8" s="131"/>
      <c r="Q8" s="131"/>
      <c r="R8" s="131"/>
      <c r="S8" s="131"/>
      <c r="T8" s="131"/>
      <c r="U8" s="131"/>
      <c r="V8" s="131"/>
      <c r="W8" s="131"/>
    </row>
    <row r="9" spans="1:23" ht="24.95" customHeight="1">
      <c r="A9" s="62"/>
      <c r="B9" s="58"/>
      <c r="C9" s="19"/>
      <c r="D9" s="20"/>
      <c r="E9" s="20"/>
      <c r="F9" s="19"/>
      <c r="G9" s="19"/>
      <c r="H9" s="21"/>
      <c r="I9" s="22"/>
      <c r="J9" s="23"/>
      <c r="K9" s="130"/>
      <c r="L9" s="141" t="s">
        <v>189</v>
      </c>
      <c r="M9" s="140">
        <v>42826</v>
      </c>
      <c r="N9" s="130"/>
      <c r="O9" s="130"/>
      <c r="P9" s="130"/>
      <c r="Q9" s="130"/>
      <c r="R9" s="130"/>
      <c r="S9" s="130"/>
      <c r="T9" s="130"/>
      <c r="U9" s="130"/>
      <c r="V9" s="130"/>
      <c r="W9" s="130"/>
    </row>
    <row r="10" spans="1:23" ht="98.25" customHeight="1" thickBot="1">
      <c r="A10" s="61" t="s">
        <v>15</v>
      </c>
      <c r="B10" s="105" t="s">
        <v>146</v>
      </c>
      <c r="C10" s="59" t="s">
        <v>101</v>
      </c>
      <c r="D10" s="285" t="s">
        <v>181</v>
      </c>
      <c r="E10" s="286"/>
      <c r="F10" s="59" t="s">
        <v>19</v>
      </c>
      <c r="G10" s="60" t="s">
        <v>20</v>
      </c>
      <c r="H10" s="69" t="s">
        <v>74</v>
      </c>
      <c r="I10" s="72" t="s">
        <v>136</v>
      </c>
      <c r="J10" s="59" t="s">
        <v>62</v>
      </c>
      <c r="K10" s="130"/>
      <c r="L10" s="141" t="s">
        <v>142</v>
      </c>
      <c r="M10" s="130"/>
      <c r="N10" s="130"/>
      <c r="O10" s="130"/>
      <c r="P10" s="130"/>
      <c r="Q10" s="130"/>
      <c r="R10" s="130"/>
      <c r="S10" s="130"/>
      <c r="T10" s="130"/>
      <c r="U10" s="130"/>
      <c r="V10" s="130"/>
      <c r="W10" s="130"/>
    </row>
    <row r="11" spans="1:23" ht="30" customHeight="1">
      <c r="A11" s="64">
        <v>1</v>
      </c>
      <c r="B11" s="153"/>
      <c r="C11" s="154"/>
      <c r="D11" s="274"/>
      <c r="E11" s="275"/>
      <c r="F11" s="155"/>
      <c r="G11" s="156"/>
      <c r="H11" s="157"/>
      <c r="I11" s="158"/>
      <c r="J11" s="75"/>
      <c r="K11" s="130"/>
      <c r="L11" s="141" t="s">
        <v>143</v>
      </c>
      <c r="M11" s="140">
        <v>43921</v>
      </c>
      <c r="N11" s="130"/>
      <c r="O11" s="130"/>
      <c r="P11" s="130"/>
      <c r="Q11" s="130"/>
      <c r="R11" s="130"/>
      <c r="S11" s="130"/>
      <c r="T11" s="130"/>
      <c r="U11" s="130"/>
      <c r="V11" s="130"/>
      <c r="W11" s="130"/>
    </row>
    <row r="12" spans="1:23" ht="30" customHeight="1">
      <c r="A12" s="64">
        <v>2</v>
      </c>
      <c r="B12" s="153"/>
      <c r="C12" s="154"/>
      <c r="D12" s="274"/>
      <c r="E12" s="275"/>
      <c r="F12" s="155"/>
      <c r="G12" s="156"/>
      <c r="H12" s="159"/>
      <c r="I12" s="160"/>
      <c r="J12" s="75"/>
      <c r="K12" s="130">
        <f t="shared" ref="K12:K25" si="0">IF(H12&lt;&gt;"",1,0)</f>
        <v>0</v>
      </c>
      <c r="L12" s="130" t="s">
        <v>141</v>
      </c>
      <c r="M12" s="140">
        <v>45382</v>
      </c>
      <c r="N12" s="130"/>
      <c r="O12" s="130"/>
      <c r="P12" s="130"/>
      <c r="Q12" s="130"/>
      <c r="R12" s="130"/>
      <c r="S12" s="130"/>
      <c r="T12" s="130"/>
      <c r="U12" s="130"/>
      <c r="V12" s="130"/>
      <c r="W12" s="130"/>
    </row>
    <row r="13" spans="1:23" ht="30" customHeight="1">
      <c r="A13" s="64">
        <v>3</v>
      </c>
      <c r="B13" s="153"/>
      <c r="C13" s="154"/>
      <c r="D13" s="274"/>
      <c r="E13" s="275"/>
      <c r="F13" s="155"/>
      <c r="G13" s="156"/>
      <c r="H13" s="159"/>
      <c r="I13" s="160"/>
      <c r="J13" s="75"/>
      <c r="K13" s="130">
        <f t="shared" si="0"/>
        <v>0</v>
      </c>
      <c r="L13" s="130" t="str">
        <f t="shared" ref="L13:L24" si="1">IF(C13="その他",1,"")</f>
        <v/>
      </c>
      <c r="M13" s="142"/>
      <c r="N13" s="130"/>
      <c r="O13" s="130"/>
      <c r="P13" s="130"/>
      <c r="Q13" s="130"/>
      <c r="R13" s="130"/>
      <c r="S13" s="130"/>
      <c r="T13" s="130"/>
      <c r="U13" s="130"/>
      <c r="V13" s="130"/>
      <c r="W13" s="130"/>
    </row>
    <row r="14" spans="1:23" ht="30" customHeight="1">
      <c r="A14" s="64">
        <v>4</v>
      </c>
      <c r="B14" s="153"/>
      <c r="C14" s="154"/>
      <c r="D14" s="274"/>
      <c r="E14" s="275"/>
      <c r="F14" s="155"/>
      <c r="G14" s="156"/>
      <c r="H14" s="159"/>
      <c r="I14" s="160"/>
      <c r="J14" s="75"/>
      <c r="K14" s="130">
        <f>IF(H14&lt;&gt;"",1,0)</f>
        <v>0</v>
      </c>
      <c r="L14" s="130" t="str">
        <f t="shared" si="1"/>
        <v/>
      </c>
      <c r="M14" s="141"/>
      <c r="N14" s="130"/>
      <c r="O14" s="130"/>
      <c r="P14" s="130"/>
      <c r="Q14" s="130"/>
      <c r="R14" s="130"/>
      <c r="S14" s="130"/>
      <c r="T14" s="130"/>
      <c r="U14" s="130"/>
      <c r="V14" s="130"/>
      <c r="W14" s="130"/>
    </row>
    <row r="15" spans="1:23" ht="30" customHeight="1">
      <c r="A15" s="64">
        <v>5</v>
      </c>
      <c r="B15" s="153"/>
      <c r="C15" s="154"/>
      <c r="D15" s="274"/>
      <c r="E15" s="275"/>
      <c r="F15" s="155"/>
      <c r="G15" s="156"/>
      <c r="H15" s="159"/>
      <c r="I15" s="160"/>
      <c r="J15" s="75"/>
      <c r="K15" s="130">
        <f t="shared" si="0"/>
        <v>0</v>
      </c>
      <c r="L15" s="130" t="str">
        <f t="shared" si="1"/>
        <v/>
      </c>
      <c r="M15" s="130"/>
      <c r="N15" s="130"/>
      <c r="O15" s="130"/>
      <c r="P15" s="130"/>
      <c r="Q15" s="130"/>
      <c r="R15" s="130"/>
      <c r="S15" s="130"/>
      <c r="T15" s="130"/>
      <c r="U15" s="130"/>
      <c r="V15" s="130"/>
      <c r="W15" s="130"/>
    </row>
    <row r="16" spans="1:23" ht="30" customHeight="1">
      <c r="A16" s="64">
        <v>6</v>
      </c>
      <c r="B16" s="153"/>
      <c r="C16" s="154"/>
      <c r="D16" s="274"/>
      <c r="E16" s="275"/>
      <c r="F16" s="155"/>
      <c r="G16" s="156"/>
      <c r="H16" s="159"/>
      <c r="I16" s="160"/>
      <c r="J16" s="75"/>
      <c r="K16" s="130">
        <f t="shared" si="0"/>
        <v>0</v>
      </c>
      <c r="L16" s="130" t="str">
        <f t="shared" si="1"/>
        <v/>
      </c>
      <c r="M16" s="130"/>
      <c r="N16" s="130"/>
      <c r="O16" s="130"/>
      <c r="P16" s="130"/>
      <c r="Q16" s="130"/>
      <c r="R16" s="130"/>
      <c r="S16" s="130"/>
      <c r="T16" s="130"/>
      <c r="U16" s="130"/>
      <c r="V16" s="130"/>
      <c r="W16" s="130"/>
    </row>
    <row r="17" spans="1:23" ht="30" customHeight="1">
      <c r="A17" s="64">
        <v>7</v>
      </c>
      <c r="B17" s="153"/>
      <c r="C17" s="154"/>
      <c r="D17" s="274"/>
      <c r="E17" s="275"/>
      <c r="F17" s="155"/>
      <c r="G17" s="156"/>
      <c r="H17" s="159"/>
      <c r="I17" s="160"/>
      <c r="J17" s="75"/>
      <c r="K17" s="130">
        <f t="shared" si="0"/>
        <v>0</v>
      </c>
      <c r="L17" s="130" t="str">
        <f t="shared" si="1"/>
        <v/>
      </c>
      <c r="M17" s="130"/>
      <c r="N17" s="130"/>
      <c r="O17" s="130"/>
      <c r="P17" s="130"/>
      <c r="Q17" s="130"/>
      <c r="R17" s="130"/>
      <c r="S17" s="130"/>
      <c r="T17" s="130"/>
      <c r="U17" s="130"/>
      <c r="V17" s="130"/>
      <c r="W17" s="130"/>
    </row>
    <row r="18" spans="1:23" ht="30" customHeight="1">
      <c r="A18" s="64">
        <v>8</v>
      </c>
      <c r="B18" s="153"/>
      <c r="C18" s="154"/>
      <c r="D18" s="274"/>
      <c r="E18" s="275"/>
      <c r="F18" s="155"/>
      <c r="G18" s="156"/>
      <c r="H18" s="159"/>
      <c r="I18" s="160"/>
      <c r="J18" s="75"/>
      <c r="K18" s="130">
        <f t="shared" si="0"/>
        <v>0</v>
      </c>
      <c r="L18" s="130" t="str">
        <f t="shared" si="1"/>
        <v/>
      </c>
      <c r="M18" s="130"/>
      <c r="N18" s="130"/>
      <c r="O18" s="130"/>
      <c r="P18" s="130"/>
      <c r="Q18" s="130"/>
      <c r="R18" s="130"/>
      <c r="S18" s="130"/>
      <c r="T18" s="130"/>
      <c r="U18" s="130"/>
      <c r="V18" s="130"/>
      <c r="W18" s="130"/>
    </row>
    <row r="19" spans="1:23" ht="30" customHeight="1">
      <c r="A19" s="64">
        <v>9</v>
      </c>
      <c r="B19" s="153"/>
      <c r="C19" s="154"/>
      <c r="D19" s="274"/>
      <c r="E19" s="275"/>
      <c r="F19" s="155"/>
      <c r="G19" s="156"/>
      <c r="H19" s="159"/>
      <c r="I19" s="160"/>
      <c r="J19" s="75"/>
      <c r="K19" s="130">
        <f t="shared" si="0"/>
        <v>0</v>
      </c>
      <c r="L19" s="130" t="str">
        <f t="shared" si="1"/>
        <v/>
      </c>
      <c r="M19" s="130"/>
      <c r="N19" s="130"/>
      <c r="O19" s="130"/>
      <c r="P19" s="130"/>
      <c r="Q19" s="130"/>
      <c r="R19" s="130"/>
      <c r="S19" s="130"/>
      <c r="T19" s="130"/>
      <c r="U19" s="130"/>
      <c r="V19" s="130"/>
      <c r="W19" s="130"/>
    </row>
    <row r="20" spans="1:23" ht="30" customHeight="1">
      <c r="A20" s="64">
        <v>10</v>
      </c>
      <c r="B20" s="153"/>
      <c r="C20" s="154"/>
      <c r="D20" s="274"/>
      <c r="E20" s="275"/>
      <c r="F20" s="155"/>
      <c r="G20" s="156"/>
      <c r="H20" s="159"/>
      <c r="I20" s="160"/>
      <c r="J20" s="75"/>
      <c r="K20" s="130">
        <f t="shared" si="0"/>
        <v>0</v>
      </c>
      <c r="L20" s="130" t="str">
        <f t="shared" si="1"/>
        <v/>
      </c>
      <c r="M20" s="130"/>
      <c r="N20" s="130"/>
      <c r="O20" s="130"/>
      <c r="P20" s="130"/>
      <c r="Q20" s="130"/>
      <c r="R20" s="130"/>
      <c r="S20" s="130"/>
      <c r="T20" s="130"/>
      <c r="U20" s="130"/>
      <c r="V20" s="130"/>
      <c r="W20" s="130"/>
    </row>
    <row r="21" spans="1:23" ht="30" customHeight="1">
      <c r="A21" s="64">
        <v>11</v>
      </c>
      <c r="B21" s="153"/>
      <c r="C21" s="154"/>
      <c r="D21" s="274"/>
      <c r="E21" s="275"/>
      <c r="F21" s="155"/>
      <c r="G21" s="156"/>
      <c r="H21" s="159"/>
      <c r="I21" s="160"/>
      <c r="J21" s="75"/>
      <c r="K21" s="130">
        <f t="shared" si="0"/>
        <v>0</v>
      </c>
      <c r="L21" s="130" t="str">
        <f t="shared" si="1"/>
        <v/>
      </c>
      <c r="M21" s="130"/>
      <c r="N21" s="130"/>
      <c r="O21" s="130"/>
      <c r="P21" s="130"/>
      <c r="Q21" s="130"/>
      <c r="R21" s="130"/>
      <c r="S21" s="130"/>
      <c r="T21" s="130"/>
      <c r="U21" s="130"/>
      <c r="V21" s="130"/>
      <c r="W21" s="130"/>
    </row>
    <row r="22" spans="1:23" ht="30" customHeight="1">
      <c r="A22" s="64">
        <v>12</v>
      </c>
      <c r="B22" s="153"/>
      <c r="C22" s="154"/>
      <c r="D22" s="274"/>
      <c r="E22" s="275"/>
      <c r="F22" s="155"/>
      <c r="G22" s="156"/>
      <c r="H22" s="159"/>
      <c r="I22" s="160"/>
      <c r="J22" s="75"/>
      <c r="K22" s="130">
        <f t="shared" si="0"/>
        <v>0</v>
      </c>
      <c r="L22" s="130" t="str">
        <f t="shared" si="1"/>
        <v/>
      </c>
      <c r="M22" s="130"/>
      <c r="N22" s="130"/>
      <c r="O22" s="130"/>
      <c r="P22" s="130"/>
      <c r="Q22" s="130"/>
      <c r="R22" s="130"/>
      <c r="S22" s="130"/>
      <c r="T22" s="130"/>
      <c r="U22" s="130"/>
      <c r="V22" s="130"/>
      <c r="W22" s="130"/>
    </row>
    <row r="23" spans="1:23" ht="30" customHeight="1">
      <c r="A23" s="64">
        <v>13</v>
      </c>
      <c r="B23" s="153"/>
      <c r="C23" s="154"/>
      <c r="D23" s="274"/>
      <c r="E23" s="275"/>
      <c r="F23" s="155"/>
      <c r="G23" s="156"/>
      <c r="H23" s="159"/>
      <c r="I23" s="160"/>
      <c r="J23" s="75"/>
      <c r="K23" s="130">
        <f t="shared" si="0"/>
        <v>0</v>
      </c>
      <c r="L23" s="130" t="str">
        <f t="shared" si="1"/>
        <v/>
      </c>
      <c r="M23" s="130"/>
      <c r="N23" s="130"/>
      <c r="O23" s="130"/>
      <c r="P23" s="130"/>
      <c r="Q23" s="130"/>
      <c r="R23" s="130"/>
      <c r="S23" s="130"/>
      <c r="T23" s="130"/>
      <c r="U23" s="130"/>
      <c r="V23" s="130"/>
      <c r="W23" s="130"/>
    </row>
    <row r="24" spans="1:23" ht="30" customHeight="1">
      <c r="A24" s="64">
        <v>14</v>
      </c>
      <c r="B24" s="153"/>
      <c r="C24" s="154"/>
      <c r="D24" s="274"/>
      <c r="E24" s="275"/>
      <c r="F24" s="155"/>
      <c r="G24" s="156"/>
      <c r="H24" s="159"/>
      <c r="I24" s="160"/>
      <c r="J24" s="75"/>
      <c r="K24" s="130">
        <f t="shared" si="0"/>
        <v>0</v>
      </c>
      <c r="L24" s="130" t="str">
        <f t="shared" si="1"/>
        <v/>
      </c>
      <c r="M24" s="130"/>
      <c r="N24" s="130"/>
      <c r="O24" s="130"/>
      <c r="P24" s="130"/>
      <c r="Q24" s="130"/>
      <c r="R24" s="130"/>
      <c r="S24" s="130"/>
      <c r="T24" s="130"/>
      <c r="U24" s="130"/>
      <c r="V24" s="130"/>
      <c r="W24" s="130"/>
    </row>
    <row r="25" spans="1:23" ht="30" customHeight="1" thickBot="1">
      <c r="A25" s="65">
        <v>15</v>
      </c>
      <c r="B25" s="198"/>
      <c r="C25" s="161"/>
      <c r="D25" s="294"/>
      <c r="E25" s="295"/>
      <c r="F25" s="162"/>
      <c r="G25" s="163"/>
      <c r="H25" s="164"/>
      <c r="I25" s="165"/>
      <c r="J25" s="76"/>
      <c r="K25" s="130">
        <f t="shared" si="0"/>
        <v>0</v>
      </c>
      <c r="L25" s="130" t="e">
        <f>IF(SUMIF(C11:C25,"【職員処遇改善費のみ対象】園内研修",I11:I25)&gt;VLOOKUP(C6,M25:N28,2,FALSE),VLOOKUP(C6,M25:N28,2,FALSE)-SUMIF(C11:C25,"【職員処遇改善費のみ対象】園内研修",I11:I25),"")</f>
        <v>#N/A</v>
      </c>
      <c r="M25" s="54" t="s">
        <v>140</v>
      </c>
      <c r="N25" s="149">
        <v>4</v>
      </c>
      <c r="O25" s="130"/>
      <c r="P25" s="130"/>
      <c r="Q25" s="130"/>
      <c r="R25" s="130"/>
      <c r="S25" s="130"/>
      <c r="T25" s="130"/>
      <c r="U25" s="130"/>
      <c r="V25" s="130"/>
      <c r="W25" s="130"/>
    </row>
    <row r="26" spans="1:23" ht="26.25" customHeight="1" thickTop="1" thickBot="1">
      <c r="A26" s="287" t="s">
        <v>65</v>
      </c>
      <c r="B26" s="289"/>
      <c r="C26" s="288"/>
      <c r="D26" s="288"/>
      <c r="E26" s="288"/>
      <c r="F26" s="289"/>
      <c r="G26" s="290"/>
      <c r="H26" s="85">
        <f ca="1">①集計表!P30</f>
        <v>0</v>
      </c>
      <c r="I26" s="82">
        <f ca="1">SUM(I27:I29)</f>
        <v>0</v>
      </c>
      <c r="J26" s="152"/>
      <c r="K26" s="130"/>
      <c r="L26" s="130"/>
      <c r="M26" s="132"/>
      <c r="N26" s="149"/>
      <c r="O26" s="130"/>
      <c r="P26" s="130"/>
      <c r="Q26" s="130"/>
      <c r="R26" s="130"/>
      <c r="S26" s="130"/>
      <c r="T26" s="130"/>
      <c r="U26" s="130"/>
      <c r="V26" s="130"/>
      <c r="W26" s="130"/>
    </row>
    <row r="27" spans="1:23" ht="26.25" customHeight="1" thickBot="1">
      <c r="A27" s="136"/>
      <c r="B27" s="127" t="s">
        <v>66</v>
      </c>
      <c r="C27" s="128"/>
      <c r="D27" s="128"/>
      <c r="E27" s="128"/>
      <c r="F27" s="128"/>
      <c r="G27" s="128"/>
      <c r="H27" s="139" t="s">
        <v>89</v>
      </c>
      <c r="I27" s="82">
        <f>SUMIF(C11:C25,"【職員処遇改善費のみ対象】横浜市（区）主催研修",I11:I25)</f>
        <v>0</v>
      </c>
      <c r="J27" s="126"/>
      <c r="K27" s="130"/>
      <c r="L27" s="130"/>
      <c r="M27" s="132"/>
      <c r="N27" s="149"/>
      <c r="O27" s="130"/>
      <c r="P27" s="130"/>
      <c r="Q27" s="130"/>
      <c r="R27" s="130"/>
      <c r="S27" s="130"/>
      <c r="T27" s="130"/>
      <c r="U27" s="130"/>
      <c r="V27" s="130"/>
      <c r="W27" s="130"/>
    </row>
    <row r="28" spans="1:23" ht="26.25" customHeight="1" thickBot="1">
      <c r="A28" s="136"/>
      <c r="B28" s="147" t="s">
        <v>145</v>
      </c>
      <c r="C28" s="128"/>
      <c r="D28" s="128"/>
      <c r="E28" s="128"/>
      <c r="F28" s="128"/>
      <c r="G28" s="128"/>
      <c r="H28" s="138" t="s">
        <v>186</v>
      </c>
      <c r="I28" s="82">
        <f ca="1">SUMIF(C11:C26,"【幼稚園又は認定こども園に勤務していた者】その他",I11:I25)</f>
        <v>0</v>
      </c>
      <c r="J28" s="137"/>
      <c r="K28" s="130"/>
      <c r="M28" s="132"/>
      <c r="N28" s="149"/>
      <c r="O28" s="130"/>
      <c r="P28" s="130"/>
      <c r="Q28" s="130"/>
      <c r="R28" s="130"/>
      <c r="S28" s="130"/>
      <c r="T28" s="130"/>
      <c r="U28" s="130"/>
      <c r="V28" s="130"/>
      <c r="W28" s="130"/>
    </row>
    <row r="29" spans="1:23" ht="26.25" customHeight="1" thickBot="1">
      <c r="A29" s="136"/>
      <c r="B29" s="292" t="s">
        <v>144</v>
      </c>
      <c r="C29" s="292"/>
      <c r="D29" s="292"/>
      <c r="E29" s="292"/>
      <c r="F29" s="292"/>
      <c r="G29" s="293"/>
      <c r="H29" s="138" t="s">
        <v>187</v>
      </c>
      <c r="I29" s="82">
        <f>IF(SUMIF(C11:C25,"【職員処遇改善費のみ対象】園内研修",I11:I25)&gt;N25,N25,SUMIF(C11:C25,"【職員処遇改善費のみ対象】園内研修",I11:I25))</f>
        <v>0</v>
      </c>
      <c r="J29" s="137"/>
      <c r="K29" s="130"/>
      <c r="L29" s="130"/>
      <c r="M29" s="130"/>
      <c r="N29" s="130"/>
      <c r="O29" s="130"/>
      <c r="P29" s="130"/>
      <c r="Q29" s="130"/>
      <c r="R29" s="130"/>
      <c r="S29" s="130"/>
      <c r="T29" s="130"/>
      <c r="U29" s="130"/>
      <c r="V29" s="130"/>
      <c r="W29" s="130"/>
    </row>
    <row r="30" spans="1:23" s="52" customFormat="1" ht="26.25" customHeight="1" thickBot="1">
      <c r="A30" s="121"/>
      <c r="B30" s="122" t="s">
        <v>183</v>
      </c>
      <c r="C30" s="148"/>
      <c r="D30" s="128"/>
      <c r="E30" s="128"/>
      <c r="F30" s="128"/>
      <c r="G30" s="128"/>
      <c r="H30" s="189" t="s">
        <v>188</v>
      </c>
      <c r="I30" s="82">
        <f>SUMIF(C11:C25,"幼稚園教諭旧免許状更新講習・免許法認定講習",I11:I25)</f>
        <v>0</v>
      </c>
      <c r="J30" s="128"/>
      <c r="K30" s="132"/>
      <c r="L30" s="132"/>
      <c r="M30" s="132"/>
      <c r="N30" s="132"/>
      <c r="O30" s="132"/>
      <c r="P30" s="132"/>
      <c r="Q30" s="132"/>
      <c r="R30" s="132"/>
      <c r="S30" s="132"/>
      <c r="T30" s="132"/>
      <c r="U30" s="132"/>
      <c r="V30" s="132"/>
      <c r="W30" s="132"/>
    </row>
    <row r="31" spans="1:23" s="52" customFormat="1" ht="15" customHeight="1">
      <c r="A31" s="121"/>
      <c r="B31" s="291" t="s">
        <v>184</v>
      </c>
      <c r="C31" s="291"/>
      <c r="D31" s="128"/>
      <c r="E31" s="128"/>
      <c r="F31" s="128"/>
      <c r="G31" s="128"/>
      <c r="H31" s="128"/>
      <c r="I31" s="128"/>
      <c r="J31" s="128"/>
      <c r="K31" s="132"/>
      <c r="L31" s="132"/>
      <c r="M31" s="132"/>
      <c r="N31" s="132"/>
      <c r="O31" s="132"/>
      <c r="P31" s="132"/>
      <c r="Q31" s="132"/>
      <c r="R31" s="132"/>
      <c r="S31" s="132"/>
      <c r="T31" s="132"/>
      <c r="U31" s="132"/>
      <c r="V31" s="132"/>
      <c r="W31" s="132"/>
    </row>
    <row r="32" spans="1:23" s="52" customFormat="1" ht="15" customHeight="1">
      <c r="A32" s="121"/>
      <c r="B32" s="122" t="s">
        <v>185</v>
      </c>
      <c r="C32" s="128"/>
      <c r="D32" s="128"/>
      <c r="E32" s="128"/>
      <c r="F32" s="128"/>
      <c r="G32" s="128"/>
      <c r="H32" s="128"/>
      <c r="I32" s="128"/>
      <c r="J32" s="128"/>
      <c r="K32" s="132"/>
      <c r="L32" s="132"/>
      <c r="M32" s="132"/>
      <c r="N32" s="132"/>
      <c r="O32" s="132"/>
      <c r="P32" s="132"/>
      <c r="Q32" s="132"/>
      <c r="R32" s="132"/>
      <c r="S32" s="132"/>
      <c r="T32" s="132"/>
      <c r="U32" s="132"/>
      <c r="V32" s="132"/>
      <c r="W32" s="132"/>
    </row>
    <row r="33" spans="1:23" s="52" customFormat="1" ht="15" customHeight="1">
      <c r="A33" s="121"/>
      <c r="B33" s="122" t="s">
        <v>196</v>
      </c>
      <c r="C33" s="128"/>
      <c r="D33" s="128"/>
      <c r="E33" s="128"/>
      <c r="F33" s="128"/>
      <c r="G33" s="128"/>
      <c r="H33" s="128"/>
      <c r="I33" s="128"/>
      <c r="J33" s="128"/>
      <c r="K33" s="132"/>
      <c r="L33" s="132"/>
      <c r="M33" s="132"/>
      <c r="N33" s="132"/>
      <c r="O33" s="132"/>
      <c r="P33" s="132"/>
      <c r="Q33" s="132"/>
      <c r="R33" s="132"/>
      <c r="S33" s="132"/>
      <c r="T33" s="132"/>
      <c r="U33" s="132"/>
      <c r="V33" s="132"/>
      <c r="W33" s="132"/>
    </row>
    <row r="34" spans="1:23" s="52" customFormat="1" ht="15" customHeight="1">
      <c r="A34" s="121"/>
      <c r="C34" s="129"/>
      <c r="D34" s="128"/>
      <c r="E34" s="128"/>
      <c r="F34" s="128"/>
      <c r="G34" s="128"/>
      <c r="H34" s="128"/>
      <c r="I34" s="128"/>
      <c r="J34" s="128"/>
      <c r="K34" s="132"/>
      <c r="L34" s="132"/>
      <c r="M34" s="132"/>
      <c r="N34" s="132"/>
      <c r="O34" s="132"/>
      <c r="P34" s="132"/>
      <c r="Q34" s="132"/>
      <c r="R34" s="132"/>
      <c r="S34" s="132"/>
      <c r="T34" s="132"/>
      <c r="U34" s="132"/>
      <c r="V34" s="132"/>
      <c r="W34" s="132"/>
    </row>
    <row r="35" spans="1:23" s="52" customFormat="1" ht="15" customHeight="1">
      <c r="A35" s="121"/>
      <c r="D35" s="128"/>
      <c r="E35" s="128"/>
      <c r="F35" s="128"/>
      <c r="G35" s="128"/>
      <c r="H35" s="128"/>
      <c r="I35" s="128"/>
      <c r="J35" s="128"/>
      <c r="K35" s="132"/>
      <c r="L35" s="132"/>
      <c r="M35" s="132"/>
      <c r="N35" s="132"/>
      <c r="O35" s="132"/>
      <c r="P35" s="132"/>
      <c r="Q35" s="132"/>
      <c r="R35" s="132"/>
      <c r="S35" s="132"/>
      <c r="T35" s="132"/>
      <c r="U35" s="132"/>
      <c r="V35" s="132"/>
      <c r="W35" s="132"/>
    </row>
    <row r="36" spans="1:23" s="52" customFormat="1" ht="15" customHeight="1">
      <c r="A36" s="121"/>
      <c r="C36" s="128"/>
      <c r="D36" s="128"/>
      <c r="E36" s="128"/>
      <c r="F36" s="128"/>
      <c r="G36" s="128"/>
      <c r="H36" s="128"/>
      <c r="I36" s="128"/>
      <c r="J36" s="128"/>
      <c r="K36" s="132"/>
      <c r="L36" s="132"/>
      <c r="M36" s="132"/>
      <c r="N36" s="132"/>
      <c r="O36" s="132"/>
      <c r="P36" s="132"/>
      <c r="Q36" s="132"/>
      <c r="R36" s="132"/>
      <c r="S36" s="132"/>
      <c r="T36" s="132"/>
      <c r="U36" s="132"/>
      <c r="V36" s="132"/>
      <c r="W36" s="132"/>
    </row>
    <row r="37" spans="1:23" s="52" customFormat="1" ht="15" customHeight="1">
      <c r="A37" s="62"/>
      <c r="C37" s="50"/>
      <c r="D37" s="50"/>
      <c r="E37" s="50"/>
      <c r="F37" s="50"/>
      <c r="G37" s="50"/>
      <c r="H37" s="50"/>
      <c r="I37" s="50"/>
      <c r="J37" s="50"/>
    </row>
    <row r="38" spans="1:23" s="52" customFormat="1" ht="15" customHeight="1">
      <c r="A38" s="62"/>
      <c r="B38" s="99" t="s">
        <v>90</v>
      </c>
      <c r="C38" s="100"/>
      <c r="D38" s="100"/>
      <c r="E38" s="100"/>
      <c r="F38" s="100"/>
      <c r="G38" s="50"/>
      <c r="H38" s="50"/>
      <c r="I38" s="50"/>
      <c r="J38" s="50"/>
    </row>
    <row r="39" spans="1:23" s="52" customFormat="1" ht="30" customHeight="1">
      <c r="A39" s="62"/>
      <c r="B39" s="211"/>
      <c r="C39" s="212"/>
      <c r="D39" s="212"/>
      <c r="E39" s="212"/>
      <c r="F39" s="212"/>
      <c r="G39" s="212"/>
      <c r="H39" s="212"/>
      <c r="I39" s="212"/>
      <c r="J39" s="212"/>
    </row>
    <row r="40" spans="1:23" s="52" customFormat="1" ht="15" customHeight="1">
      <c r="A40" s="62"/>
      <c r="B40" s="58"/>
      <c r="C40" s="50"/>
      <c r="D40" s="50"/>
      <c r="E40" s="50"/>
      <c r="F40" s="50"/>
      <c r="G40" s="50"/>
      <c r="H40" s="50"/>
      <c r="I40" s="50"/>
      <c r="J40" s="50"/>
    </row>
    <row r="41" spans="1:23" s="52" customFormat="1" ht="15" customHeight="1">
      <c r="A41" s="62"/>
      <c r="B41" s="58"/>
      <c r="C41" s="50"/>
      <c r="D41" s="50"/>
      <c r="E41" s="50"/>
      <c r="F41" s="50"/>
      <c r="G41" s="50"/>
      <c r="H41" s="50"/>
      <c r="I41" s="50"/>
      <c r="J41" s="50"/>
    </row>
    <row r="42" spans="1:23" s="53" customFormat="1" ht="15" customHeight="1">
      <c r="A42" s="66"/>
      <c r="B42" s="57"/>
      <c r="C42" s="51"/>
      <c r="D42" s="51"/>
      <c r="E42" s="51"/>
      <c r="F42" s="51"/>
      <c r="G42" s="51"/>
      <c r="H42" s="51"/>
      <c r="I42" s="51"/>
      <c r="J42" s="51"/>
    </row>
  </sheetData>
  <sheetProtection algorithmName="SHA-512" hashValue="1UQohIaHLi0t29V7BgiH+olvbn1zOGM0SbcTkXCEfoxIZYnJNbU3sc1juMt33/OsF0ofSIRzL1vaRL6TGkQOqA==" saltValue="e1oi5GzM4AIoP48le1BwdQ==" spinCount="100000" sheet="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9:G29"/>
    <mergeCell ref="B31:C31"/>
    <mergeCell ref="B39:J39"/>
    <mergeCell ref="D21:E21"/>
    <mergeCell ref="D22:E22"/>
    <mergeCell ref="D23:E23"/>
    <mergeCell ref="D24:E24"/>
    <mergeCell ref="D25:E25"/>
    <mergeCell ref="A26:G26"/>
  </mergeCells>
  <phoneticPr fontId="2"/>
  <conditionalFormatting sqref="C6:C7">
    <cfRule type="cellIs" dxfId="415" priority="13" operator="equal">
      <formula>""</formula>
    </cfRule>
  </conditionalFormatting>
  <conditionalFormatting sqref="D8 H26:I26">
    <cfRule type="cellIs" dxfId="414" priority="15" operator="equal">
      <formula>""</formula>
    </cfRule>
  </conditionalFormatting>
  <conditionalFormatting sqref="D11:E25 G11:H25">
    <cfRule type="expression" dxfId="413" priority="3">
      <formula>$C11="【職員処遇改善費のみ対象】園内研修"</formula>
    </cfRule>
  </conditionalFormatting>
  <conditionalFormatting sqref="D11:E25">
    <cfRule type="expression" dxfId="412" priority="11">
      <formula>$C11="【職員処遇改善費のみ対象】横浜市（区）主催研修"</formula>
    </cfRule>
    <cfRule type="expression" dxfId="411" priority="12">
      <formula>$C11="幼稚園教諭旧免許状更新講習・免許法認定講習"</formula>
    </cfRule>
  </conditionalFormatting>
  <conditionalFormatting sqref="F11:F25">
    <cfRule type="expression" dxfId="410" priority="7">
      <formula>$C11&lt;&gt;"保育士等キャリアアップ研修"</formula>
    </cfRule>
    <cfRule type="expression" dxfId="409" priority="16" stopIfTrue="1">
      <formula>$C11="保育士等キャリアアップ研修"</formula>
    </cfRule>
  </conditionalFormatting>
  <conditionalFormatting sqref="F11:H25">
    <cfRule type="expression" dxfId="408" priority="4">
      <formula>$C11="その他"</formula>
    </cfRule>
  </conditionalFormatting>
  <conditionalFormatting sqref="G11:G25">
    <cfRule type="expression" dxfId="407" priority="9">
      <formula>$C11="幼稚園教諭旧免許状更新講習・免許法認定講習"</formula>
    </cfRule>
  </conditionalFormatting>
  <conditionalFormatting sqref="G11:H25">
    <cfRule type="expression" dxfId="406" priority="1">
      <formula>$C11="【職員処遇改善費のみ対象】横浜市（区）主催研修"</formula>
    </cfRule>
  </conditionalFormatting>
  <conditionalFormatting sqref="H11:H25">
    <cfRule type="expression" dxfId="405" priority="2">
      <formula>$C11="【幼稚園又は認定こども園に勤務していた者】その他"</formula>
    </cfRule>
  </conditionalFormatting>
  <conditionalFormatting sqref="H3:I3 H4:J7">
    <cfRule type="cellIs" dxfId="404" priority="14" operator="equal">
      <formula>""</formula>
    </cfRule>
  </conditionalFormatting>
  <conditionalFormatting sqref="I11:I25">
    <cfRule type="expression" dxfId="403" priority="8">
      <formula>$C11="保育士等キャリアアップ研修"</formula>
    </cfRule>
  </conditionalFormatting>
  <dataValidations count="9">
    <dataValidation type="list" allowBlank="1" showInputMessage="1" showErrorMessage="1" sqref="H25" xr:uid="{8CC36B70-81F6-4E50-B508-2E2DECB30A6E}">
      <formula1>INDIRECT($C$5)</formula1>
    </dataValidation>
    <dataValidation type="list" allowBlank="1" showInputMessage="1" showErrorMessage="1" sqref="H11:H24" xr:uid="{267A4528-5ACF-46BD-9697-C794AB06B8C3}">
      <formula1>INDIRECT($C$6)</formula1>
    </dataValidation>
    <dataValidation type="decimal" operator="greaterThanOrEqual" allowBlank="1" showInputMessage="1" showErrorMessage="1" sqref="I11:I25" xr:uid="{A1F44767-C545-4A9B-B12F-3DA8FD0FCC4E}">
      <formula1>0</formula1>
    </dataValidation>
    <dataValidation type="textLength" operator="equal" allowBlank="1" showInputMessage="1" showErrorMessage="1" sqref="G11:G25" xr:uid="{66F7B7E6-91C8-4C32-9B8C-6EBAD4EDE2C0}">
      <formula1>12</formula1>
    </dataValidation>
    <dataValidation type="list" allowBlank="1" showInputMessage="1" showErrorMessage="1" sqref="D8" xr:uid="{BA107D2C-ADB6-4135-A302-ECD8F28DCA54}">
      <formula1>"〇,×"</formula1>
    </dataValidation>
    <dataValidation type="list" allowBlank="1" showInputMessage="1" showErrorMessage="1" sqref="C11:C25" xr:uid="{E0376AA0-CDA4-416D-9E9B-50BA7CAB6444}">
      <formula1>INDIRECT($D$8)</formula1>
    </dataValidation>
    <dataValidation type="list" allowBlank="1" showInputMessage="1" showErrorMessage="1" sqref="O6" xr:uid="{403CCA17-A5C6-46E7-9C83-6F38A2BE4BA3}">
      <formula1>" "</formula1>
    </dataValidation>
    <dataValidation type="list" allowBlank="1" showInputMessage="1" showErrorMessage="1" sqref="D11:E25" xr:uid="{9FE0BC1D-F1F2-44CB-8E72-FF363B0A583A}">
      <formula1>INDIRECT($C11)</formula1>
    </dataValidation>
    <dataValidation type="date" operator="lessThanOrEqual" allowBlank="1" error="賃金改善開始月のR6.4月以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6.4月以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A6714999-1A8F-4963-807A-F5ED7456E24E}">
      <formula1>45716</formula1>
    </dataValidation>
  </dataValidations>
  <printOptions horizontalCentered="1"/>
  <pageMargins left="0.25" right="0.25" top="0.75" bottom="0.75" header="0.3" footer="0.3"/>
  <pageSetup paperSize="8" scale="85" orientation="landscape" cellComments="asDisplayed" r:id="rId1"/>
  <extLst>
    <ext xmlns:x14="http://schemas.microsoft.com/office/spreadsheetml/2009/9/main" uri="{CCE6A557-97BC-4b89-ADB6-D9C93CAAB3DF}">
      <x14:dataValidations xmlns:xm="http://schemas.microsoft.com/office/excel/2006/main" count="1">
        <x14:dataValidation type="list" allowBlank="1" showInputMessage="1" showErrorMessage="1" xr:uid="{136BD274-94C1-43D6-AF73-4DFAA7F3CB9F}">
          <x14:formula1>
            <xm:f>マスタ!$C$3:$C$6</xm:f>
          </x14:formula1>
          <xm:sqref>C6:D6</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0CE724-D449-4D04-B229-55361ADC9C9D}">
  <sheetPr codeName="Sheet23">
    <tabColor rgb="FFFF0000"/>
    <pageSetUpPr fitToPage="1"/>
  </sheetPr>
  <dimension ref="A1:W42"/>
  <sheetViews>
    <sheetView showZeros="0" view="pageBreakPreview" zoomScale="70" zoomScaleNormal="70" zoomScaleSheetLayoutView="70" workbookViewId="0">
      <selection activeCell="F7" sqref="F7"/>
    </sheetView>
  </sheetViews>
  <sheetFormatPr defaultRowHeight="18.75"/>
  <cols>
    <col min="1" max="1" width="5" style="63" customWidth="1"/>
    <col min="2" max="2" width="16.75" style="67" customWidth="1"/>
    <col min="3" max="3" width="39.375" style="2" customWidth="1"/>
    <col min="4" max="4" width="9.375" style="2" customWidth="1"/>
    <col min="5" max="5" width="37.625" style="2" customWidth="1"/>
    <col min="6" max="6" width="42.875" style="2" customWidth="1"/>
    <col min="7" max="7" width="19.625" style="2" customWidth="1"/>
    <col min="8" max="8" width="22.375" style="2" customWidth="1"/>
    <col min="9" max="9" width="15.625" style="2" customWidth="1"/>
    <col min="10" max="10" width="27.5" style="2" customWidth="1"/>
    <col min="11" max="11" width="9" style="2" hidden="1" customWidth="1"/>
    <col min="12" max="12" width="11.875" style="2" hidden="1" customWidth="1"/>
    <col min="13" max="13" width="10.5" style="2" hidden="1" customWidth="1"/>
    <col min="14" max="14" width="9" style="2" hidden="1" customWidth="1"/>
    <col min="15" max="15" width="50.625" style="2" hidden="1" customWidth="1"/>
    <col min="16" max="16384" width="9" style="2"/>
  </cols>
  <sheetData>
    <row r="1" spans="1:23" ht="29.25" customHeight="1">
      <c r="A1" s="112" t="s">
        <v>71</v>
      </c>
      <c r="B1" s="113"/>
      <c r="C1" s="117"/>
      <c r="D1" s="116" t="s">
        <v>195</v>
      </c>
      <c r="E1" s="98"/>
      <c r="F1" s="116"/>
      <c r="G1" s="117"/>
      <c r="H1" s="117"/>
      <c r="I1" s="117"/>
      <c r="J1" s="118"/>
      <c r="K1" s="130"/>
      <c r="L1" s="130"/>
      <c r="M1" s="130"/>
      <c r="N1" s="130"/>
      <c r="O1" s="130"/>
      <c r="P1" s="130"/>
      <c r="Q1" s="130"/>
      <c r="R1" s="130"/>
      <c r="S1" s="130"/>
      <c r="T1" s="130"/>
      <c r="U1" s="130"/>
      <c r="V1" s="130"/>
      <c r="W1" s="130"/>
    </row>
    <row r="2" spans="1:23" ht="19.5" thickBot="1">
      <c r="A2" s="121"/>
      <c r="B2" s="122"/>
      <c r="C2" s="119"/>
      <c r="D2" s="119"/>
      <c r="E2" s="119"/>
      <c r="F2" s="124"/>
      <c r="G2" s="119"/>
      <c r="H2" s="125"/>
      <c r="I2" s="125"/>
      <c r="J2" s="125"/>
      <c r="K2" s="130"/>
      <c r="L2" s="130"/>
      <c r="M2" s="130"/>
      <c r="N2" s="130"/>
      <c r="O2" s="130"/>
      <c r="P2" s="130"/>
      <c r="Q2" s="130"/>
      <c r="R2" s="130"/>
      <c r="S2" s="130"/>
      <c r="T2" s="130"/>
      <c r="U2" s="130"/>
      <c r="V2" s="130"/>
      <c r="W2" s="130"/>
    </row>
    <row r="3" spans="1:23" s="6" customFormat="1" ht="24.95" customHeight="1">
      <c r="A3" s="192"/>
      <c r="B3" s="122"/>
      <c r="C3" s="193"/>
      <c r="D3" s="193"/>
      <c r="E3" s="193"/>
      <c r="F3" s="194"/>
      <c r="G3" s="195" t="s">
        <v>1</v>
      </c>
      <c r="H3" s="97">
        <f>①集計表!P4</f>
        <v>0</v>
      </c>
      <c r="I3" s="196" t="s">
        <v>3</v>
      </c>
      <c r="J3" s="118"/>
      <c r="K3" s="131"/>
      <c r="L3" s="131"/>
      <c r="M3" s="131"/>
      <c r="N3" s="131"/>
      <c r="O3" s="131"/>
      <c r="P3" s="131"/>
      <c r="Q3" s="131"/>
      <c r="R3" s="131"/>
      <c r="S3" s="131"/>
      <c r="T3" s="131"/>
      <c r="U3" s="131"/>
      <c r="V3" s="131"/>
      <c r="W3" s="131"/>
    </row>
    <row r="4" spans="1:23" s="6" customFormat="1" ht="24.95" customHeight="1">
      <c r="A4" s="121"/>
      <c r="B4" s="122"/>
      <c r="C4" s="193"/>
      <c r="D4" s="193"/>
      <c r="E4" s="193"/>
      <c r="F4" s="194"/>
      <c r="G4" s="197" t="s">
        <v>4</v>
      </c>
      <c r="H4" s="276">
        <f>①集計表!P5</f>
        <v>0</v>
      </c>
      <c r="I4" s="277"/>
      <c r="J4" s="278"/>
      <c r="K4" s="131"/>
      <c r="L4" s="131"/>
      <c r="M4" s="131"/>
      <c r="N4" s="131"/>
      <c r="O4" s="131"/>
      <c r="P4" s="131"/>
      <c r="Q4" s="131"/>
      <c r="R4" s="131"/>
      <c r="S4" s="131"/>
      <c r="T4" s="131"/>
      <c r="U4" s="131"/>
      <c r="V4" s="131"/>
      <c r="W4" s="131"/>
    </row>
    <row r="5" spans="1:23" s="6" customFormat="1" ht="24.95" customHeight="1" thickBot="1">
      <c r="A5" s="62"/>
      <c r="B5" s="71"/>
      <c r="C5" s="3"/>
      <c r="D5" s="14"/>
      <c r="E5" s="14"/>
      <c r="F5" s="7"/>
      <c r="G5" s="15" t="s">
        <v>7</v>
      </c>
      <c r="H5" s="279">
        <f>①集計表!P6</f>
        <v>0</v>
      </c>
      <c r="I5" s="280"/>
      <c r="J5" s="281"/>
      <c r="K5" s="131"/>
      <c r="L5" s="131"/>
      <c r="M5" s="131"/>
      <c r="N5" s="131"/>
      <c r="O5" s="131"/>
      <c r="P5" s="131"/>
      <c r="Q5" s="131"/>
      <c r="R5" s="131"/>
      <c r="S5" s="131"/>
      <c r="T5" s="131"/>
      <c r="U5" s="131"/>
      <c r="V5" s="131"/>
      <c r="W5" s="131"/>
    </row>
    <row r="6" spans="1:23" s="6" customFormat="1" ht="24.95" customHeight="1">
      <c r="A6" s="62"/>
      <c r="B6" s="68" t="s">
        <v>6</v>
      </c>
      <c r="C6" s="270"/>
      <c r="D6" s="271"/>
      <c r="E6" s="14"/>
      <c r="F6" s="7"/>
      <c r="G6" s="70" t="s">
        <v>63</v>
      </c>
      <c r="H6" s="279">
        <f>①集計表!P7</f>
        <v>0</v>
      </c>
      <c r="I6" s="280"/>
      <c r="J6" s="281"/>
      <c r="K6" s="131"/>
      <c r="L6" s="131"/>
      <c r="M6" s="131"/>
      <c r="N6" s="131"/>
      <c r="O6" s="131"/>
      <c r="P6" s="131"/>
      <c r="Q6" s="131"/>
      <c r="R6" s="131"/>
      <c r="S6" s="131"/>
      <c r="T6" s="131"/>
      <c r="U6" s="131"/>
      <c r="V6" s="131"/>
      <c r="W6" s="131"/>
    </row>
    <row r="7" spans="1:23" s="6" customFormat="1" ht="24.95" customHeight="1" thickBot="1">
      <c r="A7" s="62"/>
      <c r="B7" s="107" t="s">
        <v>9</v>
      </c>
      <c r="C7" s="272"/>
      <c r="D7" s="273"/>
      <c r="E7" s="14"/>
      <c r="F7" s="7"/>
      <c r="G7" s="17" t="s">
        <v>64</v>
      </c>
      <c r="H7" s="282">
        <f>①集計表!P8</f>
        <v>0</v>
      </c>
      <c r="I7" s="283"/>
      <c r="J7" s="284"/>
      <c r="K7" s="131"/>
      <c r="L7" s="131"/>
      <c r="M7" s="131"/>
      <c r="N7" s="131"/>
      <c r="O7" s="131"/>
      <c r="P7" s="131"/>
      <c r="Q7" s="131"/>
      <c r="R7" s="131"/>
      <c r="S7" s="131"/>
      <c r="T7" s="131"/>
      <c r="U7" s="131"/>
      <c r="V7" s="131"/>
      <c r="W7" s="131"/>
    </row>
    <row r="8" spans="1:23" s="6" customFormat="1" ht="24.95" customHeight="1" thickBot="1">
      <c r="A8" s="62"/>
      <c r="B8" s="268" t="s">
        <v>104</v>
      </c>
      <c r="C8" s="269"/>
      <c r="D8" s="133" t="s">
        <v>106</v>
      </c>
      <c r="E8" s="14"/>
      <c r="F8" s="7"/>
      <c r="G8" s="102"/>
      <c r="H8" s="3"/>
      <c r="I8" s="3"/>
      <c r="J8" s="106"/>
      <c r="K8" s="131"/>
      <c r="L8" s="131" t="s">
        <v>190</v>
      </c>
      <c r="M8" s="131"/>
      <c r="N8" s="131"/>
      <c r="O8" s="131"/>
      <c r="P8" s="131"/>
      <c r="Q8" s="131"/>
      <c r="R8" s="131"/>
      <c r="S8" s="131"/>
      <c r="T8" s="131"/>
      <c r="U8" s="131"/>
      <c r="V8" s="131"/>
      <c r="W8" s="131"/>
    </row>
    <row r="9" spans="1:23" ht="24.95" customHeight="1">
      <c r="A9" s="62"/>
      <c r="B9" s="58"/>
      <c r="C9" s="19"/>
      <c r="D9" s="20"/>
      <c r="E9" s="20"/>
      <c r="F9" s="19"/>
      <c r="G9" s="19"/>
      <c r="H9" s="21"/>
      <c r="I9" s="22"/>
      <c r="J9" s="23"/>
      <c r="K9" s="130"/>
      <c r="L9" s="141" t="s">
        <v>189</v>
      </c>
      <c r="M9" s="140">
        <v>42826</v>
      </c>
      <c r="N9" s="130"/>
      <c r="O9" s="130"/>
      <c r="P9" s="130"/>
      <c r="Q9" s="130"/>
      <c r="R9" s="130"/>
      <c r="S9" s="130"/>
      <c r="T9" s="130"/>
      <c r="U9" s="130"/>
      <c r="V9" s="130"/>
      <c r="W9" s="130"/>
    </row>
    <row r="10" spans="1:23" ht="98.25" customHeight="1" thickBot="1">
      <c r="A10" s="61" t="s">
        <v>15</v>
      </c>
      <c r="B10" s="105" t="s">
        <v>146</v>
      </c>
      <c r="C10" s="59" t="s">
        <v>101</v>
      </c>
      <c r="D10" s="285" t="s">
        <v>181</v>
      </c>
      <c r="E10" s="286"/>
      <c r="F10" s="59" t="s">
        <v>19</v>
      </c>
      <c r="G10" s="60" t="s">
        <v>20</v>
      </c>
      <c r="H10" s="69" t="s">
        <v>74</v>
      </c>
      <c r="I10" s="72" t="s">
        <v>136</v>
      </c>
      <c r="J10" s="59" t="s">
        <v>62</v>
      </c>
      <c r="K10" s="130"/>
      <c r="L10" s="141" t="s">
        <v>142</v>
      </c>
      <c r="M10" s="130"/>
      <c r="N10" s="130"/>
      <c r="O10" s="130"/>
      <c r="P10" s="130"/>
      <c r="Q10" s="130"/>
      <c r="R10" s="130"/>
      <c r="S10" s="130"/>
      <c r="T10" s="130"/>
      <c r="U10" s="130"/>
      <c r="V10" s="130"/>
      <c r="W10" s="130"/>
    </row>
    <row r="11" spans="1:23" ht="30" customHeight="1">
      <c r="A11" s="64">
        <v>1</v>
      </c>
      <c r="B11" s="153"/>
      <c r="C11" s="154"/>
      <c r="D11" s="274"/>
      <c r="E11" s="275"/>
      <c r="F11" s="155"/>
      <c r="G11" s="156"/>
      <c r="H11" s="157"/>
      <c r="I11" s="158"/>
      <c r="J11" s="75"/>
      <c r="K11" s="130"/>
      <c r="L11" s="141" t="s">
        <v>143</v>
      </c>
      <c r="M11" s="140">
        <v>43921</v>
      </c>
      <c r="N11" s="130"/>
      <c r="O11" s="130"/>
      <c r="P11" s="130"/>
      <c r="Q11" s="130"/>
      <c r="R11" s="130"/>
      <c r="S11" s="130"/>
      <c r="T11" s="130"/>
      <c r="U11" s="130"/>
      <c r="V11" s="130"/>
      <c r="W11" s="130"/>
    </row>
    <row r="12" spans="1:23" ht="30" customHeight="1">
      <c r="A12" s="64">
        <v>2</v>
      </c>
      <c r="B12" s="153"/>
      <c r="C12" s="154"/>
      <c r="D12" s="274"/>
      <c r="E12" s="275"/>
      <c r="F12" s="155"/>
      <c r="G12" s="156"/>
      <c r="H12" s="159"/>
      <c r="I12" s="160"/>
      <c r="J12" s="75"/>
      <c r="K12" s="130">
        <f t="shared" ref="K12:K25" si="0">IF(H12&lt;&gt;"",1,0)</f>
        <v>0</v>
      </c>
      <c r="L12" s="130" t="s">
        <v>141</v>
      </c>
      <c r="M12" s="140">
        <v>45382</v>
      </c>
      <c r="N12" s="130"/>
      <c r="O12" s="130"/>
      <c r="P12" s="130"/>
      <c r="Q12" s="130"/>
      <c r="R12" s="130"/>
      <c r="S12" s="130"/>
      <c r="T12" s="130"/>
      <c r="U12" s="130"/>
      <c r="V12" s="130"/>
      <c r="W12" s="130"/>
    </row>
    <row r="13" spans="1:23" ht="30" customHeight="1">
      <c r="A13" s="64">
        <v>3</v>
      </c>
      <c r="B13" s="153"/>
      <c r="C13" s="154"/>
      <c r="D13" s="274"/>
      <c r="E13" s="275"/>
      <c r="F13" s="155"/>
      <c r="G13" s="156"/>
      <c r="H13" s="159"/>
      <c r="I13" s="160"/>
      <c r="J13" s="75"/>
      <c r="K13" s="130">
        <f t="shared" si="0"/>
        <v>0</v>
      </c>
      <c r="L13" s="130" t="str">
        <f t="shared" ref="L13:L24" si="1">IF(C13="その他",1,"")</f>
        <v/>
      </c>
      <c r="M13" s="142"/>
      <c r="N13" s="130"/>
      <c r="O13" s="130"/>
      <c r="P13" s="130"/>
      <c r="Q13" s="130"/>
      <c r="R13" s="130"/>
      <c r="S13" s="130"/>
      <c r="T13" s="130"/>
      <c r="U13" s="130"/>
      <c r="V13" s="130"/>
      <c r="W13" s="130"/>
    </row>
    <row r="14" spans="1:23" ht="30" customHeight="1">
      <c r="A14" s="64">
        <v>4</v>
      </c>
      <c r="B14" s="153"/>
      <c r="C14" s="154"/>
      <c r="D14" s="274"/>
      <c r="E14" s="275"/>
      <c r="F14" s="155"/>
      <c r="G14" s="156"/>
      <c r="H14" s="159"/>
      <c r="I14" s="160"/>
      <c r="J14" s="75"/>
      <c r="K14" s="130">
        <f>IF(H14&lt;&gt;"",1,0)</f>
        <v>0</v>
      </c>
      <c r="L14" s="130" t="str">
        <f t="shared" si="1"/>
        <v/>
      </c>
      <c r="M14" s="141"/>
      <c r="N14" s="130"/>
      <c r="O14" s="130"/>
      <c r="P14" s="130"/>
      <c r="Q14" s="130"/>
      <c r="R14" s="130"/>
      <c r="S14" s="130"/>
      <c r="T14" s="130"/>
      <c r="U14" s="130"/>
      <c r="V14" s="130"/>
      <c r="W14" s="130"/>
    </row>
    <row r="15" spans="1:23" ht="30" customHeight="1">
      <c r="A15" s="64">
        <v>5</v>
      </c>
      <c r="B15" s="153"/>
      <c r="C15" s="154"/>
      <c r="D15" s="274"/>
      <c r="E15" s="275"/>
      <c r="F15" s="155"/>
      <c r="G15" s="156"/>
      <c r="H15" s="159"/>
      <c r="I15" s="160"/>
      <c r="J15" s="75"/>
      <c r="K15" s="130">
        <f t="shared" si="0"/>
        <v>0</v>
      </c>
      <c r="L15" s="130" t="str">
        <f t="shared" si="1"/>
        <v/>
      </c>
      <c r="M15" s="130"/>
      <c r="N15" s="130"/>
      <c r="O15" s="130"/>
      <c r="P15" s="130"/>
      <c r="Q15" s="130"/>
      <c r="R15" s="130"/>
      <c r="S15" s="130"/>
      <c r="T15" s="130"/>
      <c r="U15" s="130"/>
      <c r="V15" s="130"/>
      <c r="W15" s="130"/>
    </row>
    <row r="16" spans="1:23" ht="30" customHeight="1">
      <c r="A16" s="64">
        <v>6</v>
      </c>
      <c r="B16" s="153"/>
      <c r="C16" s="154"/>
      <c r="D16" s="274"/>
      <c r="E16" s="275"/>
      <c r="F16" s="155"/>
      <c r="G16" s="156"/>
      <c r="H16" s="159"/>
      <c r="I16" s="160"/>
      <c r="J16" s="75"/>
      <c r="K16" s="130">
        <f t="shared" si="0"/>
        <v>0</v>
      </c>
      <c r="L16" s="130" t="str">
        <f t="shared" si="1"/>
        <v/>
      </c>
      <c r="M16" s="130"/>
      <c r="N16" s="130"/>
      <c r="O16" s="130"/>
      <c r="P16" s="130"/>
      <c r="Q16" s="130"/>
      <c r="R16" s="130"/>
      <c r="S16" s="130"/>
      <c r="T16" s="130"/>
      <c r="U16" s="130"/>
      <c r="V16" s="130"/>
      <c r="W16" s="130"/>
    </row>
    <row r="17" spans="1:23" ht="30" customHeight="1">
      <c r="A17" s="64">
        <v>7</v>
      </c>
      <c r="B17" s="153"/>
      <c r="C17" s="154"/>
      <c r="D17" s="274"/>
      <c r="E17" s="275"/>
      <c r="F17" s="155"/>
      <c r="G17" s="156"/>
      <c r="H17" s="159"/>
      <c r="I17" s="160"/>
      <c r="J17" s="75"/>
      <c r="K17" s="130">
        <f t="shared" si="0"/>
        <v>0</v>
      </c>
      <c r="L17" s="130" t="str">
        <f t="shared" si="1"/>
        <v/>
      </c>
      <c r="M17" s="130"/>
      <c r="N17" s="130"/>
      <c r="O17" s="130"/>
      <c r="P17" s="130"/>
      <c r="Q17" s="130"/>
      <c r="R17" s="130"/>
      <c r="S17" s="130"/>
      <c r="T17" s="130"/>
      <c r="U17" s="130"/>
      <c r="V17" s="130"/>
      <c r="W17" s="130"/>
    </row>
    <row r="18" spans="1:23" ht="30" customHeight="1">
      <c r="A18" s="64">
        <v>8</v>
      </c>
      <c r="B18" s="153"/>
      <c r="C18" s="154"/>
      <c r="D18" s="274"/>
      <c r="E18" s="275"/>
      <c r="F18" s="155"/>
      <c r="G18" s="156"/>
      <c r="H18" s="159"/>
      <c r="I18" s="160"/>
      <c r="J18" s="75"/>
      <c r="K18" s="130">
        <f t="shared" si="0"/>
        <v>0</v>
      </c>
      <c r="L18" s="130" t="str">
        <f t="shared" si="1"/>
        <v/>
      </c>
      <c r="M18" s="130"/>
      <c r="N18" s="130"/>
      <c r="O18" s="130"/>
      <c r="P18" s="130"/>
      <c r="Q18" s="130"/>
      <c r="R18" s="130"/>
      <c r="S18" s="130"/>
      <c r="T18" s="130"/>
      <c r="U18" s="130"/>
      <c r="V18" s="130"/>
      <c r="W18" s="130"/>
    </row>
    <row r="19" spans="1:23" ht="30" customHeight="1">
      <c r="A19" s="64">
        <v>9</v>
      </c>
      <c r="B19" s="153"/>
      <c r="C19" s="154"/>
      <c r="D19" s="274"/>
      <c r="E19" s="275"/>
      <c r="F19" s="155"/>
      <c r="G19" s="156"/>
      <c r="H19" s="159"/>
      <c r="I19" s="160"/>
      <c r="J19" s="75"/>
      <c r="K19" s="130">
        <f t="shared" si="0"/>
        <v>0</v>
      </c>
      <c r="L19" s="130" t="str">
        <f t="shared" si="1"/>
        <v/>
      </c>
      <c r="M19" s="130"/>
      <c r="N19" s="130"/>
      <c r="O19" s="130"/>
      <c r="P19" s="130"/>
      <c r="Q19" s="130"/>
      <c r="R19" s="130"/>
      <c r="S19" s="130"/>
      <c r="T19" s="130"/>
      <c r="U19" s="130"/>
      <c r="V19" s="130"/>
      <c r="W19" s="130"/>
    </row>
    <row r="20" spans="1:23" ht="30" customHeight="1">
      <c r="A20" s="64">
        <v>10</v>
      </c>
      <c r="B20" s="153"/>
      <c r="C20" s="154"/>
      <c r="D20" s="274"/>
      <c r="E20" s="275"/>
      <c r="F20" s="155"/>
      <c r="G20" s="156"/>
      <c r="H20" s="159"/>
      <c r="I20" s="160"/>
      <c r="J20" s="75"/>
      <c r="K20" s="130">
        <f t="shared" si="0"/>
        <v>0</v>
      </c>
      <c r="L20" s="130" t="str">
        <f t="shared" si="1"/>
        <v/>
      </c>
      <c r="M20" s="130"/>
      <c r="N20" s="130"/>
      <c r="O20" s="130"/>
      <c r="P20" s="130"/>
      <c r="Q20" s="130"/>
      <c r="R20" s="130"/>
      <c r="S20" s="130"/>
      <c r="T20" s="130"/>
      <c r="U20" s="130"/>
      <c r="V20" s="130"/>
      <c r="W20" s="130"/>
    </row>
    <row r="21" spans="1:23" ht="30" customHeight="1">
      <c r="A21" s="64">
        <v>11</v>
      </c>
      <c r="B21" s="153"/>
      <c r="C21" s="154"/>
      <c r="D21" s="274"/>
      <c r="E21" s="275"/>
      <c r="F21" s="155"/>
      <c r="G21" s="156"/>
      <c r="H21" s="159"/>
      <c r="I21" s="160"/>
      <c r="J21" s="75"/>
      <c r="K21" s="130">
        <f t="shared" si="0"/>
        <v>0</v>
      </c>
      <c r="L21" s="130" t="str">
        <f t="shared" si="1"/>
        <v/>
      </c>
      <c r="M21" s="130"/>
      <c r="N21" s="130"/>
      <c r="O21" s="130"/>
      <c r="P21" s="130"/>
      <c r="Q21" s="130"/>
      <c r="R21" s="130"/>
      <c r="S21" s="130"/>
      <c r="T21" s="130"/>
      <c r="U21" s="130"/>
      <c r="V21" s="130"/>
      <c r="W21" s="130"/>
    </row>
    <row r="22" spans="1:23" ht="30" customHeight="1">
      <c r="A22" s="64">
        <v>12</v>
      </c>
      <c r="B22" s="153"/>
      <c r="C22" s="154"/>
      <c r="D22" s="274"/>
      <c r="E22" s="275"/>
      <c r="F22" s="155"/>
      <c r="G22" s="156"/>
      <c r="H22" s="159"/>
      <c r="I22" s="160"/>
      <c r="J22" s="75"/>
      <c r="K22" s="130">
        <f t="shared" si="0"/>
        <v>0</v>
      </c>
      <c r="L22" s="130" t="str">
        <f t="shared" si="1"/>
        <v/>
      </c>
      <c r="M22" s="130"/>
      <c r="N22" s="130"/>
      <c r="O22" s="130"/>
      <c r="P22" s="130"/>
      <c r="Q22" s="130"/>
      <c r="R22" s="130"/>
      <c r="S22" s="130"/>
      <c r="T22" s="130"/>
      <c r="U22" s="130"/>
      <c r="V22" s="130"/>
      <c r="W22" s="130"/>
    </row>
    <row r="23" spans="1:23" ht="30" customHeight="1">
      <c r="A23" s="64">
        <v>13</v>
      </c>
      <c r="B23" s="153"/>
      <c r="C23" s="154"/>
      <c r="D23" s="274"/>
      <c r="E23" s="275"/>
      <c r="F23" s="155"/>
      <c r="G23" s="156"/>
      <c r="H23" s="159"/>
      <c r="I23" s="160"/>
      <c r="J23" s="75"/>
      <c r="K23" s="130">
        <f t="shared" si="0"/>
        <v>0</v>
      </c>
      <c r="L23" s="130" t="str">
        <f t="shared" si="1"/>
        <v/>
      </c>
      <c r="M23" s="130"/>
      <c r="N23" s="130"/>
      <c r="O23" s="130"/>
      <c r="P23" s="130"/>
      <c r="Q23" s="130"/>
      <c r="R23" s="130"/>
      <c r="S23" s="130"/>
      <c r="T23" s="130"/>
      <c r="U23" s="130"/>
      <c r="V23" s="130"/>
      <c r="W23" s="130"/>
    </row>
    <row r="24" spans="1:23" ht="30" customHeight="1">
      <c r="A24" s="64">
        <v>14</v>
      </c>
      <c r="B24" s="153"/>
      <c r="C24" s="154"/>
      <c r="D24" s="274"/>
      <c r="E24" s="275"/>
      <c r="F24" s="155"/>
      <c r="G24" s="156"/>
      <c r="H24" s="159"/>
      <c r="I24" s="160"/>
      <c r="J24" s="75"/>
      <c r="K24" s="130">
        <f t="shared" si="0"/>
        <v>0</v>
      </c>
      <c r="L24" s="130" t="str">
        <f t="shared" si="1"/>
        <v/>
      </c>
      <c r="M24" s="130"/>
      <c r="N24" s="130"/>
      <c r="O24" s="130"/>
      <c r="P24" s="130"/>
      <c r="Q24" s="130"/>
      <c r="R24" s="130"/>
      <c r="S24" s="130"/>
      <c r="T24" s="130"/>
      <c r="U24" s="130"/>
      <c r="V24" s="130"/>
      <c r="W24" s="130"/>
    </row>
    <row r="25" spans="1:23" ht="30" customHeight="1" thickBot="1">
      <c r="A25" s="65">
        <v>15</v>
      </c>
      <c r="B25" s="198"/>
      <c r="C25" s="161"/>
      <c r="D25" s="294"/>
      <c r="E25" s="295"/>
      <c r="F25" s="162"/>
      <c r="G25" s="163"/>
      <c r="H25" s="164"/>
      <c r="I25" s="165"/>
      <c r="J25" s="76"/>
      <c r="K25" s="130">
        <f t="shared" si="0"/>
        <v>0</v>
      </c>
      <c r="L25" s="130" t="e">
        <f>IF(SUMIF(C11:C25,"【職員処遇改善費のみ対象】園内研修",I11:I25)&gt;VLOOKUP(C6,M25:N28,2,FALSE),VLOOKUP(C6,M25:N28,2,FALSE)-SUMIF(C11:C25,"【職員処遇改善費のみ対象】園内研修",I11:I25),"")</f>
        <v>#N/A</v>
      </c>
      <c r="M25" s="54" t="s">
        <v>140</v>
      </c>
      <c r="N25" s="149">
        <v>4</v>
      </c>
      <c r="O25" s="130"/>
      <c r="P25" s="130"/>
      <c r="Q25" s="130"/>
      <c r="R25" s="130"/>
      <c r="S25" s="130"/>
      <c r="T25" s="130"/>
      <c r="U25" s="130"/>
      <c r="V25" s="130"/>
      <c r="W25" s="130"/>
    </row>
    <row r="26" spans="1:23" ht="26.25" customHeight="1" thickTop="1" thickBot="1">
      <c r="A26" s="287" t="s">
        <v>65</v>
      </c>
      <c r="B26" s="289"/>
      <c r="C26" s="288"/>
      <c r="D26" s="288"/>
      <c r="E26" s="288"/>
      <c r="F26" s="289"/>
      <c r="G26" s="290"/>
      <c r="H26" s="85">
        <f ca="1">①集計表!P31</f>
        <v>0</v>
      </c>
      <c r="I26" s="82">
        <f ca="1">SUM(I27:I29)</f>
        <v>0</v>
      </c>
      <c r="J26" s="152"/>
      <c r="K26" s="130"/>
      <c r="L26" s="130"/>
      <c r="M26" s="132"/>
      <c r="N26" s="149"/>
      <c r="O26" s="130"/>
      <c r="P26" s="130"/>
      <c r="Q26" s="130"/>
      <c r="R26" s="130"/>
      <c r="S26" s="130"/>
      <c r="T26" s="130"/>
      <c r="U26" s="130"/>
      <c r="V26" s="130"/>
      <c r="W26" s="130"/>
    </row>
    <row r="27" spans="1:23" ht="26.25" customHeight="1" thickBot="1">
      <c r="A27" s="136"/>
      <c r="B27" s="127" t="s">
        <v>66</v>
      </c>
      <c r="C27" s="128"/>
      <c r="D27" s="128"/>
      <c r="E27" s="128"/>
      <c r="F27" s="128"/>
      <c r="G27" s="128"/>
      <c r="H27" s="139" t="s">
        <v>89</v>
      </c>
      <c r="I27" s="82">
        <f>SUMIF(C11:C25,"【職員処遇改善費のみ対象】横浜市（区）主催研修",I11:I25)</f>
        <v>0</v>
      </c>
      <c r="J27" s="126"/>
      <c r="K27" s="130"/>
      <c r="L27" s="130"/>
      <c r="M27" s="132"/>
      <c r="N27" s="149"/>
      <c r="O27" s="130"/>
      <c r="P27" s="130"/>
      <c r="Q27" s="130"/>
      <c r="R27" s="130"/>
      <c r="S27" s="130"/>
      <c r="T27" s="130"/>
      <c r="U27" s="130"/>
      <c r="V27" s="130"/>
      <c r="W27" s="130"/>
    </row>
    <row r="28" spans="1:23" ht="26.25" customHeight="1" thickBot="1">
      <c r="A28" s="136"/>
      <c r="B28" s="147" t="s">
        <v>145</v>
      </c>
      <c r="C28" s="128"/>
      <c r="D28" s="128"/>
      <c r="E28" s="128"/>
      <c r="F28" s="128"/>
      <c r="G28" s="128"/>
      <c r="H28" s="138" t="s">
        <v>186</v>
      </c>
      <c r="I28" s="82">
        <f ca="1">SUMIF(C11:C26,"【幼稚園又は認定こども園に勤務していた者】その他",I11:I25)</f>
        <v>0</v>
      </c>
      <c r="J28" s="137"/>
      <c r="K28" s="130"/>
      <c r="M28" s="132"/>
      <c r="N28" s="149"/>
      <c r="O28" s="130"/>
      <c r="P28" s="130"/>
      <c r="Q28" s="130"/>
      <c r="R28" s="130"/>
      <c r="S28" s="130"/>
      <c r="T28" s="130"/>
      <c r="U28" s="130"/>
      <c r="V28" s="130"/>
      <c r="W28" s="130"/>
    </row>
    <row r="29" spans="1:23" ht="26.25" customHeight="1" thickBot="1">
      <c r="A29" s="136"/>
      <c r="B29" s="292" t="s">
        <v>144</v>
      </c>
      <c r="C29" s="292"/>
      <c r="D29" s="292"/>
      <c r="E29" s="292"/>
      <c r="F29" s="292"/>
      <c r="G29" s="293"/>
      <c r="H29" s="138" t="s">
        <v>187</v>
      </c>
      <c r="I29" s="82">
        <f>IF(SUMIF(C11:C25,"【職員処遇改善費のみ対象】園内研修",I11:I25)&gt;N25,N25,SUMIF(C11:C25,"【職員処遇改善費のみ対象】園内研修",I11:I25))</f>
        <v>0</v>
      </c>
      <c r="J29" s="137"/>
      <c r="K29" s="130"/>
      <c r="L29" s="130"/>
      <c r="M29" s="130"/>
      <c r="N29" s="130"/>
      <c r="O29" s="130"/>
      <c r="P29" s="130"/>
      <c r="Q29" s="130"/>
      <c r="R29" s="130"/>
      <c r="S29" s="130"/>
      <c r="T29" s="130"/>
      <c r="U29" s="130"/>
      <c r="V29" s="130"/>
      <c r="W29" s="130"/>
    </row>
    <row r="30" spans="1:23" s="52" customFormat="1" ht="26.25" customHeight="1" thickBot="1">
      <c r="A30" s="121"/>
      <c r="B30" s="122" t="s">
        <v>183</v>
      </c>
      <c r="C30" s="148"/>
      <c r="D30" s="128"/>
      <c r="E30" s="128"/>
      <c r="F30" s="128"/>
      <c r="G30" s="128"/>
      <c r="H30" s="189" t="s">
        <v>188</v>
      </c>
      <c r="I30" s="82">
        <f>SUMIF(C11:C25,"幼稚園教諭旧免許状更新講習・免許法認定講習",I11:I25)</f>
        <v>0</v>
      </c>
      <c r="J30" s="128"/>
      <c r="K30" s="132"/>
      <c r="L30" s="132"/>
      <c r="M30" s="132"/>
      <c r="N30" s="132"/>
      <c r="O30" s="132"/>
      <c r="P30" s="132"/>
      <c r="Q30" s="132"/>
      <c r="R30" s="132"/>
      <c r="S30" s="132"/>
      <c r="T30" s="132"/>
      <c r="U30" s="132"/>
      <c r="V30" s="132"/>
      <c r="W30" s="132"/>
    </row>
    <row r="31" spans="1:23" s="52" customFormat="1" ht="15" customHeight="1">
      <c r="A31" s="121"/>
      <c r="B31" s="291" t="s">
        <v>184</v>
      </c>
      <c r="C31" s="291"/>
      <c r="D31" s="128"/>
      <c r="E31" s="128"/>
      <c r="F31" s="128"/>
      <c r="G31" s="128"/>
      <c r="H31" s="128"/>
      <c r="I31" s="128"/>
      <c r="J31" s="128"/>
      <c r="K31" s="132"/>
      <c r="L31" s="132"/>
      <c r="M31" s="132"/>
      <c r="N31" s="132"/>
      <c r="O31" s="132"/>
      <c r="P31" s="132"/>
      <c r="Q31" s="132"/>
      <c r="R31" s="132"/>
      <c r="S31" s="132"/>
      <c r="T31" s="132"/>
      <c r="U31" s="132"/>
      <c r="V31" s="132"/>
      <c r="W31" s="132"/>
    </row>
    <row r="32" spans="1:23" s="52" customFormat="1" ht="15" customHeight="1">
      <c r="A32" s="121"/>
      <c r="B32" s="122" t="s">
        <v>185</v>
      </c>
      <c r="C32" s="128"/>
      <c r="D32" s="128"/>
      <c r="E32" s="128"/>
      <c r="F32" s="128"/>
      <c r="G32" s="128"/>
      <c r="H32" s="128"/>
      <c r="I32" s="128"/>
      <c r="J32" s="128"/>
      <c r="K32" s="132"/>
      <c r="L32" s="132"/>
      <c r="M32" s="132"/>
      <c r="N32" s="132"/>
      <c r="O32" s="132"/>
      <c r="P32" s="132"/>
      <c r="Q32" s="132"/>
      <c r="R32" s="132"/>
      <c r="S32" s="132"/>
      <c r="T32" s="132"/>
      <c r="U32" s="132"/>
      <c r="V32" s="132"/>
      <c r="W32" s="132"/>
    </row>
    <row r="33" spans="1:23" s="52" customFormat="1" ht="15" customHeight="1">
      <c r="A33" s="121"/>
      <c r="B33" s="122" t="s">
        <v>196</v>
      </c>
      <c r="C33" s="128"/>
      <c r="D33" s="128"/>
      <c r="E33" s="128"/>
      <c r="F33" s="128"/>
      <c r="G33" s="128"/>
      <c r="H33" s="128"/>
      <c r="I33" s="128"/>
      <c r="J33" s="128"/>
      <c r="K33" s="132"/>
      <c r="L33" s="132"/>
      <c r="M33" s="132"/>
      <c r="N33" s="132"/>
      <c r="O33" s="132"/>
      <c r="P33" s="132"/>
      <c r="Q33" s="132"/>
      <c r="R33" s="132"/>
      <c r="S33" s="132"/>
      <c r="T33" s="132"/>
      <c r="U33" s="132"/>
      <c r="V33" s="132"/>
      <c r="W33" s="132"/>
    </row>
    <row r="34" spans="1:23" s="52" customFormat="1" ht="15" customHeight="1">
      <c r="A34" s="121"/>
      <c r="C34" s="129"/>
      <c r="D34" s="128"/>
      <c r="E34" s="128"/>
      <c r="F34" s="128"/>
      <c r="G34" s="128"/>
      <c r="H34" s="128"/>
      <c r="I34" s="128"/>
      <c r="J34" s="128"/>
      <c r="K34" s="132"/>
      <c r="L34" s="132"/>
      <c r="M34" s="132"/>
      <c r="N34" s="132"/>
      <c r="O34" s="132"/>
      <c r="P34" s="132"/>
      <c r="Q34" s="132"/>
      <c r="R34" s="132"/>
      <c r="S34" s="132"/>
      <c r="T34" s="132"/>
      <c r="U34" s="132"/>
      <c r="V34" s="132"/>
      <c r="W34" s="132"/>
    </row>
    <row r="35" spans="1:23" s="52" customFormat="1" ht="15" customHeight="1">
      <c r="A35" s="121"/>
      <c r="D35" s="128"/>
      <c r="E35" s="128"/>
      <c r="F35" s="128"/>
      <c r="G35" s="128"/>
      <c r="H35" s="128"/>
      <c r="I35" s="128"/>
      <c r="J35" s="128"/>
      <c r="K35" s="132"/>
      <c r="L35" s="132"/>
      <c r="M35" s="132"/>
      <c r="N35" s="132"/>
      <c r="O35" s="132"/>
      <c r="P35" s="132"/>
      <c r="Q35" s="132"/>
      <c r="R35" s="132"/>
      <c r="S35" s="132"/>
      <c r="T35" s="132"/>
      <c r="U35" s="132"/>
      <c r="V35" s="132"/>
      <c r="W35" s="132"/>
    </row>
    <row r="36" spans="1:23" s="52" customFormat="1" ht="15" customHeight="1">
      <c r="A36" s="121"/>
      <c r="C36" s="128"/>
      <c r="D36" s="128"/>
      <c r="E36" s="128"/>
      <c r="F36" s="128"/>
      <c r="G36" s="128"/>
      <c r="H36" s="128"/>
      <c r="I36" s="128"/>
      <c r="J36" s="128"/>
      <c r="K36" s="132"/>
      <c r="L36" s="132"/>
      <c r="M36" s="132"/>
      <c r="N36" s="132"/>
      <c r="O36" s="132"/>
      <c r="P36" s="132"/>
      <c r="Q36" s="132"/>
      <c r="R36" s="132"/>
      <c r="S36" s="132"/>
      <c r="T36" s="132"/>
      <c r="U36" s="132"/>
      <c r="V36" s="132"/>
      <c r="W36" s="132"/>
    </row>
    <row r="37" spans="1:23" s="52" customFormat="1" ht="15" customHeight="1">
      <c r="A37" s="62"/>
      <c r="C37" s="50"/>
      <c r="D37" s="50"/>
      <c r="E37" s="50"/>
      <c r="F37" s="50"/>
      <c r="G37" s="50"/>
      <c r="H37" s="50"/>
      <c r="I37" s="50"/>
      <c r="J37" s="50"/>
    </row>
    <row r="38" spans="1:23" s="52" customFormat="1" ht="15" customHeight="1">
      <c r="A38" s="62"/>
      <c r="B38" s="99" t="s">
        <v>90</v>
      </c>
      <c r="C38" s="100"/>
      <c r="D38" s="100"/>
      <c r="E38" s="100"/>
      <c r="F38" s="100"/>
      <c r="G38" s="50"/>
      <c r="H38" s="50"/>
      <c r="I38" s="50"/>
      <c r="J38" s="50"/>
    </row>
    <row r="39" spans="1:23" s="52" customFormat="1" ht="30" customHeight="1">
      <c r="A39" s="62"/>
      <c r="B39" s="211"/>
      <c r="C39" s="212"/>
      <c r="D39" s="212"/>
      <c r="E39" s="212"/>
      <c r="F39" s="212"/>
      <c r="G39" s="212"/>
      <c r="H39" s="212"/>
      <c r="I39" s="212"/>
      <c r="J39" s="212"/>
    </row>
    <row r="40" spans="1:23" s="52" customFormat="1" ht="15" customHeight="1">
      <c r="A40" s="62"/>
      <c r="B40" s="58"/>
      <c r="C40" s="50"/>
      <c r="D40" s="50"/>
      <c r="E40" s="50"/>
      <c r="F40" s="50"/>
      <c r="G40" s="50"/>
      <c r="H40" s="50"/>
      <c r="I40" s="50"/>
      <c r="J40" s="50"/>
    </row>
    <row r="41" spans="1:23" s="52" customFormat="1" ht="15" customHeight="1">
      <c r="A41" s="62"/>
      <c r="B41" s="58"/>
      <c r="C41" s="50"/>
      <c r="D41" s="50"/>
      <c r="E41" s="50"/>
      <c r="F41" s="50"/>
      <c r="G41" s="50"/>
      <c r="H41" s="50"/>
      <c r="I41" s="50"/>
      <c r="J41" s="50"/>
    </row>
    <row r="42" spans="1:23" s="53" customFormat="1" ht="15" customHeight="1">
      <c r="A42" s="66"/>
      <c r="B42" s="57"/>
      <c r="C42" s="51"/>
      <c r="D42" s="51"/>
      <c r="E42" s="51"/>
      <c r="F42" s="51"/>
      <c r="G42" s="51"/>
      <c r="H42" s="51"/>
      <c r="I42" s="51"/>
      <c r="J42" s="51"/>
    </row>
  </sheetData>
  <sheetProtection algorithmName="SHA-512" hashValue="ov80eHxBWUkqzu10CtOS34ZuSbH9/C6doblEJJDiTehLe5vmpEPflPmUpUVC0hW2b6zh3xjccoo0wyN7ZsMJvg==" saltValue="IwhvQc59gTN0XgPA+S9cqw==" spinCount="100000" sheet="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9:G29"/>
    <mergeCell ref="B31:C31"/>
    <mergeCell ref="B39:J39"/>
    <mergeCell ref="D21:E21"/>
    <mergeCell ref="D22:E22"/>
    <mergeCell ref="D23:E23"/>
    <mergeCell ref="D24:E24"/>
    <mergeCell ref="D25:E25"/>
    <mergeCell ref="A26:G26"/>
  </mergeCells>
  <phoneticPr fontId="2"/>
  <conditionalFormatting sqref="C6:C7">
    <cfRule type="cellIs" dxfId="402" priority="13" operator="equal">
      <formula>""</formula>
    </cfRule>
  </conditionalFormatting>
  <conditionalFormatting sqref="D8 H26:I26">
    <cfRule type="cellIs" dxfId="401" priority="15" operator="equal">
      <formula>""</formula>
    </cfRule>
  </conditionalFormatting>
  <conditionalFormatting sqref="D11:E25 G11:H25">
    <cfRule type="expression" dxfId="400" priority="3">
      <formula>$C11="【職員処遇改善費のみ対象】園内研修"</formula>
    </cfRule>
  </conditionalFormatting>
  <conditionalFormatting sqref="D11:E25">
    <cfRule type="expression" dxfId="399" priority="11">
      <formula>$C11="【職員処遇改善費のみ対象】横浜市（区）主催研修"</formula>
    </cfRule>
    <cfRule type="expression" dxfId="398" priority="12">
      <formula>$C11="幼稚園教諭旧免許状更新講習・免許法認定講習"</formula>
    </cfRule>
  </conditionalFormatting>
  <conditionalFormatting sqref="F11:F25">
    <cfRule type="expression" dxfId="397" priority="7">
      <formula>$C11&lt;&gt;"保育士等キャリアアップ研修"</formula>
    </cfRule>
    <cfRule type="expression" dxfId="396" priority="16" stopIfTrue="1">
      <formula>$C11="保育士等キャリアアップ研修"</formula>
    </cfRule>
  </conditionalFormatting>
  <conditionalFormatting sqref="F11:H25">
    <cfRule type="expression" dxfId="395" priority="4">
      <formula>$C11="その他"</formula>
    </cfRule>
  </conditionalFormatting>
  <conditionalFormatting sqref="G11:G25">
    <cfRule type="expression" dxfId="394" priority="9">
      <formula>$C11="幼稚園教諭旧免許状更新講習・免許法認定講習"</formula>
    </cfRule>
  </conditionalFormatting>
  <conditionalFormatting sqref="G11:H25">
    <cfRule type="expression" dxfId="393" priority="1">
      <formula>$C11="【職員処遇改善費のみ対象】横浜市（区）主催研修"</formula>
    </cfRule>
  </conditionalFormatting>
  <conditionalFormatting sqref="H11:H25">
    <cfRule type="expression" dxfId="392" priority="2">
      <formula>$C11="【幼稚園又は認定こども園に勤務していた者】その他"</formula>
    </cfRule>
  </conditionalFormatting>
  <conditionalFormatting sqref="H3:I3 H4:J7">
    <cfRule type="cellIs" dxfId="391" priority="14" operator="equal">
      <formula>""</formula>
    </cfRule>
  </conditionalFormatting>
  <conditionalFormatting sqref="I11:I25">
    <cfRule type="expression" dxfId="390" priority="8">
      <formula>$C11="保育士等キャリアアップ研修"</formula>
    </cfRule>
  </conditionalFormatting>
  <dataValidations count="9">
    <dataValidation type="list" allowBlank="1" showInputMessage="1" showErrorMessage="1" sqref="D11:E25" xr:uid="{8DCECB26-7521-474C-BF2B-2F751CDF2571}">
      <formula1>INDIRECT($C11)</formula1>
    </dataValidation>
    <dataValidation type="list" allowBlank="1" showInputMessage="1" showErrorMessage="1" sqref="O6" xr:uid="{642333FF-C968-4649-A6CA-0F6ABBF6D12F}">
      <formula1>" "</formula1>
    </dataValidation>
    <dataValidation type="list" allowBlank="1" showInputMessage="1" showErrorMessage="1" sqref="C11:C25" xr:uid="{ED116A2D-8A30-462F-A49D-35D45CBB6D4E}">
      <formula1>INDIRECT($D$8)</formula1>
    </dataValidation>
    <dataValidation type="list" allowBlank="1" showInputMessage="1" showErrorMessage="1" sqref="D8" xr:uid="{415A205D-621F-463B-B679-628E5AD29F3D}">
      <formula1>"〇,×"</formula1>
    </dataValidation>
    <dataValidation type="textLength" operator="equal" allowBlank="1" showInputMessage="1" showErrorMessage="1" sqref="G11:G25" xr:uid="{6A8A38DF-449F-4CCB-82FB-2966AC895774}">
      <formula1>12</formula1>
    </dataValidation>
    <dataValidation type="decimal" operator="greaterThanOrEqual" allowBlank="1" showInputMessage="1" showErrorMessage="1" sqref="I11:I25" xr:uid="{7A9A93A0-F094-4FD3-8176-2060EB773674}">
      <formula1>0</formula1>
    </dataValidation>
    <dataValidation type="list" allowBlank="1" showInputMessage="1" showErrorMessage="1" sqref="H11:H24" xr:uid="{59CF827F-8B0E-4B4B-8A7A-E716CD868000}">
      <formula1>INDIRECT($C$6)</formula1>
    </dataValidation>
    <dataValidation type="list" allowBlank="1" showInputMessage="1" showErrorMessage="1" sqref="H25" xr:uid="{7F3726F2-8B87-42F2-ABB7-81AA3DEB1981}">
      <formula1>INDIRECT($C$5)</formula1>
    </dataValidation>
    <dataValidation type="date" operator="lessThanOrEqual" allowBlank="1" error="賃金改善開始月のR6.4月以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6.4月以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46E28DF4-A7BB-4DBA-883B-5F427F721FE0}">
      <formula1>45716</formula1>
    </dataValidation>
  </dataValidations>
  <printOptions horizontalCentered="1"/>
  <pageMargins left="0.25" right="0.25" top="0.75" bottom="0.75" header="0.3" footer="0.3"/>
  <pageSetup paperSize="8" scale="85" orientation="landscape" cellComments="asDisplayed" r:id="rId1"/>
  <extLst>
    <ext xmlns:x14="http://schemas.microsoft.com/office/spreadsheetml/2009/9/main" uri="{CCE6A557-97BC-4b89-ADB6-D9C93CAAB3DF}">
      <x14:dataValidations xmlns:xm="http://schemas.microsoft.com/office/excel/2006/main" count="1">
        <x14:dataValidation type="list" allowBlank="1" showInputMessage="1" showErrorMessage="1" xr:uid="{C1A11CEE-A39F-4BD2-95F9-1E2B7FA5EC84}">
          <x14:formula1>
            <xm:f>マスタ!$C$3:$C$6</xm:f>
          </x14:formula1>
          <xm:sqref>C6:D6</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84AD76-66E6-4E13-86F4-81B9877DC7CC}">
  <sheetPr codeName="Sheet24">
    <tabColor rgb="FFFF0000"/>
    <pageSetUpPr fitToPage="1"/>
  </sheetPr>
  <dimension ref="A1:W42"/>
  <sheetViews>
    <sheetView showZeros="0" view="pageBreakPreview" zoomScale="70" zoomScaleNormal="70" zoomScaleSheetLayoutView="70" workbookViewId="0">
      <selection activeCell="B12" sqref="B12"/>
    </sheetView>
  </sheetViews>
  <sheetFormatPr defaultRowHeight="18.75"/>
  <cols>
    <col min="1" max="1" width="5" style="63" customWidth="1"/>
    <col min="2" max="2" width="16.75" style="67" customWidth="1"/>
    <col min="3" max="3" width="39.375" style="2" customWidth="1"/>
    <col min="4" max="4" width="9.375" style="2" customWidth="1"/>
    <col min="5" max="5" width="37.625" style="2" customWidth="1"/>
    <col min="6" max="6" width="42.875" style="2" customWidth="1"/>
    <col min="7" max="7" width="19.625" style="2" customWidth="1"/>
    <col min="8" max="8" width="22.375" style="2" customWidth="1"/>
    <col min="9" max="9" width="15.625" style="2" customWidth="1"/>
    <col min="10" max="10" width="27.5" style="2" customWidth="1"/>
    <col min="11" max="11" width="9" style="2" hidden="1" customWidth="1"/>
    <col min="12" max="12" width="11.875" style="2" hidden="1" customWidth="1"/>
    <col min="13" max="13" width="10.5" style="2" hidden="1" customWidth="1"/>
    <col min="14" max="14" width="9" style="2" hidden="1" customWidth="1"/>
    <col min="15" max="15" width="50.625" style="2" hidden="1" customWidth="1"/>
    <col min="16" max="16384" width="9" style="2"/>
  </cols>
  <sheetData>
    <row r="1" spans="1:23" ht="29.25" customHeight="1">
      <c r="A1" s="112" t="s">
        <v>71</v>
      </c>
      <c r="B1" s="113"/>
      <c r="C1" s="117"/>
      <c r="D1" s="116" t="s">
        <v>195</v>
      </c>
      <c r="E1" s="98"/>
      <c r="F1" s="116"/>
      <c r="G1" s="117"/>
      <c r="H1" s="117"/>
      <c r="I1" s="117"/>
      <c r="J1" s="118"/>
      <c r="K1" s="130"/>
      <c r="L1" s="130"/>
      <c r="M1" s="130"/>
      <c r="N1" s="130"/>
      <c r="O1" s="130"/>
      <c r="P1" s="130"/>
      <c r="Q1" s="130"/>
      <c r="R1" s="130"/>
      <c r="S1" s="130"/>
      <c r="T1" s="130"/>
      <c r="U1" s="130"/>
      <c r="V1" s="130"/>
      <c r="W1" s="130"/>
    </row>
    <row r="2" spans="1:23" ht="19.5" thickBot="1">
      <c r="A2" s="121"/>
      <c r="B2" s="122"/>
      <c r="C2" s="119"/>
      <c r="D2" s="119"/>
      <c r="E2" s="119"/>
      <c r="F2" s="124"/>
      <c r="G2" s="119"/>
      <c r="H2" s="125"/>
      <c r="I2" s="125"/>
      <c r="J2" s="125"/>
      <c r="K2" s="130"/>
      <c r="L2" s="130"/>
      <c r="M2" s="130"/>
      <c r="N2" s="130"/>
      <c r="O2" s="130"/>
      <c r="P2" s="130"/>
      <c r="Q2" s="130"/>
      <c r="R2" s="130"/>
      <c r="S2" s="130"/>
      <c r="T2" s="130"/>
      <c r="U2" s="130"/>
      <c r="V2" s="130"/>
      <c r="W2" s="130"/>
    </row>
    <row r="3" spans="1:23" s="6" customFormat="1" ht="24.95" customHeight="1">
      <c r="A3" s="192"/>
      <c r="B3" s="122"/>
      <c r="C3" s="193"/>
      <c r="D3" s="193"/>
      <c r="E3" s="193"/>
      <c r="F3" s="194"/>
      <c r="G3" s="195" t="s">
        <v>1</v>
      </c>
      <c r="H3" s="97">
        <f>①集計表!P4</f>
        <v>0</v>
      </c>
      <c r="I3" s="196" t="s">
        <v>3</v>
      </c>
      <c r="J3" s="118"/>
      <c r="K3" s="131"/>
      <c r="L3" s="131"/>
      <c r="M3" s="131"/>
      <c r="N3" s="131"/>
      <c r="O3" s="131"/>
      <c r="P3" s="131"/>
      <c r="Q3" s="131"/>
      <c r="R3" s="131"/>
      <c r="S3" s="131"/>
      <c r="T3" s="131"/>
      <c r="U3" s="131"/>
      <c r="V3" s="131"/>
      <c r="W3" s="131"/>
    </row>
    <row r="4" spans="1:23" s="6" customFormat="1" ht="24.95" customHeight="1">
      <c r="A4" s="121"/>
      <c r="B4" s="122"/>
      <c r="C4" s="193"/>
      <c r="D4" s="193"/>
      <c r="E4" s="193"/>
      <c r="F4" s="194"/>
      <c r="G4" s="197" t="s">
        <v>4</v>
      </c>
      <c r="H4" s="276">
        <f>①集計表!P5</f>
        <v>0</v>
      </c>
      <c r="I4" s="277"/>
      <c r="J4" s="278"/>
      <c r="K4" s="131"/>
      <c r="L4" s="131"/>
      <c r="M4" s="131"/>
      <c r="N4" s="131"/>
      <c r="O4" s="131"/>
      <c r="P4" s="131"/>
      <c r="Q4" s="131"/>
      <c r="R4" s="131"/>
      <c r="S4" s="131"/>
      <c r="T4" s="131"/>
      <c r="U4" s="131"/>
      <c r="V4" s="131"/>
      <c r="W4" s="131"/>
    </row>
    <row r="5" spans="1:23" s="6" customFormat="1" ht="24.95" customHeight="1" thickBot="1">
      <c r="A5" s="62"/>
      <c r="B5" s="71"/>
      <c r="C5" s="3"/>
      <c r="D5" s="14"/>
      <c r="E5" s="14"/>
      <c r="F5" s="7"/>
      <c r="G5" s="15" t="s">
        <v>7</v>
      </c>
      <c r="H5" s="279">
        <f>①集計表!P6</f>
        <v>0</v>
      </c>
      <c r="I5" s="280"/>
      <c r="J5" s="281"/>
      <c r="K5" s="131"/>
      <c r="L5" s="131"/>
      <c r="M5" s="131"/>
      <c r="N5" s="131"/>
      <c r="O5" s="131"/>
      <c r="P5" s="131"/>
      <c r="Q5" s="131"/>
      <c r="R5" s="131"/>
      <c r="S5" s="131"/>
      <c r="T5" s="131"/>
      <c r="U5" s="131"/>
      <c r="V5" s="131"/>
      <c r="W5" s="131"/>
    </row>
    <row r="6" spans="1:23" s="6" customFormat="1" ht="24.95" customHeight="1">
      <c r="A6" s="62"/>
      <c r="B6" s="68" t="s">
        <v>6</v>
      </c>
      <c r="C6" s="270"/>
      <c r="D6" s="271"/>
      <c r="E6" s="14"/>
      <c r="F6" s="7"/>
      <c r="G6" s="70" t="s">
        <v>63</v>
      </c>
      <c r="H6" s="279">
        <f>①集計表!P7</f>
        <v>0</v>
      </c>
      <c r="I6" s="280"/>
      <c r="J6" s="281"/>
      <c r="K6" s="131"/>
      <c r="L6" s="131"/>
      <c r="M6" s="131"/>
      <c r="N6" s="131"/>
      <c r="O6" s="131"/>
      <c r="P6" s="131"/>
      <c r="Q6" s="131"/>
      <c r="R6" s="131"/>
      <c r="S6" s="131"/>
      <c r="T6" s="131"/>
      <c r="U6" s="131"/>
      <c r="V6" s="131"/>
      <c r="W6" s="131"/>
    </row>
    <row r="7" spans="1:23" s="6" customFormat="1" ht="24.95" customHeight="1" thickBot="1">
      <c r="A7" s="62"/>
      <c r="B7" s="107" t="s">
        <v>9</v>
      </c>
      <c r="C7" s="272"/>
      <c r="D7" s="273"/>
      <c r="E7" s="14"/>
      <c r="F7" s="7"/>
      <c r="G7" s="17" t="s">
        <v>64</v>
      </c>
      <c r="H7" s="282">
        <f>①集計表!P8</f>
        <v>0</v>
      </c>
      <c r="I7" s="283"/>
      <c r="J7" s="284"/>
      <c r="K7" s="131"/>
      <c r="L7" s="131"/>
      <c r="M7" s="131"/>
      <c r="N7" s="131"/>
      <c r="O7" s="131"/>
      <c r="P7" s="131"/>
      <c r="Q7" s="131"/>
      <c r="R7" s="131"/>
      <c r="S7" s="131"/>
      <c r="T7" s="131"/>
      <c r="U7" s="131"/>
      <c r="V7" s="131"/>
      <c r="W7" s="131"/>
    </row>
    <row r="8" spans="1:23" s="6" customFormat="1" ht="24.95" customHeight="1" thickBot="1">
      <c r="A8" s="62"/>
      <c r="B8" s="268" t="s">
        <v>104</v>
      </c>
      <c r="C8" s="269"/>
      <c r="D8" s="133" t="s">
        <v>106</v>
      </c>
      <c r="E8" s="14"/>
      <c r="F8" s="7"/>
      <c r="G8" s="102"/>
      <c r="H8" s="3"/>
      <c r="I8" s="3"/>
      <c r="J8" s="106"/>
      <c r="K8" s="131"/>
      <c r="L8" s="131" t="s">
        <v>190</v>
      </c>
      <c r="M8" s="131"/>
      <c r="N8" s="131"/>
      <c r="O8" s="131"/>
      <c r="P8" s="131"/>
      <c r="Q8" s="131"/>
      <c r="R8" s="131"/>
      <c r="S8" s="131"/>
      <c r="T8" s="131"/>
      <c r="U8" s="131"/>
      <c r="V8" s="131"/>
      <c r="W8" s="131"/>
    </row>
    <row r="9" spans="1:23" ht="24.95" customHeight="1">
      <c r="A9" s="62"/>
      <c r="B9" s="58"/>
      <c r="C9" s="19"/>
      <c r="D9" s="20"/>
      <c r="E9" s="20"/>
      <c r="F9" s="19"/>
      <c r="G9" s="19"/>
      <c r="H9" s="21"/>
      <c r="I9" s="22"/>
      <c r="J9" s="23"/>
      <c r="K9" s="130"/>
      <c r="L9" s="141" t="s">
        <v>189</v>
      </c>
      <c r="M9" s="140">
        <v>42826</v>
      </c>
      <c r="N9" s="130"/>
      <c r="O9" s="130"/>
      <c r="P9" s="130"/>
      <c r="Q9" s="130"/>
      <c r="R9" s="130"/>
      <c r="S9" s="130"/>
      <c r="T9" s="130"/>
      <c r="U9" s="130"/>
      <c r="V9" s="130"/>
      <c r="W9" s="130"/>
    </row>
    <row r="10" spans="1:23" ht="98.25" customHeight="1" thickBot="1">
      <c r="A10" s="61" t="s">
        <v>15</v>
      </c>
      <c r="B10" s="105" t="s">
        <v>146</v>
      </c>
      <c r="C10" s="59" t="s">
        <v>101</v>
      </c>
      <c r="D10" s="285" t="s">
        <v>181</v>
      </c>
      <c r="E10" s="286"/>
      <c r="F10" s="59" t="s">
        <v>19</v>
      </c>
      <c r="G10" s="60" t="s">
        <v>20</v>
      </c>
      <c r="H10" s="69" t="s">
        <v>74</v>
      </c>
      <c r="I10" s="72" t="s">
        <v>136</v>
      </c>
      <c r="J10" s="59" t="s">
        <v>62</v>
      </c>
      <c r="K10" s="130"/>
      <c r="L10" s="141" t="s">
        <v>142</v>
      </c>
      <c r="M10" s="130"/>
      <c r="N10" s="130"/>
      <c r="O10" s="130"/>
      <c r="P10" s="130"/>
      <c r="Q10" s="130"/>
      <c r="R10" s="130"/>
      <c r="S10" s="130"/>
      <c r="T10" s="130"/>
      <c r="U10" s="130"/>
      <c r="V10" s="130"/>
      <c r="W10" s="130"/>
    </row>
    <row r="11" spans="1:23" ht="30" customHeight="1">
      <c r="A11" s="64">
        <v>1</v>
      </c>
      <c r="B11" s="153"/>
      <c r="C11" s="154"/>
      <c r="D11" s="274"/>
      <c r="E11" s="275"/>
      <c r="F11" s="155"/>
      <c r="G11" s="156"/>
      <c r="H11" s="157"/>
      <c r="I11" s="158"/>
      <c r="J11" s="75"/>
      <c r="K11" s="130"/>
      <c r="L11" s="141" t="s">
        <v>143</v>
      </c>
      <c r="M11" s="140">
        <v>43921</v>
      </c>
      <c r="N11" s="130"/>
      <c r="O11" s="130"/>
      <c r="P11" s="130"/>
      <c r="Q11" s="130"/>
      <c r="R11" s="130"/>
      <c r="S11" s="130"/>
      <c r="T11" s="130"/>
      <c r="U11" s="130"/>
      <c r="V11" s="130"/>
      <c r="W11" s="130"/>
    </row>
    <row r="12" spans="1:23" ht="30" customHeight="1">
      <c r="A12" s="64">
        <v>2</v>
      </c>
      <c r="B12" s="153"/>
      <c r="C12" s="154"/>
      <c r="D12" s="274"/>
      <c r="E12" s="275"/>
      <c r="F12" s="155"/>
      <c r="G12" s="156"/>
      <c r="H12" s="159"/>
      <c r="I12" s="160"/>
      <c r="J12" s="75"/>
      <c r="K12" s="130">
        <f t="shared" ref="K12:K25" si="0">IF(H12&lt;&gt;"",1,0)</f>
        <v>0</v>
      </c>
      <c r="L12" s="130" t="s">
        <v>141</v>
      </c>
      <c r="M12" s="140">
        <v>45382</v>
      </c>
      <c r="N12" s="130"/>
      <c r="O12" s="130"/>
      <c r="P12" s="130"/>
      <c r="Q12" s="130"/>
      <c r="R12" s="130"/>
      <c r="S12" s="130"/>
      <c r="T12" s="130"/>
      <c r="U12" s="130"/>
      <c r="V12" s="130"/>
      <c r="W12" s="130"/>
    </row>
    <row r="13" spans="1:23" ht="30" customHeight="1">
      <c r="A13" s="64">
        <v>3</v>
      </c>
      <c r="B13" s="153"/>
      <c r="C13" s="154"/>
      <c r="D13" s="274"/>
      <c r="E13" s="275"/>
      <c r="F13" s="155"/>
      <c r="G13" s="156"/>
      <c r="H13" s="159"/>
      <c r="I13" s="160"/>
      <c r="J13" s="75"/>
      <c r="K13" s="130">
        <f t="shared" si="0"/>
        <v>0</v>
      </c>
      <c r="L13" s="130" t="str">
        <f t="shared" ref="L13:L24" si="1">IF(C13="その他",1,"")</f>
        <v/>
      </c>
      <c r="M13" s="142"/>
      <c r="N13" s="130"/>
      <c r="O13" s="130"/>
      <c r="P13" s="130"/>
      <c r="Q13" s="130"/>
      <c r="R13" s="130"/>
      <c r="S13" s="130"/>
      <c r="T13" s="130"/>
      <c r="U13" s="130"/>
      <c r="V13" s="130"/>
      <c r="W13" s="130"/>
    </row>
    <row r="14" spans="1:23" ht="30" customHeight="1">
      <c r="A14" s="64">
        <v>4</v>
      </c>
      <c r="B14" s="153"/>
      <c r="C14" s="154"/>
      <c r="D14" s="274"/>
      <c r="E14" s="275"/>
      <c r="F14" s="155"/>
      <c r="G14" s="156"/>
      <c r="H14" s="159"/>
      <c r="I14" s="160"/>
      <c r="J14" s="75"/>
      <c r="K14" s="130">
        <f>IF(H14&lt;&gt;"",1,0)</f>
        <v>0</v>
      </c>
      <c r="L14" s="130" t="str">
        <f t="shared" si="1"/>
        <v/>
      </c>
      <c r="M14" s="141"/>
      <c r="N14" s="130"/>
      <c r="O14" s="130"/>
      <c r="P14" s="130"/>
      <c r="Q14" s="130"/>
      <c r="R14" s="130"/>
      <c r="S14" s="130"/>
      <c r="T14" s="130"/>
      <c r="U14" s="130"/>
      <c r="V14" s="130"/>
      <c r="W14" s="130"/>
    </row>
    <row r="15" spans="1:23" ht="30" customHeight="1">
      <c r="A15" s="64">
        <v>5</v>
      </c>
      <c r="B15" s="153"/>
      <c r="C15" s="154"/>
      <c r="D15" s="274"/>
      <c r="E15" s="275"/>
      <c r="F15" s="155"/>
      <c r="G15" s="156"/>
      <c r="H15" s="159"/>
      <c r="I15" s="160"/>
      <c r="J15" s="75"/>
      <c r="K15" s="130">
        <f t="shared" si="0"/>
        <v>0</v>
      </c>
      <c r="L15" s="130" t="str">
        <f t="shared" si="1"/>
        <v/>
      </c>
      <c r="M15" s="130"/>
      <c r="N15" s="130"/>
      <c r="O15" s="130"/>
      <c r="P15" s="130"/>
      <c r="Q15" s="130"/>
      <c r="R15" s="130"/>
      <c r="S15" s="130"/>
      <c r="T15" s="130"/>
      <c r="U15" s="130"/>
      <c r="V15" s="130"/>
      <c r="W15" s="130"/>
    </row>
    <row r="16" spans="1:23" ht="30" customHeight="1">
      <c r="A16" s="64">
        <v>6</v>
      </c>
      <c r="B16" s="153"/>
      <c r="C16" s="154"/>
      <c r="D16" s="274"/>
      <c r="E16" s="275"/>
      <c r="F16" s="155"/>
      <c r="G16" s="156"/>
      <c r="H16" s="159"/>
      <c r="I16" s="160"/>
      <c r="J16" s="75"/>
      <c r="K16" s="130">
        <f t="shared" si="0"/>
        <v>0</v>
      </c>
      <c r="L16" s="130" t="str">
        <f t="shared" si="1"/>
        <v/>
      </c>
      <c r="M16" s="130"/>
      <c r="N16" s="130"/>
      <c r="O16" s="130"/>
      <c r="P16" s="130"/>
      <c r="Q16" s="130"/>
      <c r="R16" s="130"/>
      <c r="S16" s="130"/>
      <c r="T16" s="130"/>
      <c r="U16" s="130"/>
      <c r="V16" s="130"/>
      <c r="W16" s="130"/>
    </row>
    <row r="17" spans="1:23" ht="30" customHeight="1">
      <c r="A17" s="64">
        <v>7</v>
      </c>
      <c r="B17" s="153"/>
      <c r="C17" s="154"/>
      <c r="D17" s="274"/>
      <c r="E17" s="275"/>
      <c r="F17" s="155"/>
      <c r="G17" s="156"/>
      <c r="H17" s="159"/>
      <c r="I17" s="160"/>
      <c r="J17" s="75"/>
      <c r="K17" s="130">
        <f t="shared" si="0"/>
        <v>0</v>
      </c>
      <c r="L17" s="130" t="str">
        <f t="shared" si="1"/>
        <v/>
      </c>
      <c r="M17" s="130"/>
      <c r="N17" s="130"/>
      <c r="O17" s="130"/>
      <c r="P17" s="130"/>
      <c r="Q17" s="130"/>
      <c r="R17" s="130"/>
      <c r="S17" s="130"/>
      <c r="T17" s="130"/>
      <c r="U17" s="130"/>
      <c r="V17" s="130"/>
      <c r="W17" s="130"/>
    </row>
    <row r="18" spans="1:23" ht="30" customHeight="1">
      <c r="A18" s="64">
        <v>8</v>
      </c>
      <c r="B18" s="153"/>
      <c r="C18" s="154"/>
      <c r="D18" s="274"/>
      <c r="E18" s="275"/>
      <c r="F18" s="155"/>
      <c r="G18" s="156"/>
      <c r="H18" s="159"/>
      <c r="I18" s="160"/>
      <c r="J18" s="75"/>
      <c r="K18" s="130">
        <f t="shared" si="0"/>
        <v>0</v>
      </c>
      <c r="L18" s="130" t="str">
        <f t="shared" si="1"/>
        <v/>
      </c>
      <c r="M18" s="130"/>
      <c r="N18" s="130"/>
      <c r="O18" s="130"/>
      <c r="P18" s="130"/>
      <c r="Q18" s="130"/>
      <c r="R18" s="130"/>
      <c r="S18" s="130"/>
      <c r="T18" s="130"/>
      <c r="U18" s="130"/>
      <c r="V18" s="130"/>
      <c r="W18" s="130"/>
    </row>
    <row r="19" spans="1:23" ht="30" customHeight="1">
      <c r="A19" s="64">
        <v>9</v>
      </c>
      <c r="B19" s="153"/>
      <c r="C19" s="154"/>
      <c r="D19" s="274"/>
      <c r="E19" s="275"/>
      <c r="F19" s="155"/>
      <c r="G19" s="156"/>
      <c r="H19" s="159"/>
      <c r="I19" s="160"/>
      <c r="J19" s="75"/>
      <c r="K19" s="130">
        <f t="shared" si="0"/>
        <v>0</v>
      </c>
      <c r="L19" s="130" t="str">
        <f t="shared" si="1"/>
        <v/>
      </c>
      <c r="M19" s="130"/>
      <c r="N19" s="130"/>
      <c r="O19" s="130"/>
      <c r="P19" s="130"/>
      <c r="Q19" s="130"/>
      <c r="R19" s="130"/>
      <c r="S19" s="130"/>
      <c r="T19" s="130"/>
      <c r="U19" s="130"/>
      <c r="V19" s="130"/>
      <c r="W19" s="130"/>
    </row>
    <row r="20" spans="1:23" ht="30" customHeight="1">
      <c r="A20" s="64">
        <v>10</v>
      </c>
      <c r="B20" s="153"/>
      <c r="C20" s="154"/>
      <c r="D20" s="274"/>
      <c r="E20" s="275"/>
      <c r="F20" s="155"/>
      <c r="G20" s="156"/>
      <c r="H20" s="159"/>
      <c r="I20" s="160"/>
      <c r="J20" s="75"/>
      <c r="K20" s="130">
        <f t="shared" si="0"/>
        <v>0</v>
      </c>
      <c r="L20" s="130" t="str">
        <f t="shared" si="1"/>
        <v/>
      </c>
      <c r="M20" s="130"/>
      <c r="N20" s="130"/>
      <c r="O20" s="130"/>
      <c r="P20" s="130"/>
      <c r="Q20" s="130"/>
      <c r="R20" s="130"/>
      <c r="S20" s="130"/>
      <c r="T20" s="130"/>
      <c r="U20" s="130"/>
      <c r="V20" s="130"/>
      <c r="W20" s="130"/>
    </row>
    <row r="21" spans="1:23" ht="30" customHeight="1">
      <c r="A21" s="64">
        <v>11</v>
      </c>
      <c r="B21" s="153"/>
      <c r="C21" s="154"/>
      <c r="D21" s="274"/>
      <c r="E21" s="275"/>
      <c r="F21" s="155"/>
      <c r="G21" s="156"/>
      <c r="H21" s="159"/>
      <c r="I21" s="160"/>
      <c r="J21" s="75"/>
      <c r="K21" s="130">
        <f t="shared" si="0"/>
        <v>0</v>
      </c>
      <c r="L21" s="130" t="str">
        <f t="shared" si="1"/>
        <v/>
      </c>
      <c r="M21" s="130"/>
      <c r="N21" s="130"/>
      <c r="O21" s="130"/>
      <c r="P21" s="130"/>
      <c r="Q21" s="130"/>
      <c r="R21" s="130"/>
      <c r="S21" s="130"/>
      <c r="T21" s="130"/>
      <c r="U21" s="130"/>
      <c r="V21" s="130"/>
      <c r="W21" s="130"/>
    </row>
    <row r="22" spans="1:23" ht="30" customHeight="1">
      <c r="A22" s="64">
        <v>12</v>
      </c>
      <c r="B22" s="153"/>
      <c r="C22" s="154"/>
      <c r="D22" s="274"/>
      <c r="E22" s="275"/>
      <c r="F22" s="155"/>
      <c r="G22" s="156"/>
      <c r="H22" s="159"/>
      <c r="I22" s="160"/>
      <c r="J22" s="75"/>
      <c r="K22" s="130">
        <f t="shared" si="0"/>
        <v>0</v>
      </c>
      <c r="L22" s="130" t="str">
        <f t="shared" si="1"/>
        <v/>
      </c>
      <c r="M22" s="130"/>
      <c r="N22" s="130"/>
      <c r="O22" s="130"/>
      <c r="P22" s="130"/>
      <c r="Q22" s="130"/>
      <c r="R22" s="130"/>
      <c r="S22" s="130"/>
      <c r="T22" s="130"/>
      <c r="U22" s="130"/>
      <c r="V22" s="130"/>
      <c r="W22" s="130"/>
    </row>
    <row r="23" spans="1:23" ht="30" customHeight="1">
      <c r="A23" s="64">
        <v>13</v>
      </c>
      <c r="B23" s="153"/>
      <c r="C23" s="154"/>
      <c r="D23" s="274"/>
      <c r="E23" s="275"/>
      <c r="F23" s="155"/>
      <c r="G23" s="156"/>
      <c r="H23" s="159"/>
      <c r="I23" s="160"/>
      <c r="J23" s="75"/>
      <c r="K23" s="130">
        <f t="shared" si="0"/>
        <v>0</v>
      </c>
      <c r="L23" s="130" t="str">
        <f t="shared" si="1"/>
        <v/>
      </c>
      <c r="M23" s="130"/>
      <c r="N23" s="130"/>
      <c r="O23" s="130"/>
      <c r="P23" s="130"/>
      <c r="Q23" s="130"/>
      <c r="R23" s="130"/>
      <c r="S23" s="130"/>
      <c r="T23" s="130"/>
      <c r="U23" s="130"/>
      <c r="V23" s="130"/>
      <c r="W23" s="130"/>
    </row>
    <row r="24" spans="1:23" ht="30" customHeight="1">
      <c r="A24" s="64">
        <v>14</v>
      </c>
      <c r="B24" s="153"/>
      <c r="C24" s="154"/>
      <c r="D24" s="274"/>
      <c r="E24" s="275"/>
      <c r="F24" s="155"/>
      <c r="G24" s="156"/>
      <c r="H24" s="159"/>
      <c r="I24" s="160"/>
      <c r="J24" s="75"/>
      <c r="K24" s="130">
        <f t="shared" si="0"/>
        <v>0</v>
      </c>
      <c r="L24" s="130" t="str">
        <f t="shared" si="1"/>
        <v/>
      </c>
      <c r="M24" s="130"/>
      <c r="N24" s="130"/>
      <c r="O24" s="130"/>
      <c r="P24" s="130"/>
      <c r="Q24" s="130"/>
      <c r="R24" s="130"/>
      <c r="S24" s="130"/>
      <c r="T24" s="130"/>
      <c r="U24" s="130"/>
      <c r="V24" s="130"/>
      <c r="W24" s="130"/>
    </row>
    <row r="25" spans="1:23" ht="30" customHeight="1" thickBot="1">
      <c r="A25" s="65">
        <v>15</v>
      </c>
      <c r="B25" s="198"/>
      <c r="C25" s="161"/>
      <c r="D25" s="294"/>
      <c r="E25" s="295"/>
      <c r="F25" s="162"/>
      <c r="G25" s="163"/>
      <c r="H25" s="164"/>
      <c r="I25" s="165"/>
      <c r="J25" s="76"/>
      <c r="K25" s="130">
        <f t="shared" si="0"/>
        <v>0</v>
      </c>
      <c r="L25" s="130" t="e">
        <f>IF(SUMIF(C11:C25,"【職員処遇改善費のみ対象】園内研修",I11:I25)&gt;VLOOKUP(C6,M25:N28,2,FALSE),VLOOKUP(C6,M25:N28,2,FALSE)-SUMIF(C11:C25,"【職員処遇改善費のみ対象】園内研修",I11:I25),"")</f>
        <v>#N/A</v>
      </c>
      <c r="M25" s="54" t="s">
        <v>140</v>
      </c>
      <c r="N25" s="149">
        <v>4</v>
      </c>
      <c r="O25" s="130"/>
      <c r="P25" s="130"/>
      <c r="Q25" s="130"/>
      <c r="R25" s="130"/>
      <c r="S25" s="130"/>
      <c r="T25" s="130"/>
      <c r="U25" s="130"/>
      <c r="V25" s="130"/>
      <c r="W25" s="130"/>
    </row>
    <row r="26" spans="1:23" ht="26.25" customHeight="1" thickTop="1" thickBot="1">
      <c r="A26" s="287" t="s">
        <v>65</v>
      </c>
      <c r="B26" s="289"/>
      <c r="C26" s="288"/>
      <c r="D26" s="288"/>
      <c r="E26" s="288"/>
      <c r="F26" s="289"/>
      <c r="G26" s="290"/>
      <c r="H26" s="85">
        <f ca="1">①集計表!P32</f>
        <v>0</v>
      </c>
      <c r="I26" s="82">
        <f ca="1">SUM(I27:I29)</f>
        <v>0</v>
      </c>
      <c r="J26" s="152"/>
      <c r="K26" s="130"/>
      <c r="L26" s="130"/>
      <c r="M26" s="132"/>
      <c r="N26" s="149"/>
      <c r="O26" s="130"/>
      <c r="P26" s="130"/>
      <c r="Q26" s="130"/>
      <c r="R26" s="130"/>
      <c r="S26" s="130"/>
      <c r="T26" s="130"/>
      <c r="U26" s="130"/>
      <c r="V26" s="130"/>
      <c r="W26" s="130"/>
    </row>
    <row r="27" spans="1:23" ht="26.25" customHeight="1" thickBot="1">
      <c r="A27" s="136"/>
      <c r="B27" s="127" t="s">
        <v>66</v>
      </c>
      <c r="C27" s="128"/>
      <c r="D27" s="128"/>
      <c r="E27" s="128"/>
      <c r="F27" s="128"/>
      <c r="G27" s="128"/>
      <c r="H27" s="139" t="s">
        <v>89</v>
      </c>
      <c r="I27" s="82">
        <f>SUMIF(C11:C25,"【職員処遇改善費のみ対象】横浜市（区）主催研修",I11:I25)</f>
        <v>0</v>
      </c>
      <c r="J27" s="126"/>
      <c r="K27" s="130"/>
      <c r="L27" s="130"/>
      <c r="M27" s="132"/>
      <c r="N27" s="149"/>
      <c r="O27" s="130"/>
      <c r="P27" s="130"/>
      <c r="Q27" s="130"/>
      <c r="R27" s="130"/>
      <c r="S27" s="130"/>
      <c r="T27" s="130"/>
      <c r="U27" s="130"/>
      <c r="V27" s="130"/>
      <c r="W27" s="130"/>
    </row>
    <row r="28" spans="1:23" ht="26.25" customHeight="1" thickBot="1">
      <c r="A28" s="136"/>
      <c r="B28" s="147" t="s">
        <v>145</v>
      </c>
      <c r="C28" s="128"/>
      <c r="D28" s="128"/>
      <c r="E28" s="128"/>
      <c r="F28" s="128"/>
      <c r="G28" s="128"/>
      <c r="H28" s="138" t="s">
        <v>186</v>
      </c>
      <c r="I28" s="82">
        <f ca="1">SUMIF(C11:C26,"【幼稚園又は認定こども園に勤務していた者】その他",I11:I25)</f>
        <v>0</v>
      </c>
      <c r="J28" s="137"/>
      <c r="K28" s="130"/>
      <c r="M28" s="132"/>
      <c r="N28" s="149"/>
      <c r="O28" s="130"/>
      <c r="P28" s="130"/>
      <c r="Q28" s="130"/>
      <c r="R28" s="130"/>
      <c r="S28" s="130"/>
      <c r="T28" s="130"/>
      <c r="U28" s="130"/>
      <c r="V28" s="130"/>
      <c r="W28" s="130"/>
    </row>
    <row r="29" spans="1:23" ht="26.25" customHeight="1" thickBot="1">
      <c r="A29" s="136"/>
      <c r="B29" s="292" t="s">
        <v>144</v>
      </c>
      <c r="C29" s="292"/>
      <c r="D29" s="292"/>
      <c r="E29" s="292"/>
      <c r="F29" s="292"/>
      <c r="G29" s="293"/>
      <c r="H29" s="138" t="s">
        <v>187</v>
      </c>
      <c r="I29" s="82">
        <f>IF(SUMIF(C11:C25,"【職員処遇改善費のみ対象】園内研修",I11:I25)&gt;N25,N25,SUMIF(C11:C25,"【職員処遇改善費のみ対象】園内研修",I11:I25))</f>
        <v>0</v>
      </c>
      <c r="J29" s="137"/>
      <c r="K29" s="130"/>
      <c r="L29" s="130"/>
      <c r="M29" s="130"/>
      <c r="N29" s="130"/>
      <c r="O29" s="130"/>
      <c r="P29" s="130"/>
      <c r="Q29" s="130"/>
      <c r="R29" s="130"/>
      <c r="S29" s="130"/>
      <c r="T29" s="130"/>
      <c r="U29" s="130"/>
      <c r="V29" s="130"/>
      <c r="W29" s="130"/>
    </row>
    <row r="30" spans="1:23" s="52" customFormat="1" ht="26.25" customHeight="1" thickBot="1">
      <c r="A30" s="121"/>
      <c r="B30" s="122" t="s">
        <v>183</v>
      </c>
      <c r="C30" s="148"/>
      <c r="D30" s="128"/>
      <c r="E30" s="128"/>
      <c r="F30" s="128"/>
      <c r="G30" s="128"/>
      <c r="H30" s="189" t="s">
        <v>188</v>
      </c>
      <c r="I30" s="82">
        <f>SUMIF(C11:C25,"幼稚園教諭旧免許状更新講習・免許法認定講習",I11:I25)</f>
        <v>0</v>
      </c>
      <c r="J30" s="128"/>
      <c r="K30" s="132"/>
      <c r="L30" s="132"/>
      <c r="M30" s="132"/>
      <c r="N30" s="132"/>
      <c r="O30" s="132"/>
      <c r="P30" s="132"/>
      <c r="Q30" s="132"/>
      <c r="R30" s="132"/>
      <c r="S30" s="132"/>
      <c r="T30" s="132"/>
      <c r="U30" s="132"/>
      <c r="V30" s="132"/>
      <c r="W30" s="132"/>
    </row>
    <row r="31" spans="1:23" s="52" customFormat="1" ht="15" customHeight="1">
      <c r="A31" s="121"/>
      <c r="B31" s="291" t="s">
        <v>184</v>
      </c>
      <c r="C31" s="291"/>
      <c r="D31" s="128"/>
      <c r="E31" s="128"/>
      <c r="F31" s="128"/>
      <c r="G31" s="128"/>
      <c r="H31" s="128"/>
      <c r="I31" s="128"/>
      <c r="J31" s="128"/>
      <c r="K31" s="132"/>
      <c r="L31" s="132"/>
      <c r="M31" s="132"/>
      <c r="N31" s="132"/>
      <c r="O31" s="132"/>
      <c r="P31" s="132"/>
      <c r="Q31" s="132"/>
      <c r="R31" s="132"/>
      <c r="S31" s="132"/>
      <c r="T31" s="132"/>
      <c r="U31" s="132"/>
      <c r="V31" s="132"/>
      <c r="W31" s="132"/>
    </row>
    <row r="32" spans="1:23" s="52" customFormat="1" ht="15" customHeight="1">
      <c r="A32" s="121"/>
      <c r="B32" s="122" t="s">
        <v>185</v>
      </c>
      <c r="C32" s="128"/>
      <c r="D32" s="128"/>
      <c r="E32" s="128"/>
      <c r="F32" s="128"/>
      <c r="G32" s="128"/>
      <c r="H32" s="128"/>
      <c r="I32" s="128"/>
      <c r="J32" s="128"/>
      <c r="K32" s="132"/>
      <c r="L32" s="132"/>
      <c r="M32" s="132"/>
      <c r="N32" s="132"/>
      <c r="O32" s="132"/>
      <c r="P32" s="132"/>
      <c r="Q32" s="132"/>
      <c r="R32" s="132"/>
      <c r="S32" s="132"/>
      <c r="T32" s="132"/>
      <c r="U32" s="132"/>
      <c r="V32" s="132"/>
      <c r="W32" s="132"/>
    </row>
    <row r="33" spans="1:23" s="52" customFormat="1" ht="15" customHeight="1">
      <c r="A33" s="121"/>
      <c r="B33" s="122" t="s">
        <v>196</v>
      </c>
      <c r="C33" s="128"/>
      <c r="D33" s="128"/>
      <c r="E33" s="128"/>
      <c r="F33" s="128"/>
      <c r="G33" s="128"/>
      <c r="H33" s="128"/>
      <c r="I33" s="128"/>
      <c r="J33" s="128"/>
      <c r="K33" s="132"/>
      <c r="L33" s="132"/>
      <c r="M33" s="132"/>
      <c r="N33" s="132"/>
      <c r="O33" s="132"/>
      <c r="P33" s="132"/>
      <c r="Q33" s="132"/>
      <c r="R33" s="132"/>
      <c r="S33" s="132"/>
      <c r="T33" s="132"/>
      <c r="U33" s="132"/>
      <c r="V33" s="132"/>
      <c r="W33" s="132"/>
    </row>
    <row r="34" spans="1:23" s="52" customFormat="1" ht="15" customHeight="1">
      <c r="A34" s="121"/>
      <c r="C34" s="129"/>
      <c r="D34" s="128"/>
      <c r="E34" s="128"/>
      <c r="F34" s="128"/>
      <c r="G34" s="128"/>
      <c r="H34" s="128"/>
      <c r="I34" s="128"/>
      <c r="J34" s="128"/>
      <c r="K34" s="132"/>
      <c r="L34" s="132"/>
      <c r="M34" s="132"/>
      <c r="N34" s="132"/>
      <c r="O34" s="132"/>
      <c r="P34" s="132"/>
      <c r="Q34" s="132"/>
      <c r="R34" s="132"/>
      <c r="S34" s="132"/>
      <c r="T34" s="132"/>
      <c r="U34" s="132"/>
      <c r="V34" s="132"/>
      <c r="W34" s="132"/>
    </row>
    <row r="35" spans="1:23" s="52" customFormat="1" ht="15" customHeight="1">
      <c r="A35" s="121"/>
      <c r="D35" s="128"/>
      <c r="E35" s="128"/>
      <c r="F35" s="128"/>
      <c r="G35" s="128"/>
      <c r="H35" s="128"/>
      <c r="I35" s="128"/>
      <c r="J35" s="128"/>
      <c r="K35" s="132"/>
      <c r="L35" s="132"/>
      <c r="M35" s="132"/>
      <c r="N35" s="132"/>
      <c r="O35" s="132"/>
      <c r="P35" s="132"/>
      <c r="Q35" s="132"/>
      <c r="R35" s="132"/>
      <c r="S35" s="132"/>
      <c r="T35" s="132"/>
      <c r="U35" s="132"/>
      <c r="V35" s="132"/>
      <c r="W35" s="132"/>
    </row>
    <row r="36" spans="1:23" s="52" customFormat="1" ht="15" customHeight="1">
      <c r="A36" s="121"/>
      <c r="C36" s="128"/>
      <c r="D36" s="128"/>
      <c r="E36" s="128"/>
      <c r="F36" s="128"/>
      <c r="G36" s="128"/>
      <c r="H36" s="128"/>
      <c r="I36" s="128"/>
      <c r="J36" s="128"/>
      <c r="K36" s="132"/>
      <c r="L36" s="132"/>
      <c r="M36" s="132"/>
      <c r="N36" s="132"/>
      <c r="O36" s="132"/>
      <c r="P36" s="132"/>
      <c r="Q36" s="132"/>
      <c r="R36" s="132"/>
      <c r="S36" s="132"/>
      <c r="T36" s="132"/>
      <c r="U36" s="132"/>
      <c r="V36" s="132"/>
      <c r="W36" s="132"/>
    </row>
    <row r="37" spans="1:23" s="52" customFormat="1" ht="15" customHeight="1">
      <c r="A37" s="62"/>
      <c r="C37" s="50"/>
      <c r="D37" s="50"/>
      <c r="E37" s="50"/>
      <c r="F37" s="50"/>
      <c r="G37" s="50"/>
      <c r="H37" s="50"/>
      <c r="I37" s="50"/>
      <c r="J37" s="50"/>
    </row>
    <row r="38" spans="1:23" s="52" customFormat="1" ht="15" customHeight="1">
      <c r="A38" s="62"/>
      <c r="B38" s="99" t="s">
        <v>90</v>
      </c>
      <c r="C38" s="100"/>
      <c r="D38" s="100"/>
      <c r="E38" s="100"/>
      <c r="F38" s="100"/>
      <c r="G38" s="50"/>
      <c r="H38" s="50"/>
      <c r="I38" s="50"/>
      <c r="J38" s="50"/>
    </row>
    <row r="39" spans="1:23" s="52" customFormat="1" ht="30" customHeight="1">
      <c r="A39" s="62"/>
      <c r="B39" s="211"/>
      <c r="C39" s="212"/>
      <c r="D39" s="212"/>
      <c r="E39" s="212"/>
      <c r="F39" s="212"/>
      <c r="G39" s="212"/>
      <c r="H39" s="212"/>
      <c r="I39" s="212"/>
      <c r="J39" s="212"/>
    </row>
    <row r="40" spans="1:23" s="52" customFormat="1" ht="15" customHeight="1">
      <c r="A40" s="62"/>
      <c r="B40" s="58"/>
      <c r="C40" s="50"/>
      <c r="D40" s="50"/>
      <c r="E40" s="50"/>
      <c r="F40" s="50"/>
      <c r="G40" s="50"/>
      <c r="H40" s="50"/>
      <c r="I40" s="50"/>
      <c r="J40" s="50"/>
    </row>
    <row r="41" spans="1:23" s="52" customFormat="1" ht="15" customHeight="1">
      <c r="A41" s="62"/>
      <c r="B41" s="58"/>
      <c r="C41" s="50"/>
      <c r="D41" s="50"/>
      <c r="E41" s="50"/>
      <c r="F41" s="50"/>
      <c r="G41" s="50"/>
      <c r="H41" s="50"/>
      <c r="I41" s="50"/>
      <c r="J41" s="50"/>
    </row>
    <row r="42" spans="1:23" s="53" customFormat="1" ht="15" customHeight="1">
      <c r="A42" s="66"/>
      <c r="B42" s="57"/>
      <c r="C42" s="51"/>
      <c r="D42" s="51"/>
      <c r="E42" s="51"/>
      <c r="F42" s="51"/>
      <c r="G42" s="51"/>
      <c r="H42" s="51"/>
      <c r="I42" s="51"/>
      <c r="J42" s="51"/>
    </row>
  </sheetData>
  <sheetProtection algorithmName="SHA-512" hashValue="y9HNfjpx6vRzzb/Ig/rdyO3WjsZvxZEg5+4jTPBSSpr1Y7hdK6iRYFqGFYdtq+42EW5Fcr/Vbj9Qbqi6D2mD0g==" saltValue="U9DzgWS07oPgByhZGrk/AA==" spinCount="100000" sheet="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9:G29"/>
    <mergeCell ref="B31:C31"/>
    <mergeCell ref="B39:J39"/>
    <mergeCell ref="D21:E21"/>
    <mergeCell ref="D22:E22"/>
    <mergeCell ref="D23:E23"/>
    <mergeCell ref="D24:E24"/>
    <mergeCell ref="D25:E25"/>
    <mergeCell ref="A26:G26"/>
  </mergeCells>
  <phoneticPr fontId="2"/>
  <conditionalFormatting sqref="C6:C7">
    <cfRule type="cellIs" dxfId="389" priority="13" operator="equal">
      <formula>""</formula>
    </cfRule>
  </conditionalFormatting>
  <conditionalFormatting sqref="D8 H26:I26">
    <cfRule type="cellIs" dxfId="388" priority="15" operator="equal">
      <formula>""</formula>
    </cfRule>
  </conditionalFormatting>
  <conditionalFormatting sqref="D11:E25 G11:H25">
    <cfRule type="expression" dxfId="387" priority="3">
      <formula>$C11="【職員処遇改善費のみ対象】園内研修"</formula>
    </cfRule>
  </conditionalFormatting>
  <conditionalFormatting sqref="D11:E25">
    <cfRule type="expression" dxfId="386" priority="11">
      <formula>$C11="【職員処遇改善費のみ対象】横浜市（区）主催研修"</formula>
    </cfRule>
    <cfRule type="expression" dxfId="385" priority="12">
      <formula>$C11="幼稚園教諭旧免許状更新講習・免許法認定講習"</formula>
    </cfRule>
  </conditionalFormatting>
  <conditionalFormatting sqref="F11:F25">
    <cfRule type="expression" dxfId="384" priority="7">
      <formula>$C11&lt;&gt;"保育士等キャリアアップ研修"</formula>
    </cfRule>
    <cfRule type="expression" dxfId="383" priority="16" stopIfTrue="1">
      <formula>$C11="保育士等キャリアアップ研修"</formula>
    </cfRule>
  </conditionalFormatting>
  <conditionalFormatting sqref="F11:H25">
    <cfRule type="expression" dxfId="382" priority="4">
      <formula>$C11="その他"</formula>
    </cfRule>
  </conditionalFormatting>
  <conditionalFormatting sqref="G11:G25">
    <cfRule type="expression" dxfId="381" priority="9">
      <formula>$C11="幼稚園教諭旧免許状更新講習・免許法認定講習"</formula>
    </cfRule>
  </conditionalFormatting>
  <conditionalFormatting sqref="G11:H25">
    <cfRule type="expression" dxfId="380" priority="1">
      <formula>$C11="【職員処遇改善費のみ対象】横浜市（区）主催研修"</formula>
    </cfRule>
  </conditionalFormatting>
  <conditionalFormatting sqref="H11:H25">
    <cfRule type="expression" dxfId="379" priority="2">
      <formula>$C11="【幼稚園又は認定こども園に勤務していた者】その他"</formula>
    </cfRule>
  </conditionalFormatting>
  <conditionalFormatting sqref="H3:I3 H4:J7">
    <cfRule type="cellIs" dxfId="378" priority="14" operator="equal">
      <formula>""</formula>
    </cfRule>
  </conditionalFormatting>
  <conditionalFormatting sqref="I11:I25">
    <cfRule type="expression" dxfId="377" priority="8">
      <formula>$C11="保育士等キャリアアップ研修"</formula>
    </cfRule>
  </conditionalFormatting>
  <dataValidations count="9">
    <dataValidation type="list" allowBlank="1" showInputMessage="1" showErrorMessage="1" sqref="H25" xr:uid="{1CFEF361-4590-4B4F-B851-2A28DE863347}">
      <formula1>INDIRECT($C$5)</formula1>
    </dataValidation>
    <dataValidation type="list" allowBlank="1" showInputMessage="1" showErrorMessage="1" sqref="H11:H24" xr:uid="{3364B46D-9D1B-4AFE-92C6-B754E1BCE6AD}">
      <formula1>INDIRECT($C$6)</formula1>
    </dataValidation>
    <dataValidation type="decimal" operator="greaterThanOrEqual" allowBlank="1" showInputMessage="1" showErrorMessage="1" sqref="I11:I25" xr:uid="{695CCD66-52A2-45C4-BC5A-659387A65F98}">
      <formula1>0</formula1>
    </dataValidation>
    <dataValidation type="textLength" operator="equal" allowBlank="1" showInputMessage="1" showErrorMessage="1" sqref="G11:G25" xr:uid="{1D2547F9-D3F7-491B-9193-FE3AC81CF0F0}">
      <formula1>12</formula1>
    </dataValidation>
    <dataValidation type="list" allowBlank="1" showInputMessage="1" showErrorMessage="1" sqref="D8" xr:uid="{AC863F4E-D862-4132-83E5-CD185001CE42}">
      <formula1>"〇,×"</formula1>
    </dataValidation>
    <dataValidation type="list" allowBlank="1" showInputMessage="1" showErrorMessage="1" sqref="C11:C25" xr:uid="{064D0837-B4FD-4FE6-B5E5-326F31BE8C2D}">
      <formula1>INDIRECT($D$8)</formula1>
    </dataValidation>
    <dataValidation type="list" allowBlank="1" showInputMessage="1" showErrorMessage="1" sqref="O6" xr:uid="{EFAC406E-F01B-4CEA-9CDD-8DBD4FC49BB5}">
      <formula1>" "</formula1>
    </dataValidation>
    <dataValidation type="list" allowBlank="1" showInputMessage="1" showErrorMessage="1" sqref="D11:E25" xr:uid="{B32E9D99-BD65-4799-8A2F-B4A63BCEC552}">
      <formula1>INDIRECT($C11)</formula1>
    </dataValidation>
    <dataValidation type="date" operator="lessThanOrEqual" allowBlank="1" error="賃金改善開始月のR6.4月以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6.4月以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35AE1D4B-95B9-4B2D-B1BA-E842D6259B79}">
      <formula1>45716</formula1>
    </dataValidation>
  </dataValidations>
  <printOptions horizontalCentered="1"/>
  <pageMargins left="0.25" right="0.25" top="0.75" bottom="0.75" header="0.3" footer="0.3"/>
  <pageSetup paperSize="8" scale="85" orientation="landscape" cellComments="asDisplayed" r:id="rId1"/>
  <extLst>
    <ext xmlns:x14="http://schemas.microsoft.com/office/spreadsheetml/2009/9/main" uri="{CCE6A557-97BC-4b89-ADB6-D9C93CAAB3DF}">
      <x14:dataValidations xmlns:xm="http://schemas.microsoft.com/office/excel/2006/main" count="1">
        <x14:dataValidation type="list" allowBlank="1" showInputMessage="1" showErrorMessage="1" xr:uid="{08C36D45-D671-4BAA-A1A2-CB6D1F0E8197}">
          <x14:formula1>
            <xm:f>マスタ!$C$3:$C$6</xm:f>
          </x14:formula1>
          <xm:sqref>C6:D6</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91E0CB-9D99-4141-B07D-8BEBED71408B}">
  <sheetPr codeName="Sheet25">
    <tabColor rgb="FFFF0000"/>
    <pageSetUpPr fitToPage="1"/>
  </sheetPr>
  <dimension ref="A1:W42"/>
  <sheetViews>
    <sheetView showZeros="0" view="pageBreakPreview" zoomScale="70" zoomScaleNormal="70" zoomScaleSheetLayoutView="70" workbookViewId="0">
      <selection activeCell="A2" sqref="A2"/>
    </sheetView>
  </sheetViews>
  <sheetFormatPr defaultRowHeight="18.75"/>
  <cols>
    <col min="1" max="1" width="5" style="63" customWidth="1"/>
    <col min="2" max="2" width="16.75" style="67" customWidth="1"/>
    <col min="3" max="3" width="39.375" style="2" customWidth="1"/>
    <col min="4" max="4" width="9.375" style="2" customWidth="1"/>
    <col min="5" max="5" width="37.625" style="2" customWidth="1"/>
    <col min="6" max="6" width="42.875" style="2" customWidth="1"/>
    <col min="7" max="7" width="19.625" style="2" customWidth="1"/>
    <col min="8" max="8" width="22.375" style="2" customWidth="1"/>
    <col min="9" max="9" width="15.625" style="2" customWidth="1"/>
    <col min="10" max="10" width="27.5" style="2" customWidth="1"/>
    <col min="11" max="11" width="9" style="2" hidden="1" customWidth="1"/>
    <col min="12" max="12" width="11.875" style="2" hidden="1" customWidth="1"/>
    <col min="13" max="13" width="10.5" style="2" hidden="1" customWidth="1"/>
    <col min="14" max="14" width="9" style="2" hidden="1" customWidth="1"/>
    <col min="15" max="15" width="50.625" style="2" hidden="1" customWidth="1"/>
    <col min="16" max="16384" width="9" style="2"/>
  </cols>
  <sheetData>
    <row r="1" spans="1:23" ht="29.25" customHeight="1">
      <c r="A1" s="112" t="s">
        <v>71</v>
      </c>
      <c r="B1" s="113"/>
      <c r="C1" s="117"/>
      <c r="D1" s="116" t="s">
        <v>195</v>
      </c>
      <c r="E1" s="98"/>
      <c r="F1" s="116"/>
      <c r="G1" s="117"/>
      <c r="H1" s="117"/>
      <c r="I1" s="117"/>
      <c r="J1" s="118"/>
      <c r="K1" s="130"/>
      <c r="L1" s="130"/>
      <c r="M1" s="130"/>
      <c r="N1" s="130"/>
      <c r="O1" s="130"/>
      <c r="P1" s="130"/>
      <c r="Q1" s="130"/>
      <c r="R1" s="130"/>
      <c r="S1" s="130"/>
      <c r="T1" s="130"/>
      <c r="U1" s="130"/>
      <c r="V1" s="130"/>
      <c r="W1" s="130"/>
    </row>
    <row r="2" spans="1:23" ht="19.5" thickBot="1">
      <c r="A2" s="121"/>
      <c r="B2" s="122"/>
      <c r="C2" s="119"/>
      <c r="D2" s="119"/>
      <c r="E2" s="119"/>
      <c r="F2" s="124"/>
      <c r="G2" s="119"/>
      <c r="H2" s="125"/>
      <c r="I2" s="125"/>
      <c r="J2" s="125"/>
      <c r="K2" s="130"/>
      <c r="L2" s="130"/>
      <c r="M2" s="130"/>
      <c r="N2" s="130"/>
      <c r="O2" s="130"/>
      <c r="P2" s="130"/>
      <c r="Q2" s="130"/>
      <c r="R2" s="130"/>
      <c r="S2" s="130"/>
      <c r="T2" s="130"/>
      <c r="U2" s="130"/>
      <c r="V2" s="130"/>
      <c r="W2" s="130"/>
    </row>
    <row r="3" spans="1:23" s="6" customFormat="1" ht="24.95" customHeight="1">
      <c r="A3" s="192"/>
      <c r="B3" s="122"/>
      <c r="C3" s="193"/>
      <c r="D3" s="193"/>
      <c r="E3" s="193"/>
      <c r="F3" s="194"/>
      <c r="G3" s="195" t="s">
        <v>1</v>
      </c>
      <c r="H3" s="97">
        <f>①集計表!P4</f>
        <v>0</v>
      </c>
      <c r="I3" s="196" t="s">
        <v>3</v>
      </c>
      <c r="J3" s="118"/>
      <c r="K3" s="131"/>
      <c r="L3" s="131"/>
      <c r="M3" s="131"/>
      <c r="N3" s="131"/>
      <c r="O3" s="131"/>
      <c r="P3" s="131"/>
      <c r="Q3" s="131"/>
      <c r="R3" s="131"/>
      <c r="S3" s="131"/>
      <c r="T3" s="131"/>
      <c r="U3" s="131"/>
      <c r="V3" s="131"/>
      <c r="W3" s="131"/>
    </row>
    <row r="4" spans="1:23" s="6" customFormat="1" ht="24.95" customHeight="1">
      <c r="A4" s="121"/>
      <c r="B4" s="122"/>
      <c r="C4" s="193"/>
      <c r="D4" s="193"/>
      <c r="E4" s="193"/>
      <c r="F4" s="194"/>
      <c r="G4" s="197" t="s">
        <v>4</v>
      </c>
      <c r="H4" s="276">
        <f>①集計表!P5</f>
        <v>0</v>
      </c>
      <c r="I4" s="277"/>
      <c r="J4" s="278"/>
      <c r="K4" s="131"/>
      <c r="L4" s="131"/>
      <c r="M4" s="131"/>
      <c r="N4" s="131"/>
      <c r="O4" s="131"/>
      <c r="P4" s="131"/>
      <c r="Q4" s="131"/>
      <c r="R4" s="131"/>
      <c r="S4" s="131"/>
      <c r="T4" s="131"/>
      <c r="U4" s="131"/>
      <c r="V4" s="131"/>
      <c r="W4" s="131"/>
    </row>
    <row r="5" spans="1:23" s="6" customFormat="1" ht="24.95" customHeight="1" thickBot="1">
      <c r="A5" s="62"/>
      <c r="B5" s="71"/>
      <c r="C5" s="3"/>
      <c r="D5" s="14"/>
      <c r="E5" s="14"/>
      <c r="F5" s="7"/>
      <c r="G5" s="15" t="s">
        <v>7</v>
      </c>
      <c r="H5" s="279">
        <f>①集計表!P6</f>
        <v>0</v>
      </c>
      <c r="I5" s="280"/>
      <c r="J5" s="281"/>
      <c r="K5" s="131"/>
      <c r="L5" s="131"/>
      <c r="M5" s="131"/>
      <c r="N5" s="131"/>
      <c r="O5" s="131"/>
      <c r="P5" s="131"/>
      <c r="Q5" s="131"/>
      <c r="R5" s="131"/>
      <c r="S5" s="131"/>
      <c r="T5" s="131"/>
      <c r="U5" s="131"/>
      <c r="V5" s="131"/>
      <c r="W5" s="131"/>
    </row>
    <row r="6" spans="1:23" s="6" customFormat="1" ht="24.95" customHeight="1">
      <c r="A6" s="62"/>
      <c r="B6" s="68" t="s">
        <v>6</v>
      </c>
      <c r="C6" s="270"/>
      <c r="D6" s="271"/>
      <c r="E6" s="14"/>
      <c r="F6" s="7"/>
      <c r="G6" s="70" t="s">
        <v>63</v>
      </c>
      <c r="H6" s="279">
        <f>①集計表!P7</f>
        <v>0</v>
      </c>
      <c r="I6" s="280"/>
      <c r="J6" s="281"/>
      <c r="K6" s="131"/>
      <c r="L6" s="131"/>
      <c r="M6" s="131"/>
      <c r="N6" s="131"/>
      <c r="O6" s="131"/>
      <c r="P6" s="131"/>
      <c r="Q6" s="131"/>
      <c r="R6" s="131"/>
      <c r="S6" s="131"/>
      <c r="T6" s="131"/>
      <c r="U6" s="131"/>
      <c r="V6" s="131"/>
      <c r="W6" s="131"/>
    </row>
    <row r="7" spans="1:23" s="6" customFormat="1" ht="24.95" customHeight="1" thickBot="1">
      <c r="A7" s="62"/>
      <c r="B7" s="107" t="s">
        <v>9</v>
      </c>
      <c r="C7" s="272"/>
      <c r="D7" s="273"/>
      <c r="E7" s="14"/>
      <c r="F7" s="7"/>
      <c r="G7" s="17" t="s">
        <v>64</v>
      </c>
      <c r="H7" s="282">
        <f>①集計表!P8</f>
        <v>0</v>
      </c>
      <c r="I7" s="283"/>
      <c r="J7" s="284"/>
      <c r="K7" s="131"/>
      <c r="L7" s="131"/>
      <c r="M7" s="131"/>
      <c r="N7" s="131"/>
      <c r="O7" s="131"/>
      <c r="P7" s="131"/>
      <c r="Q7" s="131"/>
      <c r="R7" s="131"/>
      <c r="S7" s="131"/>
      <c r="T7" s="131"/>
      <c r="U7" s="131"/>
      <c r="V7" s="131"/>
      <c r="W7" s="131"/>
    </row>
    <row r="8" spans="1:23" s="6" customFormat="1" ht="24.95" customHeight="1" thickBot="1">
      <c r="A8" s="62"/>
      <c r="B8" s="268" t="s">
        <v>104</v>
      </c>
      <c r="C8" s="269"/>
      <c r="D8" s="133" t="s">
        <v>106</v>
      </c>
      <c r="E8" s="14"/>
      <c r="F8" s="7"/>
      <c r="G8" s="102"/>
      <c r="H8" s="3"/>
      <c r="I8" s="3"/>
      <c r="J8" s="106"/>
      <c r="K8" s="131"/>
      <c r="L8" s="131" t="s">
        <v>190</v>
      </c>
      <c r="M8" s="131"/>
      <c r="N8" s="131"/>
      <c r="O8" s="131"/>
      <c r="P8" s="131"/>
      <c r="Q8" s="131"/>
      <c r="R8" s="131"/>
      <c r="S8" s="131"/>
      <c r="T8" s="131"/>
      <c r="U8" s="131"/>
      <c r="V8" s="131"/>
      <c r="W8" s="131"/>
    </row>
    <row r="9" spans="1:23" ht="24.95" customHeight="1">
      <c r="A9" s="62"/>
      <c r="B9" s="58"/>
      <c r="C9" s="19"/>
      <c r="D9" s="20"/>
      <c r="E9" s="20"/>
      <c r="F9" s="19"/>
      <c r="G9" s="19"/>
      <c r="H9" s="21"/>
      <c r="I9" s="22"/>
      <c r="J9" s="23"/>
      <c r="K9" s="130"/>
      <c r="L9" s="141" t="s">
        <v>189</v>
      </c>
      <c r="M9" s="140">
        <v>42826</v>
      </c>
      <c r="N9" s="130"/>
      <c r="O9" s="130"/>
      <c r="P9" s="130"/>
      <c r="Q9" s="130"/>
      <c r="R9" s="130"/>
      <c r="S9" s="130"/>
      <c r="T9" s="130"/>
      <c r="U9" s="130"/>
      <c r="V9" s="130"/>
      <c r="W9" s="130"/>
    </row>
    <row r="10" spans="1:23" ht="98.25" customHeight="1" thickBot="1">
      <c r="A10" s="61" t="s">
        <v>15</v>
      </c>
      <c r="B10" s="105" t="s">
        <v>146</v>
      </c>
      <c r="C10" s="59" t="s">
        <v>101</v>
      </c>
      <c r="D10" s="285" t="s">
        <v>181</v>
      </c>
      <c r="E10" s="286"/>
      <c r="F10" s="59" t="s">
        <v>19</v>
      </c>
      <c r="G10" s="60" t="s">
        <v>20</v>
      </c>
      <c r="H10" s="69" t="s">
        <v>74</v>
      </c>
      <c r="I10" s="72" t="s">
        <v>136</v>
      </c>
      <c r="J10" s="59" t="s">
        <v>62</v>
      </c>
      <c r="K10" s="130"/>
      <c r="L10" s="141" t="s">
        <v>142</v>
      </c>
      <c r="M10" s="130"/>
      <c r="N10" s="130"/>
      <c r="O10" s="130"/>
      <c r="P10" s="130"/>
      <c r="Q10" s="130"/>
      <c r="R10" s="130"/>
      <c r="S10" s="130"/>
      <c r="T10" s="130"/>
      <c r="U10" s="130"/>
      <c r="V10" s="130"/>
      <c r="W10" s="130"/>
    </row>
    <row r="11" spans="1:23" ht="30" customHeight="1">
      <c r="A11" s="64">
        <v>1</v>
      </c>
      <c r="B11" s="153"/>
      <c r="C11" s="154"/>
      <c r="D11" s="274"/>
      <c r="E11" s="275"/>
      <c r="F11" s="155"/>
      <c r="G11" s="156"/>
      <c r="H11" s="157"/>
      <c r="I11" s="158"/>
      <c r="J11" s="75"/>
      <c r="K11" s="130"/>
      <c r="L11" s="141" t="s">
        <v>143</v>
      </c>
      <c r="M11" s="140">
        <v>43921</v>
      </c>
      <c r="N11" s="130"/>
      <c r="O11" s="130"/>
      <c r="P11" s="130"/>
      <c r="Q11" s="130"/>
      <c r="R11" s="130"/>
      <c r="S11" s="130"/>
      <c r="T11" s="130"/>
      <c r="U11" s="130"/>
      <c r="V11" s="130"/>
      <c r="W11" s="130"/>
    </row>
    <row r="12" spans="1:23" ht="30" customHeight="1">
      <c r="A12" s="64">
        <v>2</v>
      </c>
      <c r="B12" s="153"/>
      <c r="C12" s="154"/>
      <c r="D12" s="274"/>
      <c r="E12" s="275"/>
      <c r="F12" s="155"/>
      <c r="G12" s="156"/>
      <c r="H12" s="159"/>
      <c r="I12" s="160"/>
      <c r="J12" s="75"/>
      <c r="K12" s="130">
        <f t="shared" ref="K12:K25" si="0">IF(H12&lt;&gt;"",1,0)</f>
        <v>0</v>
      </c>
      <c r="L12" s="130" t="s">
        <v>141</v>
      </c>
      <c r="M12" s="140">
        <v>45382</v>
      </c>
      <c r="N12" s="130"/>
      <c r="O12" s="130"/>
      <c r="P12" s="130"/>
      <c r="Q12" s="130"/>
      <c r="R12" s="130"/>
      <c r="S12" s="130"/>
      <c r="T12" s="130"/>
      <c r="U12" s="130"/>
      <c r="V12" s="130"/>
      <c r="W12" s="130"/>
    </row>
    <row r="13" spans="1:23" ht="30" customHeight="1">
      <c r="A13" s="64">
        <v>3</v>
      </c>
      <c r="B13" s="153"/>
      <c r="C13" s="154"/>
      <c r="D13" s="274"/>
      <c r="E13" s="275"/>
      <c r="F13" s="155"/>
      <c r="G13" s="156"/>
      <c r="H13" s="159"/>
      <c r="I13" s="160"/>
      <c r="J13" s="75"/>
      <c r="K13" s="130">
        <f t="shared" si="0"/>
        <v>0</v>
      </c>
      <c r="L13" s="130" t="str">
        <f t="shared" ref="L13:L24" si="1">IF(C13="その他",1,"")</f>
        <v/>
      </c>
      <c r="M13" s="142"/>
      <c r="N13" s="130"/>
      <c r="O13" s="130"/>
      <c r="P13" s="130"/>
      <c r="Q13" s="130"/>
      <c r="R13" s="130"/>
      <c r="S13" s="130"/>
      <c r="T13" s="130"/>
      <c r="U13" s="130"/>
      <c r="V13" s="130"/>
      <c r="W13" s="130"/>
    </row>
    <row r="14" spans="1:23" ht="30" customHeight="1">
      <c r="A14" s="64">
        <v>4</v>
      </c>
      <c r="B14" s="153"/>
      <c r="C14" s="154"/>
      <c r="D14" s="274"/>
      <c r="E14" s="275"/>
      <c r="F14" s="155"/>
      <c r="G14" s="156"/>
      <c r="H14" s="159"/>
      <c r="I14" s="160"/>
      <c r="J14" s="75"/>
      <c r="K14" s="130">
        <f>IF(H14&lt;&gt;"",1,0)</f>
        <v>0</v>
      </c>
      <c r="L14" s="130" t="str">
        <f t="shared" si="1"/>
        <v/>
      </c>
      <c r="M14" s="141"/>
      <c r="N14" s="130"/>
      <c r="O14" s="130"/>
      <c r="P14" s="130"/>
      <c r="Q14" s="130"/>
      <c r="R14" s="130"/>
      <c r="S14" s="130"/>
      <c r="T14" s="130"/>
      <c r="U14" s="130"/>
      <c r="V14" s="130"/>
      <c r="W14" s="130"/>
    </row>
    <row r="15" spans="1:23" ht="30" customHeight="1">
      <c r="A15" s="64">
        <v>5</v>
      </c>
      <c r="B15" s="153"/>
      <c r="C15" s="154"/>
      <c r="D15" s="274"/>
      <c r="E15" s="275"/>
      <c r="F15" s="155"/>
      <c r="G15" s="156"/>
      <c r="H15" s="159"/>
      <c r="I15" s="160"/>
      <c r="J15" s="75"/>
      <c r="K15" s="130">
        <f t="shared" si="0"/>
        <v>0</v>
      </c>
      <c r="L15" s="130" t="str">
        <f t="shared" si="1"/>
        <v/>
      </c>
      <c r="M15" s="130"/>
      <c r="N15" s="130"/>
      <c r="O15" s="130"/>
      <c r="P15" s="130"/>
      <c r="Q15" s="130"/>
      <c r="R15" s="130"/>
      <c r="S15" s="130"/>
      <c r="T15" s="130"/>
      <c r="U15" s="130"/>
      <c r="V15" s="130"/>
      <c r="W15" s="130"/>
    </row>
    <row r="16" spans="1:23" ht="30" customHeight="1">
      <c r="A16" s="64">
        <v>6</v>
      </c>
      <c r="B16" s="153"/>
      <c r="C16" s="154"/>
      <c r="D16" s="274"/>
      <c r="E16" s="275"/>
      <c r="F16" s="155"/>
      <c r="G16" s="156"/>
      <c r="H16" s="159"/>
      <c r="I16" s="160"/>
      <c r="J16" s="75"/>
      <c r="K16" s="130">
        <f t="shared" si="0"/>
        <v>0</v>
      </c>
      <c r="L16" s="130" t="str">
        <f t="shared" si="1"/>
        <v/>
      </c>
      <c r="M16" s="130"/>
      <c r="N16" s="130"/>
      <c r="O16" s="130"/>
      <c r="P16" s="130"/>
      <c r="Q16" s="130"/>
      <c r="R16" s="130"/>
      <c r="S16" s="130"/>
      <c r="T16" s="130"/>
      <c r="U16" s="130"/>
      <c r="V16" s="130"/>
      <c r="W16" s="130"/>
    </row>
    <row r="17" spans="1:23" ht="30" customHeight="1">
      <c r="A17" s="64">
        <v>7</v>
      </c>
      <c r="B17" s="153"/>
      <c r="C17" s="154"/>
      <c r="D17" s="274"/>
      <c r="E17" s="275"/>
      <c r="F17" s="155"/>
      <c r="G17" s="156"/>
      <c r="H17" s="159"/>
      <c r="I17" s="160"/>
      <c r="J17" s="75"/>
      <c r="K17" s="130">
        <f t="shared" si="0"/>
        <v>0</v>
      </c>
      <c r="L17" s="130" t="str">
        <f t="shared" si="1"/>
        <v/>
      </c>
      <c r="M17" s="130"/>
      <c r="N17" s="130"/>
      <c r="O17" s="130"/>
      <c r="P17" s="130"/>
      <c r="Q17" s="130"/>
      <c r="R17" s="130"/>
      <c r="S17" s="130"/>
      <c r="T17" s="130"/>
      <c r="U17" s="130"/>
      <c r="V17" s="130"/>
      <c r="W17" s="130"/>
    </row>
    <row r="18" spans="1:23" ht="30" customHeight="1">
      <c r="A18" s="64">
        <v>8</v>
      </c>
      <c r="B18" s="153"/>
      <c r="C18" s="154"/>
      <c r="D18" s="274"/>
      <c r="E18" s="275"/>
      <c r="F18" s="155"/>
      <c r="G18" s="156"/>
      <c r="H18" s="159"/>
      <c r="I18" s="160"/>
      <c r="J18" s="75"/>
      <c r="K18" s="130">
        <f t="shared" si="0"/>
        <v>0</v>
      </c>
      <c r="L18" s="130" t="str">
        <f t="shared" si="1"/>
        <v/>
      </c>
      <c r="M18" s="130"/>
      <c r="N18" s="130"/>
      <c r="O18" s="130"/>
      <c r="P18" s="130"/>
      <c r="Q18" s="130"/>
      <c r="R18" s="130"/>
      <c r="S18" s="130"/>
      <c r="T18" s="130"/>
      <c r="U18" s="130"/>
      <c r="V18" s="130"/>
      <c r="W18" s="130"/>
    </row>
    <row r="19" spans="1:23" ht="30" customHeight="1">
      <c r="A19" s="64">
        <v>9</v>
      </c>
      <c r="B19" s="153"/>
      <c r="C19" s="154"/>
      <c r="D19" s="274"/>
      <c r="E19" s="275"/>
      <c r="F19" s="155"/>
      <c r="G19" s="156"/>
      <c r="H19" s="159"/>
      <c r="I19" s="160"/>
      <c r="J19" s="75"/>
      <c r="K19" s="130">
        <f t="shared" si="0"/>
        <v>0</v>
      </c>
      <c r="L19" s="130" t="str">
        <f t="shared" si="1"/>
        <v/>
      </c>
      <c r="M19" s="130"/>
      <c r="N19" s="130"/>
      <c r="O19" s="130"/>
      <c r="P19" s="130"/>
      <c r="Q19" s="130"/>
      <c r="R19" s="130"/>
      <c r="S19" s="130"/>
      <c r="T19" s="130"/>
      <c r="U19" s="130"/>
      <c r="V19" s="130"/>
      <c r="W19" s="130"/>
    </row>
    <row r="20" spans="1:23" ht="30" customHeight="1">
      <c r="A20" s="64">
        <v>10</v>
      </c>
      <c r="B20" s="153"/>
      <c r="C20" s="154"/>
      <c r="D20" s="274"/>
      <c r="E20" s="275"/>
      <c r="F20" s="155"/>
      <c r="G20" s="156"/>
      <c r="H20" s="159"/>
      <c r="I20" s="160"/>
      <c r="J20" s="75"/>
      <c r="K20" s="130">
        <f t="shared" si="0"/>
        <v>0</v>
      </c>
      <c r="L20" s="130" t="str">
        <f t="shared" si="1"/>
        <v/>
      </c>
      <c r="M20" s="130"/>
      <c r="N20" s="130"/>
      <c r="O20" s="130"/>
      <c r="P20" s="130"/>
      <c r="Q20" s="130"/>
      <c r="R20" s="130"/>
      <c r="S20" s="130"/>
      <c r="T20" s="130"/>
      <c r="U20" s="130"/>
      <c r="V20" s="130"/>
      <c r="W20" s="130"/>
    </row>
    <row r="21" spans="1:23" ht="30" customHeight="1">
      <c r="A21" s="64">
        <v>11</v>
      </c>
      <c r="B21" s="153"/>
      <c r="C21" s="154"/>
      <c r="D21" s="274"/>
      <c r="E21" s="275"/>
      <c r="F21" s="155"/>
      <c r="G21" s="156"/>
      <c r="H21" s="159"/>
      <c r="I21" s="160"/>
      <c r="J21" s="75"/>
      <c r="K21" s="130">
        <f t="shared" si="0"/>
        <v>0</v>
      </c>
      <c r="L21" s="130" t="str">
        <f t="shared" si="1"/>
        <v/>
      </c>
      <c r="M21" s="130"/>
      <c r="N21" s="130"/>
      <c r="O21" s="130"/>
      <c r="P21" s="130"/>
      <c r="Q21" s="130"/>
      <c r="R21" s="130"/>
      <c r="S21" s="130"/>
      <c r="T21" s="130"/>
      <c r="U21" s="130"/>
      <c r="V21" s="130"/>
      <c r="W21" s="130"/>
    </row>
    <row r="22" spans="1:23" ht="30" customHeight="1">
      <c r="A22" s="64">
        <v>12</v>
      </c>
      <c r="B22" s="153"/>
      <c r="C22" s="154"/>
      <c r="D22" s="274"/>
      <c r="E22" s="275"/>
      <c r="F22" s="155"/>
      <c r="G22" s="156"/>
      <c r="H22" s="159"/>
      <c r="I22" s="160"/>
      <c r="J22" s="75"/>
      <c r="K22" s="130">
        <f t="shared" si="0"/>
        <v>0</v>
      </c>
      <c r="L22" s="130" t="str">
        <f t="shared" si="1"/>
        <v/>
      </c>
      <c r="M22" s="130"/>
      <c r="N22" s="130"/>
      <c r="O22" s="130"/>
      <c r="P22" s="130"/>
      <c r="Q22" s="130"/>
      <c r="R22" s="130"/>
      <c r="S22" s="130"/>
      <c r="T22" s="130"/>
      <c r="U22" s="130"/>
      <c r="V22" s="130"/>
      <c r="W22" s="130"/>
    </row>
    <row r="23" spans="1:23" ht="30" customHeight="1">
      <c r="A23" s="64">
        <v>13</v>
      </c>
      <c r="B23" s="153"/>
      <c r="C23" s="154"/>
      <c r="D23" s="274"/>
      <c r="E23" s="275"/>
      <c r="F23" s="155"/>
      <c r="G23" s="156"/>
      <c r="H23" s="159"/>
      <c r="I23" s="160"/>
      <c r="J23" s="75"/>
      <c r="K23" s="130">
        <f t="shared" si="0"/>
        <v>0</v>
      </c>
      <c r="L23" s="130" t="str">
        <f t="shared" si="1"/>
        <v/>
      </c>
      <c r="M23" s="130"/>
      <c r="N23" s="130"/>
      <c r="O23" s="130"/>
      <c r="P23" s="130"/>
      <c r="Q23" s="130"/>
      <c r="R23" s="130"/>
      <c r="S23" s="130"/>
      <c r="T23" s="130"/>
      <c r="U23" s="130"/>
      <c r="V23" s="130"/>
      <c r="W23" s="130"/>
    </row>
    <row r="24" spans="1:23" ht="30" customHeight="1">
      <c r="A24" s="64">
        <v>14</v>
      </c>
      <c r="B24" s="153"/>
      <c r="C24" s="154"/>
      <c r="D24" s="274"/>
      <c r="E24" s="275"/>
      <c r="F24" s="155"/>
      <c r="G24" s="156"/>
      <c r="H24" s="159"/>
      <c r="I24" s="160"/>
      <c r="J24" s="75"/>
      <c r="K24" s="130">
        <f t="shared" si="0"/>
        <v>0</v>
      </c>
      <c r="L24" s="130" t="str">
        <f t="shared" si="1"/>
        <v/>
      </c>
      <c r="M24" s="130"/>
      <c r="N24" s="130"/>
      <c r="O24" s="130"/>
      <c r="P24" s="130"/>
      <c r="Q24" s="130"/>
      <c r="R24" s="130"/>
      <c r="S24" s="130"/>
      <c r="T24" s="130"/>
      <c r="U24" s="130"/>
      <c r="V24" s="130"/>
      <c r="W24" s="130"/>
    </row>
    <row r="25" spans="1:23" ht="30" customHeight="1" thickBot="1">
      <c r="A25" s="65">
        <v>15</v>
      </c>
      <c r="B25" s="198"/>
      <c r="C25" s="161"/>
      <c r="D25" s="294"/>
      <c r="E25" s="295"/>
      <c r="F25" s="162"/>
      <c r="G25" s="163"/>
      <c r="H25" s="164"/>
      <c r="I25" s="165"/>
      <c r="J25" s="76"/>
      <c r="K25" s="130">
        <f t="shared" si="0"/>
        <v>0</v>
      </c>
      <c r="L25" s="130" t="e">
        <f>IF(SUMIF(C11:C25,"【職員処遇改善費のみ対象】園内研修",I11:I25)&gt;VLOOKUP(C6,M25:N28,2,FALSE),VLOOKUP(C6,M25:N28,2,FALSE)-SUMIF(C11:C25,"【職員処遇改善費のみ対象】園内研修",I11:I25),"")</f>
        <v>#N/A</v>
      </c>
      <c r="M25" s="54" t="s">
        <v>140</v>
      </c>
      <c r="N25" s="149">
        <v>4</v>
      </c>
      <c r="O25" s="130"/>
      <c r="P25" s="130"/>
      <c r="Q25" s="130"/>
      <c r="R25" s="130"/>
      <c r="S25" s="130"/>
      <c r="T25" s="130"/>
      <c r="U25" s="130"/>
      <c r="V25" s="130"/>
      <c r="W25" s="130"/>
    </row>
    <row r="26" spans="1:23" ht="26.25" customHeight="1" thickTop="1" thickBot="1">
      <c r="A26" s="287" t="s">
        <v>65</v>
      </c>
      <c r="B26" s="289"/>
      <c r="C26" s="288"/>
      <c r="D26" s="288"/>
      <c r="E26" s="288"/>
      <c r="F26" s="289"/>
      <c r="G26" s="290"/>
      <c r="H26" s="85">
        <f ca="1">①集計表!P33</f>
        <v>0</v>
      </c>
      <c r="I26" s="82">
        <f ca="1">SUM(I27:I29)</f>
        <v>0</v>
      </c>
      <c r="J26" s="152"/>
      <c r="K26" s="130"/>
      <c r="L26" s="130"/>
      <c r="M26" s="132"/>
      <c r="N26" s="149"/>
      <c r="O26" s="130"/>
      <c r="P26" s="130"/>
      <c r="Q26" s="130"/>
      <c r="R26" s="130"/>
      <c r="S26" s="130"/>
      <c r="T26" s="130"/>
      <c r="U26" s="130"/>
      <c r="V26" s="130"/>
      <c r="W26" s="130"/>
    </row>
    <row r="27" spans="1:23" ht="26.25" customHeight="1" thickBot="1">
      <c r="A27" s="136"/>
      <c r="B27" s="127" t="s">
        <v>66</v>
      </c>
      <c r="C27" s="128"/>
      <c r="D27" s="128"/>
      <c r="E27" s="128"/>
      <c r="F27" s="128"/>
      <c r="G27" s="128"/>
      <c r="H27" s="139" t="s">
        <v>89</v>
      </c>
      <c r="I27" s="82">
        <f>SUMIF(C11:C25,"【職員処遇改善費のみ対象】横浜市（区）主催研修",I11:I25)</f>
        <v>0</v>
      </c>
      <c r="J27" s="126"/>
      <c r="K27" s="130"/>
      <c r="L27" s="130"/>
      <c r="M27" s="132"/>
      <c r="N27" s="149"/>
      <c r="O27" s="130"/>
      <c r="P27" s="130"/>
      <c r="Q27" s="130"/>
      <c r="R27" s="130"/>
      <c r="S27" s="130"/>
      <c r="T27" s="130"/>
      <c r="U27" s="130"/>
      <c r="V27" s="130"/>
      <c r="W27" s="130"/>
    </row>
    <row r="28" spans="1:23" ht="26.25" customHeight="1" thickBot="1">
      <c r="A28" s="136"/>
      <c r="B28" s="147" t="s">
        <v>145</v>
      </c>
      <c r="C28" s="128"/>
      <c r="D28" s="128"/>
      <c r="E28" s="128"/>
      <c r="F28" s="128"/>
      <c r="G28" s="128"/>
      <c r="H28" s="138" t="s">
        <v>186</v>
      </c>
      <c r="I28" s="82">
        <f ca="1">SUMIF(C11:C26,"【幼稚園又は認定こども園に勤務していた者】その他",I11:I25)</f>
        <v>0</v>
      </c>
      <c r="J28" s="137"/>
      <c r="K28" s="130"/>
      <c r="M28" s="132"/>
      <c r="N28" s="149"/>
      <c r="O28" s="130"/>
      <c r="P28" s="130"/>
      <c r="Q28" s="130"/>
      <c r="R28" s="130"/>
      <c r="S28" s="130"/>
      <c r="T28" s="130"/>
      <c r="U28" s="130"/>
      <c r="V28" s="130"/>
      <c r="W28" s="130"/>
    </row>
    <row r="29" spans="1:23" ht="26.25" customHeight="1" thickBot="1">
      <c r="A29" s="136"/>
      <c r="B29" s="292" t="s">
        <v>144</v>
      </c>
      <c r="C29" s="292"/>
      <c r="D29" s="292"/>
      <c r="E29" s="292"/>
      <c r="F29" s="292"/>
      <c r="G29" s="293"/>
      <c r="H29" s="138" t="s">
        <v>187</v>
      </c>
      <c r="I29" s="82">
        <f>IF(SUMIF(C11:C25,"【職員処遇改善費のみ対象】園内研修",I11:I25)&gt;N25,N25,SUMIF(C11:C25,"【職員処遇改善費のみ対象】園内研修",I11:I25))</f>
        <v>0</v>
      </c>
      <c r="J29" s="137"/>
      <c r="K29" s="130"/>
      <c r="L29" s="130"/>
      <c r="M29" s="130"/>
      <c r="N29" s="130"/>
      <c r="O29" s="130"/>
      <c r="P29" s="130"/>
      <c r="Q29" s="130"/>
      <c r="R29" s="130"/>
      <c r="S29" s="130"/>
      <c r="T29" s="130"/>
      <c r="U29" s="130"/>
      <c r="V29" s="130"/>
      <c r="W29" s="130"/>
    </row>
    <row r="30" spans="1:23" s="52" customFormat="1" ht="26.25" customHeight="1" thickBot="1">
      <c r="A30" s="121"/>
      <c r="B30" s="122" t="s">
        <v>183</v>
      </c>
      <c r="C30" s="148"/>
      <c r="D30" s="128"/>
      <c r="E30" s="128"/>
      <c r="F30" s="128"/>
      <c r="G30" s="128"/>
      <c r="H30" s="189" t="s">
        <v>188</v>
      </c>
      <c r="I30" s="82">
        <f>SUMIF(C11:C25,"幼稚園教諭旧免許状更新講習・免許法認定講習",I11:I25)</f>
        <v>0</v>
      </c>
      <c r="J30" s="128"/>
      <c r="K30" s="132"/>
      <c r="L30" s="132"/>
      <c r="M30" s="132"/>
      <c r="N30" s="132"/>
      <c r="O30" s="132"/>
      <c r="P30" s="132"/>
      <c r="Q30" s="132"/>
      <c r="R30" s="132"/>
      <c r="S30" s="132"/>
      <c r="T30" s="132"/>
      <c r="U30" s="132"/>
      <c r="V30" s="132"/>
      <c r="W30" s="132"/>
    </row>
    <row r="31" spans="1:23" s="52" customFormat="1" ht="15" customHeight="1">
      <c r="A31" s="121"/>
      <c r="B31" s="291" t="s">
        <v>184</v>
      </c>
      <c r="C31" s="291"/>
      <c r="D31" s="128"/>
      <c r="E31" s="128"/>
      <c r="F31" s="128"/>
      <c r="G31" s="128"/>
      <c r="H31" s="128"/>
      <c r="I31" s="128"/>
      <c r="J31" s="128"/>
      <c r="K31" s="132"/>
      <c r="L31" s="132"/>
      <c r="M31" s="132"/>
      <c r="N31" s="132"/>
      <c r="O31" s="132"/>
      <c r="P31" s="132"/>
      <c r="Q31" s="132"/>
      <c r="R31" s="132"/>
      <c r="S31" s="132"/>
      <c r="T31" s="132"/>
      <c r="U31" s="132"/>
      <c r="V31" s="132"/>
      <c r="W31" s="132"/>
    </row>
    <row r="32" spans="1:23" s="52" customFormat="1" ht="15" customHeight="1">
      <c r="A32" s="121"/>
      <c r="B32" s="122" t="s">
        <v>185</v>
      </c>
      <c r="C32" s="128"/>
      <c r="D32" s="128"/>
      <c r="E32" s="128"/>
      <c r="F32" s="128"/>
      <c r="G32" s="128"/>
      <c r="H32" s="128"/>
      <c r="I32" s="128"/>
      <c r="J32" s="128"/>
      <c r="K32" s="132"/>
      <c r="L32" s="132"/>
      <c r="M32" s="132"/>
      <c r="N32" s="132"/>
      <c r="O32" s="132"/>
      <c r="P32" s="132"/>
      <c r="Q32" s="132"/>
      <c r="R32" s="132"/>
      <c r="S32" s="132"/>
      <c r="T32" s="132"/>
      <c r="U32" s="132"/>
      <c r="V32" s="132"/>
      <c r="W32" s="132"/>
    </row>
    <row r="33" spans="1:23" s="52" customFormat="1" ht="15" customHeight="1">
      <c r="A33" s="121"/>
      <c r="B33" s="122" t="s">
        <v>196</v>
      </c>
      <c r="C33" s="128"/>
      <c r="D33" s="128"/>
      <c r="E33" s="128"/>
      <c r="F33" s="128"/>
      <c r="G33" s="128"/>
      <c r="H33" s="128"/>
      <c r="I33" s="128"/>
      <c r="J33" s="128"/>
      <c r="K33" s="132"/>
      <c r="L33" s="132"/>
      <c r="M33" s="132"/>
      <c r="N33" s="132"/>
      <c r="O33" s="132"/>
      <c r="P33" s="132"/>
      <c r="Q33" s="132"/>
      <c r="R33" s="132"/>
      <c r="S33" s="132"/>
      <c r="T33" s="132"/>
      <c r="U33" s="132"/>
      <c r="V33" s="132"/>
      <c r="W33" s="132"/>
    </row>
    <row r="34" spans="1:23" s="52" customFormat="1" ht="15" customHeight="1">
      <c r="A34" s="121"/>
      <c r="C34" s="129"/>
      <c r="D34" s="128"/>
      <c r="E34" s="128"/>
      <c r="F34" s="128"/>
      <c r="G34" s="128"/>
      <c r="H34" s="128"/>
      <c r="I34" s="128"/>
      <c r="J34" s="128"/>
      <c r="K34" s="132"/>
      <c r="L34" s="132"/>
      <c r="M34" s="132"/>
      <c r="N34" s="132"/>
      <c r="O34" s="132"/>
      <c r="P34" s="132"/>
      <c r="Q34" s="132"/>
      <c r="R34" s="132"/>
      <c r="S34" s="132"/>
      <c r="T34" s="132"/>
      <c r="U34" s="132"/>
      <c r="V34" s="132"/>
      <c r="W34" s="132"/>
    </row>
    <row r="35" spans="1:23" s="52" customFormat="1" ht="15" customHeight="1">
      <c r="A35" s="121"/>
      <c r="D35" s="128"/>
      <c r="E35" s="128"/>
      <c r="F35" s="128"/>
      <c r="G35" s="128"/>
      <c r="H35" s="128"/>
      <c r="I35" s="128"/>
      <c r="J35" s="128"/>
      <c r="K35" s="132"/>
      <c r="L35" s="132"/>
      <c r="M35" s="132"/>
      <c r="N35" s="132"/>
      <c r="O35" s="132"/>
      <c r="P35" s="132"/>
      <c r="Q35" s="132"/>
      <c r="R35" s="132"/>
      <c r="S35" s="132"/>
      <c r="T35" s="132"/>
      <c r="U35" s="132"/>
      <c r="V35" s="132"/>
      <c r="W35" s="132"/>
    </row>
    <row r="36" spans="1:23" s="52" customFormat="1" ht="15" customHeight="1">
      <c r="A36" s="121"/>
      <c r="C36" s="128"/>
      <c r="D36" s="128"/>
      <c r="E36" s="128"/>
      <c r="F36" s="128"/>
      <c r="G36" s="128"/>
      <c r="H36" s="128"/>
      <c r="I36" s="128"/>
      <c r="J36" s="128"/>
      <c r="K36" s="132"/>
      <c r="L36" s="132"/>
      <c r="M36" s="132"/>
      <c r="N36" s="132"/>
      <c r="O36" s="132"/>
      <c r="P36" s="132"/>
      <c r="Q36" s="132"/>
      <c r="R36" s="132"/>
      <c r="S36" s="132"/>
      <c r="T36" s="132"/>
      <c r="U36" s="132"/>
      <c r="V36" s="132"/>
      <c r="W36" s="132"/>
    </row>
    <row r="37" spans="1:23" s="52" customFormat="1" ht="15" customHeight="1">
      <c r="A37" s="62"/>
      <c r="C37" s="50"/>
      <c r="D37" s="50"/>
      <c r="E37" s="50"/>
      <c r="F37" s="50"/>
      <c r="G37" s="50"/>
      <c r="H37" s="50"/>
      <c r="I37" s="50"/>
      <c r="J37" s="50"/>
    </row>
    <row r="38" spans="1:23" s="52" customFormat="1" ht="15" customHeight="1">
      <c r="A38" s="62"/>
      <c r="B38" s="99" t="s">
        <v>90</v>
      </c>
      <c r="C38" s="100"/>
      <c r="D38" s="100"/>
      <c r="E38" s="100"/>
      <c r="F38" s="100"/>
      <c r="G38" s="50"/>
      <c r="H38" s="50"/>
      <c r="I38" s="50"/>
      <c r="J38" s="50"/>
    </row>
    <row r="39" spans="1:23" s="52" customFormat="1" ht="30" customHeight="1">
      <c r="A39" s="62"/>
      <c r="B39" s="211"/>
      <c r="C39" s="212"/>
      <c r="D39" s="212"/>
      <c r="E39" s="212"/>
      <c r="F39" s="212"/>
      <c r="G39" s="212"/>
      <c r="H39" s="212"/>
      <c r="I39" s="212"/>
      <c r="J39" s="212"/>
    </row>
    <row r="40" spans="1:23" s="52" customFormat="1" ht="15" customHeight="1">
      <c r="A40" s="62"/>
      <c r="B40" s="58"/>
      <c r="C40" s="50"/>
      <c r="D40" s="50"/>
      <c r="E40" s="50"/>
      <c r="F40" s="50"/>
      <c r="G40" s="50"/>
      <c r="H40" s="50"/>
      <c r="I40" s="50"/>
      <c r="J40" s="50"/>
    </row>
    <row r="41" spans="1:23" s="52" customFormat="1" ht="15" customHeight="1">
      <c r="A41" s="62"/>
      <c r="B41" s="58"/>
      <c r="C41" s="50"/>
      <c r="D41" s="50"/>
      <c r="E41" s="50"/>
      <c r="F41" s="50"/>
      <c r="G41" s="50"/>
      <c r="H41" s="50"/>
      <c r="I41" s="50"/>
      <c r="J41" s="50"/>
    </row>
    <row r="42" spans="1:23" s="53" customFormat="1" ht="15" customHeight="1">
      <c r="A42" s="66"/>
      <c r="B42" s="57"/>
      <c r="C42" s="51"/>
      <c r="D42" s="51"/>
      <c r="E42" s="51"/>
      <c r="F42" s="51"/>
      <c r="G42" s="51"/>
      <c r="H42" s="51"/>
      <c r="I42" s="51"/>
      <c r="J42" s="51"/>
    </row>
  </sheetData>
  <sheetProtection algorithmName="SHA-512" hashValue="Vw4c+zLaU8OGFjqkUTUZDNrHaWQnH6jB6rxoyeS0mQ+O933Wq71jPG2u7UqsNS0Dfl4z6tS5CVstSx8h01S1xg==" saltValue="l6SvxdrmjhecNx+78vm0mQ==" spinCount="100000" sheet="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9:G29"/>
    <mergeCell ref="B31:C31"/>
    <mergeCell ref="B39:J39"/>
    <mergeCell ref="D21:E21"/>
    <mergeCell ref="D22:E22"/>
    <mergeCell ref="D23:E23"/>
    <mergeCell ref="D24:E24"/>
    <mergeCell ref="D25:E25"/>
    <mergeCell ref="A26:G26"/>
  </mergeCells>
  <phoneticPr fontId="2"/>
  <conditionalFormatting sqref="C6:C7">
    <cfRule type="cellIs" dxfId="376" priority="13" operator="equal">
      <formula>""</formula>
    </cfRule>
  </conditionalFormatting>
  <conditionalFormatting sqref="D8 H26:I26">
    <cfRule type="cellIs" dxfId="375" priority="15" operator="equal">
      <formula>""</formula>
    </cfRule>
  </conditionalFormatting>
  <conditionalFormatting sqref="D11:E25 G11:H25">
    <cfRule type="expression" dxfId="374" priority="3">
      <formula>$C11="【職員処遇改善費のみ対象】園内研修"</formula>
    </cfRule>
  </conditionalFormatting>
  <conditionalFormatting sqref="D11:E25">
    <cfRule type="expression" dxfId="373" priority="11">
      <formula>$C11="【職員処遇改善費のみ対象】横浜市（区）主催研修"</formula>
    </cfRule>
    <cfRule type="expression" dxfId="372" priority="12">
      <formula>$C11="幼稚園教諭旧免許状更新講習・免許法認定講習"</formula>
    </cfRule>
  </conditionalFormatting>
  <conditionalFormatting sqref="F11:F25">
    <cfRule type="expression" dxfId="371" priority="7">
      <formula>$C11&lt;&gt;"保育士等キャリアアップ研修"</formula>
    </cfRule>
    <cfRule type="expression" dxfId="370" priority="16" stopIfTrue="1">
      <formula>$C11="保育士等キャリアアップ研修"</formula>
    </cfRule>
  </conditionalFormatting>
  <conditionalFormatting sqref="F11:H25">
    <cfRule type="expression" dxfId="369" priority="4">
      <formula>$C11="その他"</formula>
    </cfRule>
  </conditionalFormatting>
  <conditionalFormatting sqref="G11:G25">
    <cfRule type="expression" dxfId="368" priority="9">
      <formula>$C11="幼稚園教諭旧免許状更新講習・免許法認定講習"</formula>
    </cfRule>
  </conditionalFormatting>
  <conditionalFormatting sqref="G11:H25">
    <cfRule type="expression" dxfId="367" priority="1">
      <formula>$C11="【職員処遇改善費のみ対象】横浜市（区）主催研修"</formula>
    </cfRule>
  </conditionalFormatting>
  <conditionalFormatting sqref="H11:H25">
    <cfRule type="expression" dxfId="366" priority="2">
      <formula>$C11="【幼稚園又は認定こども園に勤務していた者】その他"</formula>
    </cfRule>
  </conditionalFormatting>
  <conditionalFormatting sqref="H3:I3 H4:J7">
    <cfRule type="cellIs" dxfId="365" priority="14" operator="equal">
      <formula>""</formula>
    </cfRule>
  </conditionalFormatting>
  <conditionalFormatting sqref="I11:I25">
    <cfRule type="expression" dxfId="364" priority="8">
      <formula>$C11="保育士等キャリアアップ研修"</formula>
    </cfRule>
  </conditionalFormatting>
  <dataValidations count="9">
    <dataValidation type="list" allowBlank="1" showInputMessage="1" showErrorMessage="1" sqref="D11:E25" xr:uid="{99D04F33-1F6C-43C9-993C-0E113E86B59E}">
      <formula1>INDIRECT($C11)</formula1>
    </dataValidation>
    <dataValidation type="list" allowBlank="1" showInputMessage="1" showErrorMessage="1" sqref="O6" xr:uid="{47B6DA04-7D42-4ACE-9B4C-69EC11EE3F4C}">
      <formula1>" "</formula1>
    </dataValidation>
    <dataValidation type="list" allowBlank="1" showInputMessage="1" showErrorMessage="1" sqref="C11:C25" xr:uid="{8B7429FD-13BA-4B06-A7AA-CBD52ECCD267}">
      <formula1>INDIRECT($D$8)</formula1>
    </dataValidation>
    <dataValidation type="list" allowBlank="1" showInputMessage="1" showErrorMessage="1" sqref="D8" xr:uid="{527FADD5-1F30-4902-A38C-A84361685E64}">
      <formula1>"〇,×"</formula1>
    </dataValidation>
    <dataValidation type="textLength" operator="equal" allowBlank="1" showInputMessage="1" showErrorMessage="1" sqref="G11:G25" xr:uid="{E5675041-5F3B-4BA1-86F1-1620957D9C82}">
      <formula1>12</formula1>
    </dataValidation>
    <dataValidation type="decimal" operator="greaterThanOrEqual" allowBlank="1" showInputMessage="1" showErrorMessage="1" sqref="I11:I25" xr:uid="{AF1D9F2C-22B2-4517-B1DF-1EB94B1AEADA}">
      <formula1>0</formula1>
    </dataValidation>
    <dataValidation type="list" allowBlank="1" showInputMessage="1" showErrorMessage="1" sqref="H11:H24" xr:uid="{DA01D2AD-AC46-49A4-BA8B-493284625DD5}">
      <formula1>INDIRECT($C$6)</formula1>
    </dataValidation>
    <dataValidation type="list" allowBlank="1" showInputMessage="1" showErrorMessage="1" sqref="H25" xr:uid="{334194D0-167F-42F1-A9FD-64C7BF5B16AB}">
      <formula1>INDIRECT($C$5)</formula1>
    </dataValidation>
    <dataValidation type="date" operator="lessThanOrEqual" allowBlank="1" error="賃金改善開始月のR6.4月以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6.4月以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EC94723A-4E02-4A75-B80C-831A161054E6}">
      <formula1>45716</formula1>
    </dataValidation>
  </dataValidations>
  <printOptions horizontalCentered="1"/>
  <pageMargins left="0.25" right="0.25" top="0.75" bottom="0.75" header="0.3" footer="0.3"/>
  <pageSetup paperSize="8" scale="85" orientation="landscape" cellComments="asDisplayed" r:id="rId1"/>
  <extLst>
    <ext xmlns:x14="http://schemas.microsoft.com/office/spreadsheetml/2009/9/main" uri="{CCE6A557-97BC-4b89-ADB6-D9C93CAAB3DF}">
      <x14:dataValidations xmlns:xm="http://schemas.microsoft.com/office/excel/2006/main" count="1">
        <x14:dataValidation type="list" allowBlank="1" showInputMessage="1" showErrorMessage="1" xr:uid="{07ED5060-CCDB-44F5-A241-E48D4E805D8A}">
          <x14:formula1>
            <xm:f>マスタ!$C$3:$C$6</xm:f>
          </x14:formula1>
          <xm:sqref>C6:D6</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430C5C-EFDC-4F6D-951F-0B81B47576EA}">
  <sheetPr codeName="Sheet26">
    <tabColor rgb="FFFF0000"/>
    <pageSetUpPr fitToPage="1"/>
  </sheetPr>
  <dimension ref="A1:W42"/>
  <sheetViews>
    <sheetView showZeros="0" view="pageBreakPreview" zoomScale="70" zoomScaleNormal="70" zoomScaleSheetLayoutView="70" workbookViewId="0"/>
  </sheetViews>
  <sheetFormatPr defaultRowHeight="18.75"/>
  <cols>
    <col min="1" max="1" width="5" style="63" customWidth="1"/>
    <col min="2" max="2" width="16.75" style="67" customWidth="1"/>
    <col min="3" max="3" width="39.375" style="2" customWidth="1"/>
    <col min="4" max="4" width="9.375" style="2" customWidth="1"/>
    <col min="5" max="5" width="37.625" style="2" customWidth="1"/>
    <col min="6" max="6" width="42.875" style="2" customWidth="1"/>
    <col min="7" max="7" width="19.625" style="2" customWidth="1"/>
    <col min="8" max="8" width="22.375" style="2" customWidth="1"/>
    <col min="9" max="9" width="15.625" style="2" customWidth="1"/>
    <col min="10" max="10" width="27.5" style="2" customWidth="1"/>
    <col min="11" max="11" width="9" style="2" hidden="1" customWidth="1"/>
    <col min="12" max="12" width="11.875" style="2" hidden="1" customWidth="1"/>
    <col min="13" max="13" width="10.5" style="2" hidden="1" customWidth="1"/>
    <col min="14" max="14" width="9" style="2" hidden="1" customWidth="1"/>
    <col min="15" max="15" width="50.625" style="2" hidden="1" customWidth="1"/>
    <col min="16" max="16384" width="9" style="2"/>
  </cols>
  <sheetData>
    <row r="1" spans="1:23" ht="29.25" customHeight="1">
      <c r="A1" s="112" t="s">
        <v>71</v>
      </c>
      <c r="B1" s="113"/>
      <c r="C1" s="117"/>
      <c r="D1" s="116" t="s">
        <v>195</v>
      </c>
      <c r="E1" s="98"/>
      <c r="F1" s="116"/>
      <c r="G1" s="117"/>
      <c r="H1" s="117"/>
      <c r="I1" s="117"/>
      <c r="J1" s="118"/>
      <c r="K1" s="130"/>
      <c r="L1" s="130"/>
      <c r="M1" s="130"/>
      <c r="N1" s="130"/>
      <c r="O1" s="130"/>
      <c r="P1" s="130"/>
      <c r="Q1" s="130"/>
      <c r="R1" s="130"/>
      <c r="S1" s="130"/>
      <c r="T1" s="130"/>
      <c r="U1" s="130"/>
      <c r="V1" s="130"/>
      <c r="W1" s="130"/>
    </row>
    <row r="2" spans="1:23" ht="19.5" thickBot="1">
      <c r="A2" s="121"/>
      <c r="B2" s="122"/>
      <c r="C2" s="119"/>
      <c r="D2" s="119"/>
      <c r="E2" s="119"/>
      <c r="F2" s="124"/>
      <c r="G2" s="119"/>
      <c r="H2" s="125"/>
      <c r="I2" s="125"/>
      <c r="J2" s="125"/>
      <c r="K2" s="130"/>
      <c r="L2" s="130"/>
      <c r="M2" s="130"/>
      <c r="N2" s="130"/>
      <c r="O2" s="130"/>
      <c r="P2" s="130"/>
      <c r="Q2" s="130"/>
      <c r="R2" s="130"/>
      <c r="S2" s="130"/>
      <c r="T2" s="130"/>
      <c r="U2" s="130"/>
      <c r="V2" s="130"/>
      <c r="W2" s="130"/>
    </row>
    <row r="3" spans="1:23" s="6" customFormat="1" ht="24.95" customHeight="1">
      <c r="A3" s="192"/>
      <c r="B3" s="122"/>
      <c r="C3" s="193"/>
      <c r="D3" s="193"/>
      <c r="E3" s="193"/>
      <c r="F3" s="194"/>
      <c r="G3" s="195" t="s">
        <v>1</v>
      </c>
      <c r="H3" s="97">
        <f>①集計表!P4</f>
        <v>0</v>
      </c>
      <c r="I3" s="196" t="s">
        <v>3</v>
      </c>
      <c r="J3" s="118"/>
      <c r="K3" s="131"/>
      <c r="L3" s="131"/>
      <c r="M3" s="131"/>
      <c r="N3" s="131"/>
      <c r="O3" s="131"/>
      <c r="P3" s="131"/>
      <c r="Q3" s="131"/>
      <c r="R3" s="131"/>
      <c r="S3" s="131"/>
      <c r="T3" s="131"/>
      <c r="U3" s="131"/>
      <c r="V3" s="131"/>
      <c r="W3" s="131"/>
    </row>
    <row r="4" spans="1:23" s="6" customFormat="1" ht="24.95" customHeight="1">
      <c r="A4" s="121"/>
      <c r="B4" s="122"/>
      <c r="C4" s="193"/>
      <c r="D4" s="193"/>
      <c r="E4" s="193"/>
      <c r="F4" s="194"/>
      <c r="G4" s="197" t="s">
        <v>4</v>
      </c>
      <c r="H4" s="276">
        <f>①集計表!P5</f>
        <v>0</v>
      </c>
      <c r="I4" s="277"/>
      <c r="J4" s="278"/>
      <c r="K4" s="131"/>
      <c r="L4" s="131"/>
      <c r="M4" s="131"/>
      <c r="N4" s="131"/>
      <c r="O4" s="131"/>
      <c r="P4" s="131"/>
      <c r="Q4" s="131"/>
      <c r="R4" s="131"/>
      <c r="S4" s="131"/>
      <c r="T4" s="131"/>
      <c r="U4" s="131"/>
      <c r="V4" s="131"/>
      <c r="W4" s="131"/>
    </row>
    <row r="5" spans="1:23" s="6" customFormat="1" ht="24.95" customHeight="1" thickBot="1">
      <c r="A5" s="62"/>
      <c r="B5" s="71"/>
      <c r="C5" s="3"/>
      <c r="D5" s="14"/>
      <c r="E5" s="14"/>
      <c r="F5" s="7"/>
      <c r="G5" s="15" t="s">
        <v>7</v>
      </c>
      <c r="H5" s="279">
        <f>①集計表!P6</f>
        <v>0</v>
      </c>
      <c r="I5" s="280"/>
      <c r="J5" s="281"/>
      <c r="K5" s="131"/>
      <c r="L5" s="131"/>
      <c r="M5" s="131"/>
      <c r="N5" s="131"/>
      <c r="O5" s="131"/>
      <c r="P5" s="131"/>
      <c r="Q5" s="131"/>
      <c r="R5" s="131"/>
      <c r="S5" s="131"/>
      <c r="T5" s="131"/>
      <c r="U5" s="131"/>
      <c r="V5" s="131"/>
      <c r="W5" s="131"/>
    </row>
    <row r="6" spans="1:23" s="6" customFormat="1" ht="24.95" customHeight="1">
      <c r="A6" s="62"/>
      <c r="B6" s="68" t="s">
        <v>6</v>
      </c>
      <c r="C6" s="270"/>
      <c r="D6" s="271"/>
      <c r="E6" s="14"/>
      <c r="F6" s="7"/>
      <c r="G6" s="70" t="s">
        <v>63</v>
      </c>
      <c r="H6" s="279">
        <f>①集計表!P7</f>
        <v>0</v>
      </c>
      <c r="I6" s="280"/>
      <c r="J6" s="281"/>
      <c r="K6" s="131"/>
      <c r="L6" s="131"/>
      <c r="M6" s="131"/>
      <c r="N6" s="131"/>
      <c r="O6" s="131"/>
      <c r="P6" s="131"/>
      <c r="Q6" s="131"/>
      <c r="R6" s="131"/>
      <c r="S6" s="131"/>
      <c r="T6" s="131"/>
      <c r="U6" s="131"/>
      <c r="V6" s="131"/>
      <c r="W6" s="131"/>
    </row>
    <row r="7" spans="1:23" s="6" customFormat="1" ht="24.95" customHeight="1" thickBot="1">
      <c r="A7" s="62"/>
      <c r="B7" s="107" t="s">
        <v>9</v>
      </c>
      <c r="C7" s="272"/>
      <c r="D7" s="273"/>
      <c r="E7" s="14"/>
      <c r="F7" s="7"/>
      <c r="G7" s="17" t="s">
        <v>64</v>
      </c>
      <c r="H7" s="282">
        <f>①集計表!P8</f>
        <v>0</v>
      </c>
      <c r="I7" s="283"/>
      <c r="J7" s="284"/>
      <c r="K7" s="131"/>
      <c r="L7" s="131"/>
      <c r="M7" s="131"/>
      <c r="N7" s="131"/>
      <c r="O7" s="131"/>
      <c r="P7" s="131"/>
      <c r="Q7" s="131"/>
      <c r="R7" s="131"/>
      <c r="S7" s="131"/>
      <c r="T7" s="131"/>
      <c r="U7" s="131"/>
      <c r="V7" s="131"/>
      <c r="W7" s="131"/>
    </row>
    <row r="8" spans="1:23" s="6" customFormat="1" ht="24.95" customHeight="1" thickBot="1">
      <c r="A8" s="62"/>
      <c r="B8" s="268" t="s">
        <v>104</v>
      </c>
      <c r="C8" s="269"/>
      <c r="D8" s="133" t="s">
        <v>106</v>
      </c>
      <c r="E8" s="14"/>
      <c r="F8" s="7"/>
      <c r="G8" s="102"/>
      <c r="H8" s="3"/>
      <c r="I8" s="3"/>
      <c r="J8" s="106"/>
      <c r="K8" s="131"/>
      <c r="L8" s="131" t="s">
        <v>190</v>
      </c>
      <c r="M8" s="131"/>
      <c r="N8" s="131"/>
      <c r="O8" s="131"/>
      <c r="P8" s="131"/>
      <c r="Q8" s="131"/>
      <c r="R8" s="131"/>
      <c r="S8" s="131"/>
      <c r="T8" s="131"/>
      <c r="U8" s="131"/>
      <c r="V8" s="131"/>
      <c r="W8" s="131"/>
    </row>
    <row r="9" spans="1:23" ht="24.95" customHeight="1">
      <c r="A9" s="62"/>
      <c r="B9" s="58"/>
      <c r="C9" s="19"/>
      <c r="D9" s="20"/>
      <c r="E9" s="20"/>
      <c r="F9" s="19"/>
      <c r="G9" s="19"/>
      <c r="H9" s="21"/>
      <c r="I9" s="22"/>
      <c r="J9" s="23"/>
      <c r="K9" s="130"/>
      <c r="L9" s="141" t="s">
        <v>189</v>
      </c>
      <c r="M9" s="140">
        <v>42826</v>
      </c>
      <c r="N9" s="130"/>
      <c r="O9" s="130"/>
      <c r="P9" s="130"/>
      <c r="Q9" s="130"/>
      <c r="R9" s="130"/>
      <c r="S9" s="130"/>
      <c r="T9" s="130"/>
      <c r="U9" s="130"/>
      <c r="V9" s="130"/>
      <c r="W9" s="130"/>
    </row>
    <row r="10" spans="1:23" ht="98.25" customHeight="1" thickBot="1">
      <c r="A10" s="61" t="s">
        <v>15</v>
      </c>
      <c r="B10" s="105" t="s">
        <v>146</v>
      </c>
      <c r="C10" s="59" t="s">
        <v>101</v>
      </c>
      <c r="D10" s="285" t="s">
        <v>181</v>
      </c>
      <c r="E10" s="286"/>
      <c r="F10" s="59" t="s">
        <v>19</v>
      </c>
      <c r="G10" s="60" t="s">
        <v>20</v>
      </c>
      <c r="H10" s="69" t="s">
        <v>74</v>
      </c>
      <c r="I10" s="72" t="s">
        <v>136</v>
      </c>
      <c r="J10" s="59" t="s">
        <v>62</v>
      </c>
      <c r="K10" s="130"/>
      <c r="L10" s="141" t="s">
        <v>142</v>
      </c>
      <c r="M10" s="130"/>
      <c r="N10" s="130"/>
      <c r="O10" s="130"/>
      <c r="P10" s="130"/>
      <c r="Q10" s="130"/>
      <c r="R10" s="130"/>
      <c r="S10" s="130"/>
      <c r="T10" s="130"/>
      <c r="U10" s="130"/>
      <c r="V10" s="130"/>
      <c r="W10" s="130"/>
    </row>
    <row r="11" spans="1:23" ht="30" customHeight="1">
      <c r="A11" s="64">
        <v>1</v>
      </c>
      <c r="B11" s="153"/>
      <c r="C11" s="154"/>
      <c r="D11" s="274"/>
      <c r="E11" s="275"/>
      <c r="F11" s="155"/>
      <c r="G11" s="156"/>
      <c r="H11" s="157"/>
      <c r="I11" s="158"/>
      <c r="J11" s="75"/>
      <c r="K11" s="130"/>
      <c r="L11" s="141" t="s">
        <v>143</v>
      </c>
      <c r="M11" s="140">
        <v>43921</v>
      </c>
      <c r="N11" s="130"/>
      <c r="O11" s="130"/>
      <c r="P11" s="130"/>
      <c r="Q11" s="130"/>
      <c r="R11" s="130"/>
      <c r="S11" s="130"/>
      <c r="T11" s="130"/>
      <c r="U11" s="130"/>
      <c r="V11" s="130"/>
      <c r="W11" s="130"/>
    </row>
    <row r="12" spans="1:23" ht="30" customHeight="1">
      <c r="A12" s="64">
        <v>2</v>
      </c>
      <c r="B12" s="153"/>
      <c r="C12" s="154"/>
      <c r="D12" s="274"/>
      <c r="E12" s="275"/>
      <c r="F12" s="155"/>
      <c r="G12" s="156"/>
      <c r="H12" s="159"/>
      <c r="I12" s="160"/>
      <c r="J12" s="75"/>
      <c r="K12" s="130">
        <f t="shared" ref="K12:K25" si="0">IF(H12&lt;&gt;"",1,0)</f>
        <v>0</v>
      </c>
      <c r="L12" s="130" t="s">
        <v>141</v>
      </c>
      <c r="M12" s="140">
        <v>45382</v>
      </c>
      <c r="N12" s="130"/>
      <c r="O12" s="130"/>
      <c r="P12" s="130"/>
      <c r="Q12" s="130"/>
      <c r="R12" s="130"/>
      <c r="S12" s="130"/>
      <c r="T12" s="130"/>
      <c r="U12" s="130"/>
      <c r="V12" s="130"/>
      <c r="W12" s="130"/>
    </row>
    <row r="13" spans="1:23" ht="30" customHeight="1">
      <c r="A13" s="64">
        <v>3</v>
      </c>
      <c r="B13" s="153"/>
      <c r="C13" s="154"/>
      <c r="D13" s="274"/>
      <c r="E13" s="275"/>
      <c r="F13" s="155"/>
      <c r="G13" s="156"/>
      <c r="H13" s="159"/>
      <c r="I13" s="160"/>
      <c r="J13" s="75"/>
      <c r="K13" s="130">
        <f t="shared" si="0"/>
        <v>0</v>
      </c>
      <c r="L13" s="130" t="str">
        <f t="shared" ref="L13:L24" si="1">IF(C13="その他",1,"")</f>
        <v/>
      </c>
      <c r="M13" s="142"/>
      <c r="N13" s="130"/>
      <c r="O13" s="130"/>
      <c r="P13" s="130"/>
      <c r="Q13" s="130"/>
      <c r="R13" s="130"/>
      <c r="S13" s="130"/>
      <c r="T13" s="130"/>
      <c r="U13" s="130"/>
      <c r="V13" s="130"/>
      <c r="W13" s="130"/>
    </row>
    <row r="14" spans="1:23" ht="30" customHeight="1">
      <c r="A14" s="64">
        <v>4</v>
      </c>
      <c r="B14" s="153"/>
      <c r="C14" s="154"/>
      <c r="D14" s="274"/>
      <c r="E14" s="275"/>
      <c r="F14" s="155"/>
      <c r="G14" s="156"/>
      <c r="H14" s="159"/>
      <c r="I14" s="160"/>
      <c r="J14" s="75"/>
      <c r="K14" s="130">
        <f>IF(H14&lt;&gt;"",1,0)</f>
        <v>0</v>
      </c>
      <c r="L14" s="130" t="str">
        <f t="shared" si="1"/>
        <v/>
      </c>
      <c r="M14" s="141"/>
      <c r="N14" s="130"/>
      <c r="O14" s="130"/>
      <c r="P14" s="130"/>
      <c r="Q14" s="130"/>
      <c r="R14" s="130"/>
      <c r="S14" s="130"/>
      <c r="T14" s="130"/>
      <c r="U14" s="130"/>
      <c r="V14" s="130"/>
      <c r="W14" s="130"/>
    </row>
    <row r="15" spans="1:23" ht="30" customHeight="1">
      <c r="A15" s="64">
        <v>5</v>
      </c>
      <c r="B15" s="153"/>
      <c r="C15" s="154"/>
      <c r="D15" s="274"/>
      <c r="E15" s="275"/>
      <c r="F15" s="155"/>
      <c r="G15" s="156"/>
      <c r="H15" s="159"/>
      <c r="I15" s="160"/>
      <c r="J15" s="75"/>
      <c r="K15" s="130">
        <f t="shared" si="0"/>
        <v>0</v>
      </c>
      <c r="L15" s="130" t="str">
        <f t="shared" si="1"/>
        <v/>
      </c>
      <c r="M15" s="130"/>
      <c r="N15" s="130"/>
      <c r="O15" s="130"/>
      <c r="P15" s="130"/>
      <c r="Q15" s="130"/>
      <c r="R15" s="130"/>
      <c r="S15" s="130"/>
      <c r="T15" s="130"/>
      <c r="U15" s="130"/>
      <c r="V15" s="130"/>
      <c r="W15" s="130"/>
    </row>
    <row r="16" spans="1:23" ht="30" customHeight="1">
      <c r="A16" s="64">
        <v>6</v>
      </c>
      <c r="B16" s="153"/>
      <c r="C16" s="154"/>
      <c r="D16" s="274"/>
      <c r="E16" s="275"/>
      <c r="F16" s="155"/>
      <c r="G16" s="156"/>
      <c r="H16" s="159"/>
      <c r="I16" s="160"/>
      <c r="J16" s="75"/>
      <c r="K16" s="130">
        <f t="shared" si="0"/>
        <v>0</v>
      </c>
      <c r="L16" s="130" t="str">
        <f t="shared" si="1"/>
        <v/>
      </c>
      <c r="M16" s="130"/>
      <c r="N16" s="130"/>
      <c r="O16" s="130"/>
      <c r="P16" s="130"/>
      <c r="Q16" s="130"/>
      <c r="R16" s="130"/>
      <c r="S16" s="130"/>
      <c r="T16" s="130"/>
      <c r="U16" s="130"/>
      <c r="V16" s="130"/>
      <c r="W16" s="130"/>
    </row>
    <row r="17" spans="1:23" ht="30" customHeight="1">
      <c r="A17" s="64">
        <v>7</v>
      </c>
      <c r="B17" s="153"/>
      <c r="C17" s="154"/>
      <c r="D17" s="274"/>
      <c r="E17" s="275"/>
      <c r="F17" s="155"/>
      <c r="G17" s="156"/>
      <c r="H17" s="159"/>
      <c r="I17" s="160"/>
      <c r="J17" s="75"/>
      <c r="K17" s="130">
        <f t="shared" si="0"/>
        <v>0</v>
      </c>
      <c r="L17" s="130" t="str">
        <f t="shared" si="1"/>
        <v/>
      </c>
      <c r="M17" s="130"/>
      <c r="N17" s="130"/>
      <c r="O17" s="130"/>
      <c r="P17" s="130"/>
      <c r="Q17" s="130"/>
      <c r="R17" s="130"/>
      <c r="S17" s="130"/>
      <c r="T17" s="130"/>
      <c r="U17" s="130"/>
      <c r="V17" s="130"/>
      <c r="W17" s="130"/>
    </row>
    <row r="18" spans="1:23" ht="30" customHeight="1">
      <c r="A18" s="64">
        <v>8</v>
      </c>
      <c r="B18" s="153"/>
      <c r="C18" s="154"/>
      <c r="D18" s="274"/>
      <c r="E18" s="275"/>
      <c r="F18" s="155"/>
      <c r="G18" s="156"/>
      <c r="H18" s="159"/>
      <c r="I18" s="160"/>
      <c r="J18" s="75"/>
      <c r="K18" s="130">
        <f t="shared" si="0"/>
        <v>0</v>
      </c>
      <c r="L18" s="130" t="str">
        <f t="shared" si="1"/>
        <v/>
      </c>
      <c r="M18" s="130"/>
      <c r="N18" s="130"/>
      <c r="O18" s="130"/>
      <c r="P18" s="130"/>
      <c r="Q18" s="130"/>
      <c r="R18" s="130"/>
      <c r="S18" s="130"/>
      <c r="T18" s="130"/>
      <c r="U18" s="130"/>
      <c r="V18" s="130"/>
      <c r="W18" s="130"/>
    </row>
    <row r="19" spans="1:23" ht="30" customHeight="1">
      <c r="A19" s="64">
        <v>9</v>
      </c>
      <c r="B19" s="153"/>
      <c r="C19" s="154"/>
      <c r="D19" s="274"/>
      <c r="E19" s="275"/>
      <c r="F19" s="155"/>
      <c r="G19" s="156"/>
      <c r="H19" s="159"/>
      <c r="I19" s="160"/>
      <c r="J19" s="75"/>
      <c r="K19" s="130">
        <f t="shared" si="0"/>
        <v>0</v>
      </c>
      <c r="L19" s="130" t="str">
        <f t="shared" si="1"/>
        <v/>
      </c>
      <c r="M19" s="130"/>
      <c r="N19" s="130"/>
      <c r="O19" s="130"/>
      <c r="P19" s="130"/>
      <c r="Q19" s="130"/>
      <c r="R19" s="130"/>
      <c r="S19" s="130"/>
      <c r="T19" s="130"/>
      <c r="U19" s="130"/>
      <c r="V19" s="130"/>
      <c r="W19" s="130"/>
    </row>
    <row r="20" spans="1:23" ht="30" customHeight="1">
      <c r="A20" s="64">
        <v>10</v>
      </c>
      <c r="B20" s="153"/>
      <c r="C20" s="154"/>
      <c r="D20" s="274"/>
      <c r="E20" s="275"/>
      <c r="F20" s="155"/>
      <c r="G20" s="156"/>
      <c r="H20" s="159"/>
      <c r="I20" s="160"/>
      <c r="J20" s="75"/>
      <c r="K20" s="130">
        <f t="shared" si="0"/>
        <v>0</v>
      </c>
      <c r="L20" s="130" t="str">
        <f t="shared" si="1"/>
        <v/>
      </c>
      <c r="M20" s="130"/>
      <c r="N20" s="130"/>
      <c r="O20" s="130"/>
      <c r="P20" s="130"/>
      <c r="Q20" s="130"/>
      <c r="R20" s="130"/>
      <c r="S20" s="130"/>
      <c r="T20" s="130"/>
      <c r="U20" s="130"/>
      <c r="V20" s="130"/>
      <c r="W20" s="130"/>
    </row>
    <row r="21" spans="1:23" ht="30" customHeight="1">
      <c r="A21" s="64">
        <v>11</v>
      </c>
      <c r="B21" s="153"/>
      <c r="C21" s="154"/>
      <c r="D21" s="274"/>
      <c r="E21" s="275"/>
      <c r="F21" s="155"/>
      <c r="G21" s="156"/>
      <c r="H21" s="159"/>
      <c r="I21" s="160"/>
      <c r="J21" s="75"/>
      <c r="K21" s="130">
        <f t="shared" si="0"/>
        <v>0</v>
      </c>
      <c r="L21" s="130" t="str">
        <f t="shared" si="1"/>
        <v/>
      </c>
      <c r="M21" s="130"/>
      <c r="N21" s="130"/>
      <c r="O21" s="130"/>
      <c r="P21" s="130"/>
      <c r="Q21" s="130"/>
      <c r="R21" s="130"/>
      <c r="S21" s="130"/>
      <c r="T21" s="130"/>
      <c r="U21" s="130"/>
      <c r="V21" s="130"/>
      <c r="W21" s="130"/>
    </row>
    <row r="22" spans="1:23" ht="30" customHeight="1">
      <c r="A22" s="64">
        <v>12</v>
      </c>
      <c r="B22" s="153"/>
      <c r="C22" s="154"/>
      <c r="D22" s="274"/>
      <c r="E22" s="275"/>
      <c r="F22" s="155"/>
      <c r="G22" s="156"/>
      <c r="H22" s="159"/>
      <c r="I22" s="160"/>
      <c r="J22" s="75"/>
      <c r="K22" s="130">
        <f t="shared" si="0"/>
        <v>0</v>
      </c>
      <c r="L22" s="130" t="str">
        <f t="shared" si="1"/>
        <v/>
      </c>
      <c r="M22" s="130"/>
      <c r="N22" s="130"/>
      <c r="O22" s="130"/>
      <c r="P22" s="130"/>
      <c r="Q22" s="130"/>
      <c r="R22" s="130"/>
      <c r="S22" s="130"/>
      <c r="T22" s="130"/>
      <c r="U22" s="130"/>
      <c r="V22" s="130"/>
      <c r="W22" s="130"/>
    </row>
    <row r="23" spans="1:23" ht="30" customHeight="1">
      <c r="A23" s="64">
        <v>13</v>
      </c>
      <c r="B23" s="153"/>
      <c r="C23" s="154"/>
      <c r="D23" s="274"/>
      <c r="E23" s="275"/>
      <c r="F23" s="155"/>
      <c r="G23" s="156"/>
      <c r="H23" s="159"/>
      <c r="I23" s="160"/>
      <c r="J23" s="75"/>
      <c r="K23" s="130">
        <f t="shared" si="0"/>
        <v>0</v>
      </c>
      <c r="L23" s="130" t="str">
        <f t="shared" si="1"/>
        <v/>
      </c>
      <c r="M23" s="130"/>
      <c r="N23" s="130"/>
      <c r="O23" s="130"/>
      <c r="P23" s="130"/>
      <c r="Q23" s="130"/>
      <c r="R23" s="130"/>
      <c r="S23" s="130"/>
      <c r="T23" s="130"/>
      <c r="U23" s="130"/>
      <c r="V23" s="130"/>
      <c r="W23" s="130"/>
    </row>
    <row r="24" spans="1:23" ht="30" customHeight="1">
      <c r="A24" s="64">
        <v>14</v>
      </c>
      <c r="B24" s="153"/>
      <c r="C24" s="154"/>
      <c r="D24" s="274"/>
      <c r="E24" s="275"/>
      <c r="F24" s="155"/>
      <c r="G24" s="156"/>
      <c r="H24" s="159"/>
      <c r="I24" s="160"/>
      <c r="J24" s="75"/>
      <c r="K24" s="130">
        <f t="shared" si="0"/>
        <v>0</v>
      </c>
      <c r="L24" s="130" t="str">
        <f t="shared" si="1"/>
        <v/>
      </c>
      <c r="M24" s="130"/>
      <c r="N24" s="130"/>
      <c r="O24" s="130"/>
      <c r="P24" s="130"/>
      <c r="Q24" s="130"/>
      <c r="R24" s="130"/>
      <c r="S24" s="130"/>
      <c r="T24" s="130"/>
      <c r="U24" s="130"/>
      <c r="V24" s="130"/>
      <c r="W24" s="130"/>
    </row>
    <row r="25" spans="1:23" ht="30" customHeight="1" thickBot="1">
      <c r="A25" s="65">
        <v>15</v>
      </c>
      <c r="B25" s="198"/>
      <c r="C25" s="161"/>
      <c r="D25" s="294"/>
      <c r="E25" s="295"/>
      <c r="F25" s="162"/>
      <c r="G25" s="163"/>
      <c r="H25" s="164"/>
      <c r="I25" s="165"/>
      <c r="J25" s="76"/>
      <c r="K25" s="130">
        <f t="shared" si="0"/>
        <v>0</v>
      </c>
      <c r="L25" s="130" t="e">
        <f>IF(SUMIF(C11:C25,"【職員処遇改善費のみ対象】園内研修",I11:I25)&gt;VLOOKUP(C6,M25:N28,2,FALSE),VLOOKUP(C6,M25:N28,2,FALSE)-SUMIF(C11:C25,"【職員処遇改善費のみ対象】園内研修",I11:I25),"")</f>
        <v>#N/A</v>
      </c>
      <c r="M25" s="54" t="s">
        <v>140</v>
      </c>
      <c r="N25" s="149">
        <v>4</v>
      </c>
      <c r="O25" s="130"/>
      <c r="P25" s="130"/>
      <c r="Q25" s="130"/>
      <c r="R25" s="130"/>
      <c r="S25" s="130"/>
      <c r="T25" s="130"/>
      <c r="U25" s="130"/>
      <c r="V25" s="130"/>
      <c r="W25" s="130"/>
    </row>
    <row r="26" spans="1:23" ht="26.25" customHeight="1" thickTop="1" thickBot="1">
      <c r="A26" s="287" t="s">
        <v>65</v>
      </c>
      <c r="B26" s="289"/>
      <c r="C26" s="288"/>
      <c r="D26" s="288"/>
      <c r="E26" s="288"/>
      <c r="F26" s="289"/>
      <c r="G26" s="290"/>
      <c r="H26" s="85">
        <f ca="1">①集計表!P34</f>
        <v>0</v>
      </c>
      <c r="I26" s="82">
        <f ca="1">SUM(I27:I29)</f>
        <v>0</v>
      </c>
      <c r="J26" s="152"/>
      <c r="K26" s="130"/>
      <c r="L26" s="130"/>
      <c r="M26" s="132"/>
      <c r="N26" s="149"/>
      <c r="O26" s="130"/>
      <c r="P26" s="130"/>
      <c r="Q26" s="130"/>
      <c r="R26" s="130"/>
      <c r="S26" s="130"/>
      <c r="T26" s="130"/>
      <c r="U26" s="130"/>
      <c r="V26" s="130"/>
      <c r="W26" s="130"/>
    </row>
    <row r="27" spans="1:23" ht="26.25" customHeight="1" thickBot="1">
      <c r="A27" s="136"/>
      <c r="B27" s="127" t="s">
        <v>66</v>
      </c>
      <c r="C27" s="128"/>
      <c r="D27" s="128"/>
      <c r="E27" s="128"/>
      <c r="F27" s="128"/>
      <c r="G27" s="128"/>
      <c r="H27" s="139" t="s">
        <v>89</v>
      </c>
      <c r="I27" s="82">
        <f>SUMIF(C11:C25,"【職員処遇改善費のみ対象】横浜市（区）主催研修",I11:I25)</f>
        <v>0</v>
      </c>
      <c r="J27" s="126"/>
      <c r="K27" s="130"/>
      <c r="L27" s="130"/>
      <c r="M27" s="132"/>
      <c r="N27" s="149"/>
      <c r="O27" s="130"/>
      <c r="P27" s="130"/>
      <c r="Q27" s="130"/>
      <c r="R27" s="130"/>
      <c r="S27" s="130"/>
      <c r="T27" s="130"/>
      <c r="U27" s="130"/>
      <c r="V27" s="130"/>
      <c r="W27" s="130"/>
    </row>
    <row r="28" spans="1:23" ht="26.25" customHeight="1" thickBot="1">
      <c r="A28" s="136"/>
      <c r="B28" s="147" t="s">
        <v>145</v>
      </c>
      <c r="C28" s="128"/>
      <c r="D28" s="128"/>
      <c r="E28" s="128"/>
      <c r="F28" s="128"/>
      <c r="G28" s="128"/>
      <c r="H28" s="138" t="s">
        <v>186</v>
      </c>
      <c r="I28" s="82">
        <f ca="1">SUMIF(C11:C26,"【幼稚園又は認定こども園に勤務していた者】その他",I11:I25)</f>
        <v>0</v>
      </c>
      <c r="J28" s="137"/>
      <c r="K28" s="130"/>
      <c r="M28" s="132"/>
      <c r="N28" s="149"/>
      <c r="O28" s="130"/>
      <c r="P28" s="130"/>
      <c r="Q28" s="130"/>
      <c r="R28" s="130"/>
      <c r="S28" s="130"/>
      <c r="T28" s="130"/>
      <c r="U28" s="130"/>
      <c r="V28" s="130"/>
      <c r="W28" s="130"/>
    </row>
    <row r="29" spans="1:23" ht="26.25" customHeight="1" thickBot="1">
      <c r="A29" s="136"/>
      <c r="B29" s="292" t="s">
        <v>144</v>
      </c>
      <c r="C29" s="292"/>
      <c r="D29" s="292"/>
      <c r="E29" s="292"/>
      <c r="F29" s="292"/>
      <c r="G29" s="293"/>
      <c r="H29" s="138" t="s">
        <v>187</v>
      </c>
      <c r="I29" s="82">
        <f>IF(SUMIF(C11:C25,"【職員処遇改善費のみ対象】園内研修",I11:I25)&gt;N25,N25,SUMIF(C11:C25,"【職員処遇改善費のみ対象】園内研修",I11:I25))</f>
        <v>0</v>
      </c>
      <c r="J29" s="137"/>
      <c r="K29" s="130"/>
      <c r="L29" s="130"/>
      <c r="M29" s="130"/>
      <c r="N29" s="130"/>
      <c r="O29" s="130"/>
      <c r="P29" s="130"/>
      <c r="Q29" s="130"/>
      <c r="R29" s="130"/>
      <c r="S29" s="130"/>
      <c r="T29" s="130"/>
      <c r="U29" s="130"/>
      <c r="V29" s="130"/>
      <c r="W29" s="130"/>
    </row>
    <row r="30" spans="1:23" s="52" customFormat="1" ht="26.25" customHeight="1" thickBot="1">
      <c r="A30" s="121"/>
      <c r="B30" s="122" t="s">
        <v>183</v>
      </c>
      <c r="C30" s="148"/>
      <c r="D30" s="128"/>
      <c r="E30" s="128"/>
      <c r="F30" s="128"/>
      <c r="G30" s="128"/>
      <c r="H30" s="189" t="s">
        <v>188</v>
      </c>
      <c r="I30" s="82">
        <f>SUMIF(C11:C25,"幼稚園教諭旧免許状更新講習・免許法認定講習",I11:I25)</f>
        <v>0</v>
      </c>
      <c r="J30" s="128"/>
      <c r="K30" s="132"/>
      <c r="L30" s="132"/>
      <c r="M30" s="132"/>
      <c r="N30" s="132"/>
      <c r="O30" s="132"/>
      <c r="P30" s="132"/>
      <c r="Q30" s="132"/>
      <c r="R30" s="132"/>
      <c r="S30" s="132"/>
      <c r="T30" s="132"/>
      <c r="U30" s="132"/>
      <c r="V30" s="132"/>
      <c r="W30" s="132"/>
    </row>
    <row r="31" spans="1:23" s="52" customFormat="1" ht="15" customHeight="1">
      <c r="A31" s="121"/>
      <c r="B31" s="291" t="s">
        <v>184</v>
      </c>
      <c r="C31" s="291"/>
      <c r="D31" s="128"/>
      <c r="E31" s="128"/>
      <c r="F31" s="128"/>
      <c r="G31" s="128"/>
      <c r="H31" s="128"/>
      <c r="I31" s="128"/>
      <c r="J31" s="128"/>
      <c r="K31" s="132"/>
      <c r="L31" s="132"/>
      <c r="M31" s="132"/>
      <c r="N31" s="132"/>
      <c r="O31" s="132"/>
      <c r="P31" s="132"/>
      <c r="Q31" s="132"/>
      <c r="R31" s="132"/>
      <c r="S31" s="132"/>
      <c r="T31" s="132"/>
      <c r="U31" s="132"/>
      <c r="V31" s="132"/>
      <c r="W31" s="132"/>
    </row>
    <row r="32" spans="1:23" s="52" customFormat="1" ht="15" customHeight="1">
      <c r="A32" s="121"/>
      <c r="B32" s="122" t="s">
        <v>185</v>
      </c>
      <c r="C32" s="128"/>
      <c r="D32" s="128"/>
      <c r="E32" s="128"/>
      <c r="F32" s="128"/>
      <c r="G32" s="128"/>
      <c r="H32" s="128"/>
      <c r="I32" s="128"/>
      <c r="J32" s="128"/>
      <c r="K32" s="132"/>
      <c r="L32" s="132"/>
      <c r="M32" s="132"/>
      <c r="N32" s="132"/>
      <c r="O32" s="132"/>
      <c r="P32" s="132"/>
      <c r="Q32" s="132"/>
      <c r="R32" s="132"/>
      <c r="S32" s="132"/>
      <c r="T32" s="132"/>
      <c r="U32" s="132"/>
      <c r="V32" s="132"/>
      <c r="W32" s="132"/>
    </row>
    <row r="33" spans="1:23" s="52" customFormat="1" ht="15" customHeight="1">
      <c r="A33" s="121"/>
      <c r="B33" s="122" t="s">
        <v>196</v>
      </c>
      <c r="C33" s="128"/>
      <c r="D33" s="128"/>
      <c r="E33" s="128"/>
      <c r="F33" s="128"/>
      <c r="G33" s="128"/>
      <c r="H33" s="128"/>
      <c r="I33" s="128"/>
      <c r="J33" s="128"/>
      <c r="K33" s="132"/>
      <c r="L33" s="132"/>
      <c r="M33" s="132"/>
      <c r="N33" s="132"/>
      <c r="O33" s="132"/>
      <c r="P33" s="132"/>
      <c r="Q33" s="132"/>
      <c r="R33" s="132"/>
      <c r="S33" s="132"/>
      <c r="T33" s="132"/>
      <c r="U33" s="132"/>
      <c r="V33" s="132"/>
      <c r="W33" s="132"/>
    </row>
    <row r="34" spans="1:23" s="52" customFormat="1" ht="15" customHeight="1">
      <c r="A34" s="121"/>
      <c r="C34" s="129"/>
      <c r="D34" s="128"/>
      <c r="E34" s="128"/>
      <c r="F34" s="128"/>
      <c r="G34" s="128"/>
      <c r="H34" s="128"/>
      <c r="I34" s="128"/>
      <c r="J34" s="128"/>
      <c r="K34" s="132"/>
      <c r="L34" s="132"/>
      <c r="M34" s="132"/>
      <c r="N34" s="132"/>
      <c r="O34" s="132"/>
      <c r="P34" s="132"/>
      <c r="Q34" s="132"/>
      <c r="R34" s="132"/>
      <c r="S34" s="132"/>
      <c r="T34" s="132"/>
      <c r="U34" s="132"/>
      <c r="V34" s="132"/>
      <c r="W34" s="132"/>
    </row>
    <row r="35" spans="1:23" s="52" customFormat="1" ht="15" customHeight="1">
      <c r="A35" s="121"/>
      <c r="D35" s="128"/>
      <c r="E35" s="128"/>
      <c r="F35" s="128"/>
      <c r="G35" s="128"/>
      <c r="H35" s="128"/>
      <c r="I35" s="128"/>
      <c r="J35" s="128"/>
      <c r="K35" s="132"/>
      <c r="L35" s="132"/>
      <c r="M35" s="132"/>
      <c r="N35" s="132"/>
      <c r="O35" s="132"/>
      <c r="P35" s="132"/>
      <c r="Q35" s="132"/>
      <c r="R35" s="132"/>
      <c r="S35" s="132"/>
      <c r="T35" s="132"/>
      <c r="U35" s="132"/>
      <c r="V35" s="132"/>
      <c r="W35" s="132"/>
    </row>
    <row r="36" spans="1:23" s="52" customFormat="1" ht="15" customHeight="1">
      <c r="A36" s="121"/>
      <c r="C36" s="128"/>
      <c r="D36" s="128"/>
      <c r="E36" s="128"/>
      <c r="F36" s="128"/>
      <c r="G36" s="128"/>
      <c r="H36" s="128"/>
      <c r="I36" s="128"/>
      <c r="J36" s="128"/>
      <c r="K36" s="132"/>
      <c r="L36" s="132"/>
      <c r="M36" s="132"/>
      <c r="N36" s="132"/>
      <c r="O36" s="132"/>
      <c r="P36" s="132"/>
      <c r="Q36" s="132"/>
      <c r="R36" s="132"/>
      <c r="S36" s="132"/>
      <c r="T36" s="132"/>
      <c r="U36" s="132"/>
      <c r="V36" s="132"/>
      <c r="W36" s="132"/>
    </row>
    <row r="37" spans="1:23" s="52" customFormat="1" ht="15" customHeight="1">
      <c r="A37" s="62"/>
      <c r="C37" s="50"/>
      <c r="D37" s="50"/>
      <c r="E37" s="50"/>
      <c r="F37" s="50"/>
      <c r="G37" s="50"/>
      <c r="H37" s="50"/>
      <c r="I37" s="50"/>
      <c r="J37" s="50"/>
    </row>
    <row r="38" spans="1:23" s="52" customFormat="1" ht="15" customHeight="1">
      <c r="A38" s="62"/>
      <c r="B38" s="99" t="s">
        <v>90</v>
      </c>
      <c r="C38" s="100"/>
      <c r="D38" s="100"/>
      <c r="E38" s="100"/>
      <c r="F38" s="100"/>
      <c r="G38" s="50"/>
      <c r="H38" s="50"/>
      <c r="I38" s="50"/>
      <c r="J38" s="50"/>
    </row>
    <row r="39" spans="1:23" s="52" customFormat="1" ht="30" customHeight="1">
      <c r="A39" s="62"/>
      <c r="B39" s="211"/>
      <c r="C39" s="212"/>
      <c r="D39" s="212"/>
      <c r="E39" s="212"/>
      <c r="F39" s="212"/>
      <c r="G39" s="212"/>
      <c r="H39" s="212"/>
      <c r="I39" s="212"/>
      <c r="J39" s="212"/>
    </row>
    <row r="40" spans="1:23" s="52" customFormat="1" ht="15" customHeight="1">
      <c r="A40" s="62"/>
      <c r="B40" s="58"/>
      <c r="C40" s="50"/>
      <c r="D40" s="50"/>
      <c r="E40" s="50"/>
      <c r="F40" s="50"/>
      <c r="G40" s="50"/>
      <c r="H40" s="50"/>
      <c r="I40" s="50"/>
      <c r="J40" s="50"/>
    </row>
    <row r="41" spans="1:23" s="52" customFormat="1" ht="15" customHeight="1">
      <c r="A41" s="62"/>
      <c r="B41" s="58"/>
      <c r="C41" s="50"/>
      <c r="D41" s="50"/>
      <c r="E41" s="50"/>
      <c r="F41" s="50"/>
      <c r="G41" s="50"/>
      <c r="H41" s="50"/>
      <c r="I41" s="50"/>
      <c r="J41" s="50"/>
    </row>
    <row r="42" spans="1:23" s="53" customFormat="1" ht="15" customHeight="1">
      <c r="A42" s="66"/>
      <c r="B42" s="57"/>
      <c r="C42" s="51"/>
      <c r="D42" s="51"/>
      <c r="E42" s="51"/>
      <c r="F42" s="51"/>
      <c r="G42" s="51"/>
      <c r="H42" s="51"/>
      <c r="I42" s="51"/>
      <c r="J42" s="51"/>
    </row>
  </sheetData>
  <sheetProtection algorithmName="SHA-512" hashValue="EoB8ZleOotNmcbeK4d0TCND4/GC2gjVQhXs9j1IsxxAYR/9cH7wCpyxMiQHMIADvIVBL3XCeXOXSBPyI2sVm/Q==" saltValue="xIw5cFuZFzzobFCz1E+3rA==" spinCount="100000" sheet="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9:G29"/>
    <mergeCell ref="B31:C31"/>
    <mergeCell ref="B39:J39"/>
    <mergeCell ref="D21:E21"/>
    <mergeCell ref="D22:E22"/>
    <mergeCell ref="D23:E23"/>
    <mergeCell ref="D24:E24"/>
    <mergeCell ref="D25:E25"/>
    <mergeCell ref="A26:G26"/>
  </mergeCells>
  <phoneticPr fontId="2"/>
  <conditionalFormatting sqref="C6:C7">
    <cfRule type="cellIs" dxfId="363" priority="13" operator="equal">
      <formula>""</formula>
    </cfRule>
  </conditionalFormatting>
  <conditionalFormatting sqref="D8 H26:I26">
    <cfRule type="cellIs" dxfId="362" priority="15" operator="equal">
      <formula>""</formula>
    </cfRule>
  </conditionalFormatting>
  <conditionalFormatting sqref="D11:E25 G11:H25">
    <cfRule type="expression" dxfId="361" priority="3">
      <formula>$C11="【職員処遇改善費のみ対象】園内研修"</formula>
    </cfRule>
  </conditionalFormatting>
  <conditionalFormatting sqref="D11:E25">
    <cfRule type="expression" dxfId="360" priority="11">
      <formula>$C11="【職員処遇改善費のみ対象】横浜市（区）主催研修"</formula>
    </cfRule>
    <cfRule type="expression" dxfId="359" priority="12">
      <formula>$C11="幼稚園教諭旧免許状更新講習・免許法認定講習"</formula>
    </cfRule>
  </conditionalFormatting>
  <conditionalFormatting sqref="F11:F25">
    <cfRule type="expression" dxfId="358" priority="7">
      <formula>$C11&lt;&gt;"保育士等キャリアアップ研修"</formula>
    </cfRule>
    <cfRule type="expression" dxfId="357" priority="16" stopIfTrue="1">
      <formula>$C11="保育士等キャリアアップ研修"</formula>
    </cfRule>
  </conditionalFormatting>
  <conditionalFormatting sqref="F11:H25">
    <cfRule type="expression" dxfId="356" priority="4">
      <formula>$C11="その他"</formula>
    </cfRule>
  </conditionalFormatting>
  <conditionalFormatting sqref="G11:G25">
    <cfRule type="expression" dxfId="355" priority="9">
      <formula>$C11="幼稚園教諭旧免許状更新講習・免許法認定講習"</formula>
    </cfRule>
  </conditionalFormatting>
  <conditionalFormatting sqref="G11:H25">
    <cfRule type="expression" dxfId="354" priority="1">
      <formula>$C11="【職員処遇改善費のみ対象】横浜市（区）主催研修"</formula>
    </cfRule>
  </conditionalFormatting>
  <conditionalFormatting sqref="H11:H25">
    <cfRule type="expression" dxfId="353" priority="2">
      <formula>$C11="【幼稚園又は認定こども園に勤務していた者】その他"</formula>
    </cfRule>
  </conditionalFormatting>
  <conditionalFormatting sqref="H3:I3 H4:J7">
    <cfRule type="cellIs" dxfId="352" priority="14" operator="equal">
      <formula>""</formula>
    </cfRule>
  </conditionalFormatting>
  <conditionalFormatting sqref="I11:I25">
    <cfRule type="expression" dxfId="351" priority="8">
      <formula>$C11="保育士等キャリアアップ研修"</formula>
    </cfRule>
  </conditionalFormatting>
  <dataValidations count="9">
    <dataValidation type="list" allowBlank="1" showInputMessage="1" showErrorMessage="1" sqref="H25" xr:uid="{425BC8AA-B755-4F1B-AED4-EFFD6F817B49}">
      <formula1>INDIRECT($C$5)</formula1>
    </dataValidation>
    <dataValidation type="list" allowBlank="1" showInputMessage="1" showErrorMessage="1" sqref="H11:H24" xr:uid="{521DB3EE-654A-4D6F-A21E-FC2C53DCF25D}">
      <formula1>INDIRECT($C$6)</formula1>
    </dataValidation>
    <dataValidation type="decimal" operator="greaterThanOrEqual" allowBlank="1" showInputMessage="1" showErrorMessage="1" sqref="I11:I25" xr:uid="{1A9DE14F-90D9-4666-A81A-0AA0FE93FE8A}">
      <formula1>0</formula1>
    </dataValidation>
    <dataValidation type="textLength" operator="equal" allowBlank="1" showInputMessage="1" showErrorMessage="1" sqref="G11:G25" xr:uid="{B7330112-1FEC-4AB3-9AEB-B849722AEFE9}">
      <formula1>12</formula1>
    </dataValidation>
    <dataValidation type="list" allowBlank="1" showInputMessage="1" showErrorMessage="1" sqref="D8" xr:uid="{A593F42B-F0D4-4015-B3D6-AD782CC3B631}">
      <formula1>"〇,×"</formula1>
    </dataValidation>
    <dataValidation type="list" allowBlank="1" showInputMessage="1" showErrorMessage="1" sqref="C11:C25" xr:uid="{5CA9AA87-CBF9-44F4-B5D2-4F91F0B852F7}">
      <formula1>INDIRECT($D$8)</formula1>
    </dataValidation>
    <dataValidation type="list" allowBlank="1" showInputMessage="1" showErrorMessage="1" sqref="O6" xr:uid="{4E9B6456-5159-4A16-A781-06F4B98DF686}">
      <formula1>" "</formula1>
    </dataValidation>
    <dataValidation type="list" allowBlank="1" showInputMessage="1" showErrorMessage="1" sqref="D11:E25" xr:uid="{043A5B2A-E3BD-46F0-BCCD-BBDD09B8A42F}">
      <formula1>INDIRECT($C11)</formula1>
    </dataValidation>
    <dataValidation type="date" operator="lessThanOrEqual" allowBlank="1" error="賃金改善開始月のR6.4月以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6.4月以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D28AF01B-09AF-4BF2-B148-A57266403C77}">
      <formula1>45716</formula1>
    </dataValidation>
  </dataValidations>
  <printOptions horizontalCentered="1"/>
  <pageMargins left="0.25" right="0.25" top="0.75" bottom="0.75" header="0.3" footer="0.3"/>
  <pageSetup paperSize="8" scale="85" orientation="landscape" cellComments="asDisplayed" r:id="rId1"/>
  <extLst>
    <ext xmlns:x14="http://schemas.microsoft.com/office/spreadsheetml/2009/9/main" uri="{CCE6A557-97BC-4b89-ADB6-D9C93CAAB3DF}">
      <x14:dataValidations xmlns:xm="http://schemas.microsoft.com/office/excel/2006/main" count="1">
        <x14:dataValidation type="list" allowBlank="1" showInputMessage="1" showErrorMessage="1" xr:uid="{D55E48DC-414D-4A18-9772-E5AECE231EE8}">
          <x14:formula1>
            <xm:f>マスタ!$C$3:$C$6</xm:f>
          </x14:formula1>
          <xm:sqref>C6:D6</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FEDB7F-83AF-4BA6-83D9-96319B6B3F73}">
  <sheetPr codeName="Sheet27">
    <tabColor rgb="FFFF0000"/>
    <pageSetUpPr fitToPage="1"/>
  </sheetPr>
  <dimension ref="A1:W42"/>
  <sheetViews>
    <sheetView showZeros="0" view="pageBreakPreview" zoomScale="70" zoomScaleNormal="70" zoomScaleSheetLayoutView="70" workbookViewId="0">
      <selection activeCell="B1" sqref="B1"/>
    </sheetView>
  </sheetViews>
  <sheetFormatPr defaultRowHeight="18.75"/>
  <cols>
    <col min="1" max="1" width="5" style="63" customWidth="1"/>
    <col min="2" max="2" width="16.75" style="67" customWidth="1"/>
    <col min="3" max="3" width="39.375" style="2" customWidth="1"/>
    <col min="4" max="4" width="9.375" style="2" customWidth="1"/>
    <col min="5" max="5" width="37.625" style="2" customWidth="1"/>
    <col min="6" max="6" width="42.875" style="2" customWidth="1"/>
    <col min="7" max="7" width="19.625" style="2" customWidth="1"/>
    <col min="8" max="8" width="22.375" style="2" customWidth="1"/>
    <col min="9" max="9" width="15.625" style="2" customWidth="1"/>
    <col min="10" max="10" width="27.5" style="2" customWidth="1"/>
    <col min="11" max="11" width="9" style="2" hidden="1" customWidth="1"/>
    <col min="12" max="12" width="11.875" style="2" hidden="1" customWidth="1"/>
    <col min="13" max="13" width="10.5" style="2" hidden="1" customWidth="1"/>
    <col min="14" max="14" width="9" style="2" hidden="1" customWidth="1"/>
    <col min="15" max="15" width="50.625" style="2" hidden="1" customWidth="1"/>
    <col min="16" max="16384" width="9" style="2"/>
  </cols>
  <sheetData>
    <row r="1" spans="1:23" ht="29.25" customHeight="1">
      <c r="A1" s="112" t="s">
        <v>71</v>
      </c>
      <c r="B1" s="113"/>
      <c r="C1" s="117"/>
      <c r="D1" s="116" t="s">
        <v>195</v>
      </c>
      <c r="E1" s="98"/>
      <c r="F1" s="116"/>
      <c r="G1" s="117"/>
      <c r="H1" s="117"/>
      <c r="I1" s="117"/>
      <c r="J1" s="118"/>
      <c r="K1" s="130"/>
      <c r="L1" s="130"/>
      <c r="M1" s="130"/>
      <c r="N1" s="130"/>
      <c r="O1" s="130"/>
      <c r="P1" s="130"/>
      <c r="Q1" s="130"/>
      <c r="R1" s="130"/>
      <c r="S1" s="130"/>
      <c r="T1" s="130"/>
      <c r="U1" s="130"/>
      <c r="V1" s="130"/>
      <c r="W1" s="130"/>
    </row>
    <row r="2" spans="1:23" ht="19.5" thickBot="1">
      <c r="A2" s="121"/>
      <c r="B2" s="122"/>
      <c r="C2" s="119"/>
      <c r="D2" s="119"/>
      <c r="E2" s="119"/>
      <c r="F2" s="124"/>
      <c r="G2" s="119"/>
      <c r="H2" s="125"/>
      <c r="I2" s="125"/>
      <c r="J2" s="125"/>
      <c r="K2" s="130"/>
      <c r="L2" s="130"/>
      <c r="M2" s="130"/>
      <c r="N2" s="130"/>
      <c r="O2" s="130"/>
      <c r="P2" s="130"/>
      <c r="Q2" s="130"/>
      <c r="R2" s="130"/>
      <c r="S2" s="130"/>
      <c r="T2" s="130"/>
      <c r="U2" s="130"/>
      <c r="V2" s="130"/>
      <c r="W2" s="130"/>
    </row>
    <row r="3" spans="1:23" s="6" customFormat="1" ht="24.95" customHeight="1">
      <c r="A3" s="192"/>
      <c r="B3" s="122"/>
      <c r="C3" s="193"/>
      <c r="D3" s="193"/>
      <c r="E3" s="193"/>
      <c r="F3" s="194"/>
      <c r="G3" s="195" t="s">
        <v>1</v>
      </c>
      <c r="H3" s="97">
        <f>①集計表!P4</f>
        <v>0</v>
      </c>
      <c r="I3" s="196" t="s">
        <v>3</v>
      </c>
      <c r="J3" s="118"/>
      <c r="K3" s="131"/>
      <c r="L3" s="131"/>
      <c r="M3" s="131"/>
      <c r="N3" s="131"/>
      <c r="O3" s="131"/>
      <c r="P3" s="131"/>
      <c r="Q3" s="131"/>
      <c r="R3" s="131"/>
      <c r="S3" s="131"/>
      <c r="T3" s="131"/>
      <c r="U3" s="131"/>
      <c r="V3" s="131"/>
      <c r="W3" s="131"/>
    </row>
    <row r="4" spans="1:23" s="6" customFormat="1" ht="24.95" customHeight="1">
      <c r="A4" s="121"/>
      <c r="B4" s="122"/>
      <c r="C4" s="193"/>
      <c r="D4" s="193"/>
      <c r="E4" s="193"/>
      <c r="F4" s="194"/>
      <c r="G4" s="197" t="s">
        <v>4</v>
      </c>
      <c r="H4" s="276">
        <f>①集計表!P5</f>
        <v>0</v>
      </c>
      <c r="I4" s="277"/>
      <c r="J4" s="278"/>
      <c r="K4" s="131"/>
      <c r="L4" s="131"/>
      <c r="M4" s="131"/>
      <c r="N4" s="131"/>
      <c r="O4" s="131"/>
      <c r="P4" s="131"/>
      <c r="Q4" s="131"/>
      <c r="R4" s="131"/>
      <c r="S4" s="131"/>
      <c r="T4" s="131"/>
      <c r="U4" s="131"/>
      <c r="V4" s="131"/>
      <c r="W4" s="131"/>
    </row>
    <row r="5" spans="1:23" s="6" customFormat="1" ht="24.95" customHeight="1" thickBot="1">
      <c r="A5" s="62"/>
      <c r="B5" s="71"/>
      <c r="C5" s="3"/>
      <c r="D5" s="14"/>
      <c r="E5" s="14"/>
      <c r="F5" s="7"/>
      <c r="G5" s="15" t="s">
        <v>7</v>
      </c>
      <c r="H5" s="279">
        <f>①集計表!P6</f>
        <v>0</v>
      </c>
      <c r="I5" s="280"/>
      <c r="J5" s="281"/>
      <c r="K5" s="131"/>
      <c r="L5" s="131"/>
      <c r="M5" s="131"/>
      <c r="N5" s="131"/>
      <c r="O5" s="131"/>
      <c r="P5" s="131"/>
      <c r="Q5" s="131"/>
      <c r="R5" s="131"/>
      <c r="S5" s="131"/>
      <c r="T5" s="131"/>
      <c r="U5" s="131"/>
      <c r="V5" s="131"/>
      <c r="W5" s="131"/>
    </row>
    <row r="6" spans="1:23" s="6" customFormat="1" ht="24.95" customHeight="1">
      <c r="A6" s="62"/>
      <c r="B6" s="68" t="s">
        <v>6</v>
      </c>
      <c r="C6" s="270"/>
      <c r="D6" s="271"/>
      <c r="E6" s="14"/>
      <c r="F6" s="7"/>
      <c r="G6" s="70" t="s">
        <v>63</v>
      </c>
      <c r="H6" s="279">
        <f>①集計表!P7</f>
        <v>0</v>
      </c>
      <c r="I6" s="280"/>
      <c r="J6" s="281"/>
      <c r="K6" s="131"/>
      <c r="L6" s="131"/>
      <c r="M6" s="131"/>
      <c r="N6" s="131"/>
      <c r="O6" s="131"/>
      <c r="P6" s="131"/>
      <c r="Q6" s="131"/>
      <c r="R6" s="131"/>
      <c r="S6" s="131"/>
      <c r="T6" s="131"/>
      <c r="U6" s="131"/>
      <c r="V6" s="131"/>
      <c r="W6" s="131"/>
    </row>
    <row r="7" spans="1:23" s="6" customFormat="1" ht="24.95" customHeight="1" thickBot="1">
      <c r="A7" s="62"/>
      <c r="B7" s="107" t="s">
        <v>9</v>
      </c>
      <c r="C7" s="272"/>
      <c r="D7" s="273"/>
      <c r="E7" s="14"/>
      <c r="F7" s="7"/>
      <c r="G7" s="17" t="s">
        <v>64</v>
      </c>
      <c r="H7" s="282">
        <f>①集計表!P8</f>
        <v>0</v>
      </c>
      <c r="I7" s="283"/>
      <c r="J7" s="284"/>
      <c r="K7" s="131"/>
      <c r="L7" s="131"/>
      <c r="M7" s="131"/>
      <c r="N7" s="131"/>
      <c r="O7" s="131"/>
      <c r="P7" s="131"/>
      <c r="Q7" s="131"/>
      <c r="R7" s="131"/>
      <c r="S7" s="131"/>
      <c r="T7" s="131"/>
      <c r="U7" s="131"/>
      <c r="V7" s="131"/>
      <c r="W7" s="131"/>
    </row>
    <row r="8" spans="1:23" s="6" customFormat="1" ht="24.95" customHeight="1" thickBot="1">
      <c r="A8" s="62"/>
      <c r="B8" s="268" t="s">
        <v>104</v>
      </c>
      <c r="C8" s="269"/>
      <c r="D8" s="133" t="s">
        <v>106</v>
      </c>
      <c r="E8" s="14"/>
      <c r="F8" s="7"/>
      <c r="G8" s="102"/>
      <c r="H8" s="3"/>
      <c r="I8" s="3"/>
      <c r="J8" s="106"/>
      <c r="K8" s="131"/>
      <c r="L8" s="131" t="s">
        <v>190</v>
      </c>
      <c r="M8" s="131"/>
      <c r="N8" s="131"/>
      <c r="O8" s="131"/>
      <c r="P8" s="131"/>
      <c r="Q8" s="131"/>
      <c r="R8" s="131"/>
      <c r="S8" s="131"/>
      <c r="T8" s="131"/>
      <c r="U8" s="131"/>
      <c r="V8" s="131"/>
      <c r="W8" s="131"/>
    </row>
    <row r="9" spans="1:23" ht="24.95" customHeight="1">
      <c r="A9" s="62"/>
      <c r="B9" s="58"/>
      <c r="C9" s="19"/>
      <c r="D9" s="20"/>
      <c r="E9" s="20"/>
      <c r="F9" s="19"/>
      <c r="G9" s="19"/>
      <c r="H9" s="21"/>
      <c r="I9" s="22"/>
      <c r="J9" s="23"/>
      <c r="K9" s="130"/>
      <c r="L9" s="141" t="s">
        <v>189</v>
      </c>
      <c r="M9" s="140">
        <v>42826</v>
      </c>
      <c r="N9" s="130"/>
      <c r="O9" s="130"/>
      <c r="P9" s="130"/>
      <c r="Q9" s="130"/>
      <c r="R9" s="130"/>
      <c r="S9" s="130"/>
      <c r="T9" s="130"/>
      <c r="U9" s="130"/>
      <c r="V9" s="130"/>
      <c r="W9" s="130"/>
    </row>
    <row r="10" spans="1:23" ht="98.25" customHeight="1" thickBot="1">
      <c r="A10" s="61" t="s">
        <v>15</v>
      </c>
      <c r="B10" s="105" t="s">
        <v>146</v>
      </c>
      <c r="C10" s="59" t="s">
        <v>101</v>
      </c>
      <c r="D10" s="285" t="s">
        <v>181</v>
      </c>
      <c r="E10" s="286"/>
      <c r="F10" s="59" t="s">
        <v>19</v>
      </c>
      <c r="G10" s="60" t="s">
        <v>20</v>
      </c>
      <c r="H10" s="69" t="s">
        <v>74</v>
      </c>
      <c r="I10" s="72" t="s">
        <v>136</v>
      </c>
      <c r="J10" s="59" t="s">
        <v>62</v>
      </c>
      <c r="K10" s="130"/>
      <c r="L10" s="141" t="s">
        <v>142</v>
      </c>
      <c r="M10" s="130"/>
      <c r="N10" s="130"/>
      <c r="O10" s="130"/>
      <c r="P10" s="130"/>
      <c r="Q10" s="130"/>
      <c r="R10" s="130"/>
      <c r="S10" s="130"/>
      <c r="T10" s="130"/>
      <c r="U10" s="130"/>
      <c r="V10" s="130"/>
      <c r="W10" s="130"/>
    </row>
    <row r="11" spans="1:23" ht="30" customHeight="1">
      <c r="A11" s="64">
        <v>1</v>
      </c>
      <c r="B11" s="153"/>
      <c r="C11" s="154"/>
      <c r="D11" s="274"/>
      <c r="E11" s="275"/>
      <c r="F11" s="155"/>
      <c r="G11" s="156"/>
      <c r="H11" s="157"/>
      <c r="I11" s="158"/>
      <c r="J11" s="75"/>
      <c r="K11" s="130"/>
      <c r="L11" s="141" t="s">
        <v>143</v>
      </c>
      <c r="M11" s="140">
        <v>43921</v>
      </c>
      <c r="N11" s="130"/>
      <c r="O11" s="130"/>
      <c r="P11" s="130"/>
      <c r="Q11" s="130"/>
      <c r="R11" s="130"/>
      <c r="S11" s="130"/>
      <c r="T11" s="130"/>
      <c r="U11" s="130"/>
      <c r="V11" s="130"/>
      <c r="W11" s="130"/>
    </row>
    <row r="12" spans="1:23" ht="30" customHeight="1">
      <c r="A12" s="64">
        <v>2</v>
      </c>
      <c r="B12" s="153"/>
      <c r="C12" s="154"/>
      <c r="D12" s="274"/>
      <c r="E12" s="275"/>
      <c r="F12" s="155"/>
      <c r="G12" s="156"/>
      <c r="H12" s="159"/>
      <c r="I12" s="160"/>
      <c r="J12" s="75"/>
      <c r="K12" s="130">
        <f t="shared" ref="K12:K25" si="0">IF(H12&lt;&gt;"",1,0)</f>
        <v>0</v>
      </c>
      <c r="L12" s="130" t="s">
        <v>141</v>
      </c>
      <c r="M12" s="140">
        <v>45382</v>
      </c>
      <c r="N12" s="130"/>
      <c r="O12" s="130"/>
      <c r="P12" s="130"/>
      <c r="Q12" s="130"/>
      <c r="R12" s="130"/>
      <c r="S12" s="130"/>
      <c r="T12" s="130"/>
      <c r="U12" s="130"/>
      <c r="V12" s="130"/>
      <c r="W12" s="130"/>
    </row>
    <row r="13" spans="1:23" ht="30" customHeight="1">
      <c r="A13" s="64">
        <v>3</v>
      </c>
      <c r="B13" s="153"/>
      <c r="C13" s="154"/>
      <c r="D13" s="274"/>
      <c r="E13" s="275"/>
      <c r="F13" s="155"/>
      <c r="G13" s="156"/>
      <c r="H13" s="159"/>
      <c r="I13" s="160"/>
      <c r="J13" s="75"/>
      <c r="K13" s="130">
        <f t="shared" si="0"/>
        <v>0</v>
      </c>
      <c r="L13" s="130" t="str">
        <f t="shared" ref="L13:L24" si="1">IF(C13="その他",1,"")</f>
        <v/>
      </c>
      <c r="M13" s="142"/>
      <c r="N13" s="130"/>
      <c r="O13" s="130"/>
      <c r="P13" s="130"/>
      <c r="Q13" s="130"/>
      <c r="R13" s="130"/>
      <c r="S13" s="130"/>
      <c r="T13" s="130"/>
      <c r="U13" s="130"/>
      <c r="V13" s="130"/>
      <c r="W13" s="130"/>
    </row>
    <row r="14" spans="1:23" ht="30" customHeight="1">
      <c r="A14" s="64">
        <v>4</v>
      </c>
      <c r="B14" s="153"/>
      <c r="C14" s="154"/>
      <c r="D14" s="274"/>
      <c r="E14" s="275"/>
      <c r="F14" s="155"/>
      <c r="G14" s="156"/>
      <c r="H14" s="159"/>
      <c r="I14" s="160"/>
      <c r="J14" s="75"/>
      <c r="K14" s="130">
        <f>IF(H14&lt;&gt;"",1,0)</f>
        <v>0</v>
      </c>
      <c r="L14" s="130" t="str">
        <f t="shared" si="1"/>
        <v/>
      </c>
      <c r="M14" s="141"/>
      <c r="N14" s="130"/>
      <c r="O14" s="130"/>
      <c r="P14" s="130"/>
      <c r="Q14" s="130"/>
      <c r="R14" s="130"/>
      <c r="S14" s="130"/>
      <c r="T14" s="130"/>
      <c r="U14" s="130"/>
      <c r="V14" s="130"/>
      <c r="W14" s="130"/>
    </row>
    <row r="15" spans="1:23" ht="30" customHeight="1">
      <c r="A15" s="64">
        <v>5</v>
      </c>
      <c r="B15" s="153"/>
      <c r="C15" s="154"/>
      <c r="D15" s="274"/>
      <c r="E15" s="275"/>
      <c r="F15" s="155"/>
      <c r="G15" s="156"/>
      <c r="H15" s="159"/>
      <c r="I15" s="160"/>
      <c r="J15" s="75"/>
      <c r="K15" s="130">
        <f t="shared" si="0"/>
        <v>0</v>
      </c>
      <c r="L15" s="130" t="str">
        <f t="shared" si="1"/>
        <v/>
      </c>
      <c r="M15" s="130"/>
      <c r="N15" s="130"/>
      <c r="O15" s="130"/>
      <c r="P15" s="130"/>
      <c r="Q15" s="130"/>
      <c r="R15" s="130"/>
      <c r="S15" s="130"/>
      <c r="T15" s="130"/>
      <c r="U15" s="130"/>
      <c r="V15" s="130"/>
      <c r="W15" s="130"/>
    </row>
    <row r="16" spans="1:23" ht="30" customHeight="1">
      <c r="A16" s="64">
        <v>6</v>
      </c>
      <c r="B16" s="153"/>
      <c r="C16" s="154"/>
      <c r="D16" s="274"/>
      <c r="E16" s="275"/>
      <c r="F16" s="155"/>
      <c r="G16" s="156"/>
      <c r="H16" s="159"/>
      <c r="I16" s="160"/>
      <c r="J16" s="75"/>
      <c r="K16" s="130">
        <f t="shared" si="0"/>
        <v>0</v>
      </c>
      <c r="L16" s="130" t="str">
        <f t="shared" si="1"/>
        <v/>
      </c>
      <c r="M16" s="130"/>
      <c r="N16" s="130"/>
      <c r="O16" s="130"/>
      <c r="P16" s="130"/>
      <c r="Q16" s="130"/>
      <c r="R16" s="130"/>
      <c r="S16" s="130"/>
      <c r="T16" s="130"/>
      <c r="U16" s="130"/>
      <c r="V16" s="130"/>
      <c r="W16" s="130"/>
    </row>
    <row r="17" spans="1:23" ht="30" customHeight="1">
      <c r="A17" s="64">
        <v>7</v>
      </c>
      <c r="B17" s="153"/>
      <c r="C17" s="154"/>
      <c r="D17" s="274"/>
      <c r="E17" s="275"/>
      <c r="F17" s="155"/>
      <c r="G17" s="156"/>
      <c r="H17" s="159"/>
      <c r="I17" s="160"/>
      <c r="J17" s="75"/>
      <c r="K17" s="130">
        <f t="shared" si="0"/>
        <v>0</v>
      </c>
      <c r="L17" s="130" t="str">
        <f t="shared" si="1"/>
        <v/>
      </c>
      <c r="M17" s="130"/>
      <c r="N17" s="130"/>
      <c r="O17" s="130"/>
      <c r="P17" s="130"/>
      <c r="Q17" s="130"/>
      <c r="R17" s="130"/>
      <c r="S17" s="130"/>
      <c r="T17" s="130"/>
      <c r="U17" s="130"/>
      <c r="V17" s="130"/>
      <c r="W17" s="130"/>
    </row>
    <row r="18" spans="1:23" ht="30" customHeight="1">
      <c r="A18" s="64">
        <v>8</v>
      </c>
      <c r="B18" s="153"/>
      <c r="C18" s="154"/>
      <c r="D18" s="274"/>
      <c r="E18" s="275"/>
      <c r="F18" s="155"/>
      <c r="G18" s="156"/>
      <c r="H18" s="159"/>
      <c r="I18" s="160"/>
      <c r="J18" s="75"/>
      <c r="K18" s="130">
        <f t="shared" si="0"/>
        <v>0</v>
      </c>
      <c r="L18" s="130" t="str">
        <f t="shared" si="1"/>
        <v/>
      </c>
      <c r="M18" s="130"/>
      <c r="N18" s="130"/>
      <c r="O18" s="130"/>
      <c r="P18" s="130"/>
      <c r="Q18" s="130"/>
      <c r="R18" s="130"/>
      <c r="S18" s="130"/>
      <c r="T18" s="130"/>
      <c r="U18" s="130"/>
      <c r="V18" s="130"/>
      <c r="W18" s="130"/>
    </row>
    <row r="19" spans="1:23" ht="30" customHeight="1">
      <c r="A19" s="64">
        <v>9</v>
      </c>
      <c r="B19" s="153"/>
      <c r="C19" s="154"/>
      <c r="D19" s="274"/>
      <c r="E19" s="275"/>
      <c r="F19" s="155"/>
      <c r="G19" s="156"/>
      <c r="H19" s="159"/>
      <c r="I19" s="160"/>
      <c r="J19" s="75"/>
      <c r="K19" s="130">
        <f t="shared" si="0"/>
        <v>0</v>
      </c>
      <c r="L19" s="130" t="str">
        <f t="shared" si="1"/>
        <v/>
      </c>
      <c r="M19" s="130"/>
      <c r="N19" s="130"/>
      <c r="O19" s="130"/>
      <c r="P19" s="130"/>
      <c r="Q19" s="130"/>
      <c r="R19" s="130"/>
      <c r="S19" s="130"/>
      <c r="T19" s="130"/>
      <c r="U19" s="130"/>
      <c r="V19" s="130"/>
      <c r="W19" s="130"/>
    </row>
    <row r="20" spans="1:23" ht="30" customHeight="1">
      <c r="A20" s="64">
        <v>10</v>
      </c>
      <c r="B20" s="153"/>
      <c r="C20" s="154"/>
      <c r="D20" s="274"/>
      <c r="E20" s="275"/>
      <c r="F20" s="155"/>
      <c r="G20" s="156"/>
      <c r="H20" s="159"/>
      <c r="I20" s="160"/>
      <c r="J20" s="75"/>
      <c r="K20" s="130">
        <f t="shared" si="0"/>
        <v>0</v>
      </c>
      <c r="L20" s="130" t="str">
        <f t="shared" si="1"/>
        <v/>
      </c>
      <c r="M20" s="130"/>
      <c r="N20" s="130"/>
      <c r="O20" s="130"/>
      <c r="P20" s="130"/>
      <c r="Q20" s="130"/>
      <c r="R20" s="130"/>
      <c r="S20" s="130"/>
      <c r="T20" s="130"/>
      <c r="U20" s="130"/>
      <c r="V20" s="130"/>
      <c r="W20" s="130"/>
    </row>
    <row r="21" spans="1:23" ht="30" customHeight="1">
      <c r="A21" s="64">
        <v>11</v>
      </c>
      <c r="B21" s="153"/>
      <c r="C21" s="154"/>
      <c r="D21" s="274"/>
      <c r="E21" s="275"/>
      <c r="F21" s="155"/>
      <c r="G21" s="156"/>
      <c r="H21" s="159"/>
      <c r="I21" s="160"/>
      <c r="J21" s="75"/>
      <c r="K21" s="130">
        <f t="shared" si="0"/>
        <v>0</v>
      </c>
      <c r="L21" s="130" t="str">
        <f t="shared" si="1"/>
        <v/>
      </c>
      <c r="M21" s="130"/>
      <c r="N21" s="130"/>
      <c r="O21" s="130"/>
      <c r="P21" s="130"/>
      <c r="Q21" s="130"/>
      <c r="R21" s="130"/>
      <c r="S21" s="130"/>
      <c r="T21" s="130"/>
      <c r="U21" s="130"/>
      <c r="V21" s="130"/>
      <c r="W21" s="130"/>
    </row>
    <row r="22" spans="1:23" ht="30" customHeight="1">
      <c r="A22" s="64">
        <v>12</v>
      </c>
      <c r="B22" s="153"/>
      <c r="C22" s="154"/>
      <c r="D22" s="274"/>
      <c r="E22" s="275"/>
      <c r="F22" s="155"/>
      <c r="G22" s="156"/>
      <c r="H22" s="159"/>
      <c r="I22" s="160"/>
      <c r="J22" s="75"/>
      <c r="K22" s="130">
        <f t="shared" si="0"/>
        <v>0</v>
      </c>
      <c r="L22" s="130" t="str">
        <f t="shared" si="1"/>
        <v/>
      </c>
      <c r="M22" s="130"/>
      <c r="N22" s="130"/>
      <c r="O22" s="130"/>
      <c r="P22" s="130"/>
      <c r="Q22" s="130"/>
      <c r="R22" s="130"/>
      <c r="S22" s="130"/>
      <c r="T22" s="130"/>
      <c r="U22" s="130"/>
      <c r="V22" s="130"/>
      <c r="W22" s="130"/>
    </row>
    <row r="23" spans="1:23" ht="30" customHeight="1">
      <c r="A23" s="64">
        <v>13</v>
      </c>
      <c r="B23" s="153"/>
      <c r="C23" s="154"/>
      <c r="D23" s="274"/>
      <c r="E23" s="275"/>
      <c r="F23" s="155"/>
      <c r="G23" s="156"/>
      <c r="H23" s="159"/>
      <c r="I23" s="160"/>
      <c r="J23" s="75"/>
      <c r="K23" s="130">
        <f t="shared" si="0"/>
        <v>0</v>
      </c>
      <c r="L23" s="130" t="str">
        <f t="shared" si="1"/>
        <v/>
      </c>
      <c r="M23" s="130"/>
      <c r="N23" s="130"/>
      <c r="O23" s="130"/>
      <c r="P23" s="130"/>
      <c r="Q23" s="130"/>
      <c r="R23" s="130"/>
      <c r="S23" s="130"/>
      <c r="T23" s="130"/>
      <c r="U23" s="130"/>
      <c r="V23" s="130"/>
      <c r="W23" s="130"/>
    </row>
    <row r="24" spans="1:23" ht="30" customHeight="1">
      <c r="A24" s="64">
        <v>14</v>
      </c>
      <c r="B24" s="153"/>
      <c r="C24" s="154"/>
      <c r="D24" s="274"/>
      <c r="E24" s="275"/>
      <c r="F24" s="155"/>
      <c r="G24" s="156"/>
      <c r="H24" s="159"/>
      <c r="I24" s="160"/>
      <c r="J24" s="75"/>
      <c r="K24" s="130">
        <f t="shared" si="0"/>
        <v>0</v>
      </c>
      <c r="L24" s="130" t="str">
        <f t="shared" si="1"/>
        <v/>
      </c>
      <c r="M24" s="130"/>
      <c r="N24" s="130"/>
      <c r="O24" s="130"/>
      <c r="P24" s="130"/>
      <c r="Q24" s="130"/>
      <c r="R24" s="130"/>
      <c r="S24" s="130"/>
      <c r="T24" s="130"/>
      <c r="U24" s="130"/>
      <c r="V24" s="130"/>
      <c r="W24" s="130"/>
    </row>
    <row r="25" spans="1:23" ht="30" customHeight="1" thickBot="1">
      <c r="A25" s="65">
        <v>15</v>
      </c>
      <c r="B25" s="198"/>
      <c r="C25" s="161"/>
      <c r="D25" s="294"/>
      <c r="E25" s="295"/>
      <c r="F25" s="162"/>
      <c r="G25" s="163"/>
      <c r="H25" s="164"/>
      <c r="I25" s="165"/>
      <c r="J25" s="76"/>
      <c r="K25" s="130">
        <f t="shared" si="0"/>
        <v>0</v>
      </c>
      <c r="L25" s="130" t="e">
        <f>IF(SUMIF(C11:C25,"【職員処遇改善費のみ対象】園内研修",I11:I25)&gt;VLOOKUP(C6,M25:N28,2,FALSE),VLOOKUP(C6,M25:N28,2,FALSE)-SUMIF(C11:C25,"【職員処遇改善費のみ対象】園内研修",I11:I25),"")</f>
        <v>#N/A</v>
      </c>
      <c r="M25" s="54" t="s">
        <v>140</v>
      </c>
      <c r="N25" s="149">
        <v>4</v>
      </c>
      <c r="O25" s="130"/>
      <c r="P25" s="130"/>
      <c r="Q25" s="130"/>
      <c r="R25" s="130"/>
      <c r="S25" s="130"/>
      <c r="T25" s="130"/>
      <c r="U25" s="130"/>
      <c r="V25" s="130"/>
      <c r="W25" s="130"/>
    </row>
    <row r="26" spans="1:23" ht="26.25" customHeight="1" thickTop="1" thickBot="1">
      <c r="A26" s="287" t="s">
        <v>65</v>
      </c>
      <c r="B26" s="289"/>
      <c r="C26" s="288"/>
      <c r="D26" s="288"/>
      <c r="E26" s="288"/>
      <c r="F26" s="289"/>
      <c r="G26" s="290"/>
      <c r="H26" s="85">
        <f ca="1">①集計表!P35</f>
        <v>0</v>
      </c>
      <c r="I26" s="82">
        <f ca="1">SUM(I27:I29)</f>
        <v>0</v>
      </c>
      <c r="J26" s="152"/>
      <c r="K26" s="130"/>
      <c r="L26" s="130"/>
      <c r="M26" s="132"/>
      <c r="N26" s="149"/>
      <c r="O26" s="130"/>
      <c r="P26" s="130"/>
      <c r="Q26" s="130"/>
      <c r="R26" s="130"/>
      <c r="S26" s="130"/>
      <c r="T26" s="130"/>
      <c r="U26" s="130"/>
      <c r="V26" s="130"/>
      <c r="W26" s="130"/>
    </row>
    <row r="27" spans="1:23" ht="26.25" customHeight="1" thickBot="1">
      <c r="A27" s="136"/>
      <c r="B27" s="127" t="s">
        <v>66</v>
      </c>
      <c r="C27" s="128"/>
      <c r="D27" s="128"/>
      <c r="E27" s="128"/>
      <c r="F27" s="128"/>
      <c r="G27" s="128"/>
      <c r="H27" s="139" t="s">
        <v>89</v>
      </c>
      <c r="I27" s="82">
        <f>SUMIF(C11:C25,"【職員処遇改善費のみ対象】横浜市（区）主催研修",I11:I25)</f>
        <v>0</v>
      </c>
      <c r="J27" s="126"/>
      <c r="K27" s="130"/>
      <c r="L27" s="130"/>
      <c r="M27" s="132"/>
      <c r="N27" s="149"/>
      <c r="O27" s="130"/>
      <c r="P27" s="130"/>
      <c r="Q27" s="130"/>
      <c r="R27" s="130"/>
      <c r="S27" s="130"/>
      <c r="T27" s="130"/>
      <c r="U27" s="130"/>
      <c r="V27" s="130"/>
      <c r="W27" s="130"/>
    </row>
    <row r="28" spans="1:23" ht="26.25" customHeight="1" thickBot="1">
      <c r="A28" s="136"/>
      <c r="B28" s="147" t="s">
        <v>145</v>
      </c>
      <c r="C28" s="128"/>
      <c r="D28" s="128"/>
      <c r="E28" s="128"/>
      <c r="F28" s="128"/>
      <c r="G28" s="128"/>
      <c r="H28" s="138" t="s">
        <v>186</v>
      </c>
      <c r="I28" s="82">
        <f ca="1">SUMIF(C11:C26,"【幼稚園又は認定こども園に勤務していた者】その他",I11:I25)</f>
        <v>0</v>
      </c>
      <c r="J28" s="137"/>
      <c r="K28" s="130"/>
      <c r="M28" s="132"/>
      <c r="N28" s="149"/>
      <c r="O28" s="130"/>
      <c r="P28" s="130"/>
      <c r="Q28" s="130"/>
      <c r="R28" s="130"/>
      <c r="S28" s="130"/>
      <c r="T28" s="130"/>
      <c r="U28" s="130"/>
      <c r="V28" s="130"/>
      <c r="W28" s="130"/>
    </row>
    <row r="29" spans="1:23" ht="26.25" customHeight="1" thickBot="1">
      <c r="A29" s="136"/>
      <c r="B29" s="292" t="s">
        <v>144</v>
      </c>
      <c r="C29" s="292"/>
      <c r="D29" s="292"/>
      <c r="E29" s="292"/>
      <c r="F29" s="292"/>
      <c r="G29" s="293"/>
      <c r="H29" s="138" t="s">
        <v>187</v>
      </c>
      <c r="I29" s="82">
        <f>IF(SUMIF(C11:C25,"【職員処遇改善費のみ対象】園内研修",I11:I25)&gt;N25,N25,SUMIF(C11:C25,"【職員処遇改善費のみ対象】園内研修",I11:I25))</f>
        <v>0</v>
      </c>
      <c r="J29" s="137"/>
      <c r="K29" s="130"/>
      <c r="L29" s="130"/>
      <c r="M29" s="130"/>
      <c r="N29" s="130"/>
      <c r="O29" s="130"/>
      <c r="P29" s="130"/>
      <c r="Q29" s="130"/>
      <c r="R29" s="130"/>
      <c r="S29" s="130"/>
      <c r="T29" s="130"/>
      <c r="U29" s="130"/>
      <c r="V29" s="130"/>
      <c r="W29" s="130"/>
    </row>
    <row r="30" spans="1:23" s="52" customFormat="1" ht="26.25" customHeight="1" thickBot="1">
      <c r="A30" s="121"/>
      <c r="B30" s="122" t="s">
        <v>183</v>
      </c>
      <c r="C30" s="148"/>
      <c r="D30" s="128"/>
      <c r="E30" s="128"/>
      <c r="F30" s="128"/>
      <c r="G30" s="128"/>
      <c r="H30" s="189" t="s">
        <v>188</v>
      </c>
      <c r="I30" s="82">
        <f>SUMIF(C11:C25,"幼稚園教諭旧免許状更新講習・免許法認定講習",I11:I25)</f>
        <v>0</v>
      </c>
      <c r="J30" s="128"/>
      <c r="K30" s="132"/>
      <c r="L30" s="132"/>
      <c r="M30" s="132"/>
      <c r="N30" s="132"/>
      <c r="O30" s="132"/>
      <c r="P30" s="132"/>
      <c r="Q30" s="132"/>
      <c r="R30" s="132"/>
      <c r="S30" s="132"/>
      <c r="T30" s="132"/>
      <c r="U30" s="132"/>
      <c r="V30" s="132"/>
      <c r="W30" s="132"/>
    </row>
    <row r="31" spans="1:23" s="52" customFormat="1" ht="15" customHeight="1">
      <c r="A31" s="121"/>
      <c r="B31" s="291" t="s">
        <v>184</v>
      </c>
      <c r="C31" s="291"/>
      <c r="D31" s="128"/>
      <c r="E31" s="128"/>
      <c r="F31" s="128"/>
      <c r="G31" s="128"/>
      <c r="H31" s="128"/>
      <c r="I31" s="128"/>
      <c r="J31" s="128"/>
      <c r="K31" s="132"/>
      <c r="L31" s="132"/>
      <c r="M31" s="132"/>
      <c r="N31" s="132"/>
      <c r="O31" s="132"/>
      <c r="P31" s="132"/>
      <c r="Q31" s="132"/>
      <c r="R31" s="132"/>
      <c r="S31" s="132"/>
      <c r="T31" s="132"/>
      <c r="U31" s="132"/>
      <c r="V31" s="132"/>
      <c r="W31" s="132"/>
    </row>
    <row r="32" spans="1:23" s="52" customFormat="1" ht="15" customHeight="1">
      <c r="A32" s="121"/>
      <c r="B32" s="122" t="s">
        <v>185</v>
      </c>
      <c r="C32" s="128"/>
      <c r="D32" s="128"/>
      <c r="E32" s="128"/>
      <c r="F32" s="128"/>
      <c r="G32" s="128"/>
      <c r="H32" s="128"/>
      <c r="I32" s="128"/>
      <c r="J32" s="128"/>
      <c r="K32" s="132"/>
      <c r="L32" s="132"/>
      <c r="M32" s="132"/>
      <c r="N32" s="132"/>
      <c r="O32" s="132"/>
      <c r="P32" s="132"/>
      <c r="Q32" s="132"/>
      <c r="R32" s="132"/>
      <c r="S32" s="132"/>
      <c r="T32" s="132"/>
      <c r="U32" s="132"/>
      <c r="V32" s="132"/>
      <c r="W32" s="132"/>
    </row>
    <row r="33" spans="1:23" s="52" customFormat="1" ht="15" customHeight="1">
      <c r="A33" s="121"/>
      <c r="B33" s="122" t="s">
        <v>196</v>
      </c>
      <c r="C33" s="128"/>
      <c r="D33" s="128"/>
      <c r="E33" s="128"/>
      <c r="F33" s="128"/>
      <c r="G33" s="128"/>
      <c r="H33" s="128"/>
      <c r="I33" s="128"/>
      <c r="J33" s="128"/>
      <c r="K33" s="132"/>
      <c r="L33" s="132"/>
      <c r="M33" s="132"/>
      <c r="N33" s="132"/>
      <c r="O33" s="132"/>
      <c r="P33" s="132"/>
      <c r="Q33" s="132"/>
      <c r="R33" s="132"/>
      <c r="S33" s="132"/>
      <c r="T33" s="132"/>
      <c r="U33" s="132"/>
      <c r="V33" s="132"/>
      <c r="W33" s="132"/>
    </row>
    <row r="34" spans="1:23" s="52" customFormat="1" ht="15" customHeight="1">
      <c r="A34" s="121"/>
      <c r="C34" s="129"/>
      <c r="D34" s="128"/>
      <c r="E34" s="128"/>
      <c r="F34" s="128"/>
      <c r="G34" s="128"/>
      <c r="H34" s="128"/>
      <c r="I34" s="128"/>
      <c r="J34" s="128"/>
      <c r="K34" s="132"/>
      <c r="L34" s="132"/>
      <c r="M34" s="132"/>
      <c r="N34" s="132"/>
      <c r="O34" s="132"/>
      <c r="P34" s="132"/>
      <c r="Q34" s="132"/>
      <c r="R34" s="132"/>
      <c r="S34" s="132"/>
      <c r="T34" s="132"/>
      <c r="U34" s="132"/>
      <c r="V34" s="132"/>
      <c r="W34" s="132"/>
    </row>
    <row r="35" spans="1:23" s="52" customFormat="1" ht="15" customHeight="1">
      <c r="A35" s="121"/>
      <c r="D35" s="128"/>
      <c r="E35" s="128"/>
      <c r="F35" s="128"/>
      <c r="G35" s="128"/>
      <c r="H35" s="128"/>
      <c r="I35" s="128"/>
      <c r="J35" s="128"/>
      <c r="K35" s="132"/>
      <c r="L35" s="132"/>
      <c r="M35" s="132"/>
      <c r="N35" s="132"/>
      <c r="O35" s="132"/>
      <c r="P35" s="132"/>
      <c r="Q35" s="132"/>
      <c r="R35" s="132"/>
      <c r="S35" s="132"/>
      <c r="T35" s="132"/>
      <c r="U35" s="132"/>
      <c r="V35" s="132"/>
      <c r="W35" s="132"/>
    </row>
    <row r="36" spans="1:23" s="52" customFormat="1" ht="15" customHeight="1">
      <c r="A36" s="121"/>
      <c r="C36" s="128"/>
      <c r="D36" s="128"/>
      <c r="E36" s="128"/>
      <c r="F36" s="128"/>
      <c r="G36" s="128"/>
      <c r="H36" s="128"/>
      <c r="I36" s="128"/>
      <c r="J36" s="128"/>
      <c r="K36" s="132"/>
      <c r="L36" s="132"/>
      <c r="M36" s="132"/>
      <c r="N36" s="132"/>
      <c r="O36" s="132"/>
      <c r="P36" s="132"/>
      <c r="Q36" s="132"/>
      <c r="R36" s="132"/>
      <c r="S36" s="132"/>
      <c r="T36" s="132"/>
      <c r="U36" s="132"/>
      <c r="V36" s="132"/>
      <c r="W36" s="132"/>
    </row>
    <row r="37" spans="1:23" s="52" customFormat="1" ht="15" customHeight="1">
      <c r="A37" s="62"/>
      <c r="C37" s="50"/>
      <c r="D37" s="50"/>
      <c r="E37" s="50"/>
      <c r="F37" s="50"/>
      <c r="G37" s="50"/>
      <c r="H37" s="50"/>
      <c r="I37" s="50"/>
      <c r="J37" s="50"/>
    </row>
    <row r="38" spans="1:23" s="52" customFormat="1" ht="15" customHeight="1">
      <c r="A38" s="62"/>
      <c r="B38" s="99" t="s">
        <v>90</v>
      </c>
      <c r="C38" s="100"/>
      <c r="D38" s="100"/>
      <c r="E38" s="100"/>
      <c r="F38" s="100"/>
      <c r="G38" s="50"/>
      <c r="H38" s="50"/>
      <c r="I38" s="50"/>
      <c r="J38" s="50"/>
    </row>
    <row r="39" spans="1:23" s="52" customFormat="1" ht="30" customHeight="1">
      <c r="A39" s="62"/>
      <c r="B39" s="211"/>
      <c r="C39" s="212"/>
      <c r="D39" s="212"/>
      <c r="E39" s="212"/>
      <c r="F39" s="212"/>
      <c r="G39" s="212"/>
      <c r="H39" s="212"/>
      <c r="I39" s="212"/>
      <c r="J39" s="212"/>
    </row>
    <row r="40" spans="1:23" s="52" customFormat="1" ht="15" customHeight="1">
      <c r="A40" s="62"/>
      <c r="B40" s="58"/>
      <c r="C40" s="50"/>
      <c r="D40" s="50"/>
      <c r="E40" s="50"/>
      <c r="F40" s="50"/>
      <c r="G40" s="50"/>
      <c r="H40" s="50"/>
      <c r="I40" s="50"/>
      <c r="J40" s="50"/>
    </row>
    <row r="41" spans="1:23" s="52" customFormat="1" ht="15" customHeight="1">
      <c r="A41" s="62"/>
      <c r="B41" s="58"/>
      <c r="C41" s="50"/>
      <c r="D41" s="50"/>
      <c r="E41" s="50"/>
      <c r="F41" s="50"/>
      <c r="G41" s="50"/>
      <c r="H41" s="50"/>
      <c r="I41" s="50"/>
      <c r="J41" s="50"/>
    </row>
    <row r="42" spans="1:23" s="53" customFormat="1" ht="15" customHeight="1">
      <c r="A42" s="66"/>
      <c r="B42" s="57"/>
      <c r="C42" s="51"/>
      <c r="D42" s="51"/>
      <c r="E42" s="51"/>
      <c r="F42" s="51"/>
      <c r="G42" s="51"/>
      <c r="H42" s="51"/>
      <c r="I42" s="51"/>
      <c r="J42" s="51"/>
    </row>
  </sheetData>
  <sheetProtection algorithmName="SHA-512" hashValue="gDKXdGyJQXJFFHLGIhLBgb3SRYvMz7zGXgA5lDdpttnEs1IfX8+Iq+ppFQMipI7eztdYKkSmUER5WHhlIGM4XA==" saltValue="t5U1Mk7RyTJAoup+lIcA+A==" spinCount="100000" sheet="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9:G29"/>
    <mergeCell ref="B31:C31"/>
    <mergeCell ref="B39:J39"/>
    <mergeCell ref="D21:E21"/>
    <mergeCell ref="D22:E22"/>
    <mergeCell ref="D23:E23"/>
    <mergeCell ref="D24:E24"/>
    <mergeCell ref="D25:E25"/>
    <mergeCell ref="A26:G26"/>
  </mergeCells>
  <phoneticPr fontId="2"/>
  <conditionalFormatting sqref="C6:C7">
    <cfRule type="cellIs" dxfId="350" priority="13" operator="equal">
      <formula>""</formula>
    </cfRule>
  </conditionalFormatting>
  <conditionalFormatting sqref="D8 H26:I26">
    <cfRule type="cellIs" dxfId="349" priority="15" operator="equal">
      <formula>""</formula>
    </cfRule>
  </conditionalFormatting>
  <conditionalFormatting sqref="D11:E25 G11:H25">
    <cfRule type="expression" dxfId="348" priority="3">
      <formula>$C11="【職員処遇改善費のみ対象】園内研修"</formula>
    </cfRule>
  </conditionalFormatting>
  <conditionalFormatting sqref="D11:E25">
    <cfRule type="expression" dxfId="347" priority="11">
      <formula>$C11="【職員処遇改善費のみ対象】横浜市（区）主催研修"</formula>
    </cfRule>
    <cfRule type="expression" dxfId="346" priority="12">
      <formula>$C11="幼稚園教諭旧免許状更新講習・免許法認定講習"</formula>
    </cfRule>
  </conditionalFormatting>
  <conditionalFormatting sqref="F11:F25">
    <cfRule type="expression" dxfId="345" priority="7">
      <formula>$C11&lt;&gt;"保育士等キャリアアップ研修"</formula>
    </cfRule>
    <cfRule type="expression" dxfId="344" priority="16" stopIfTrue="1">
      <formula>$C11="保育士等キャリアアップ研修"</formula>
    </cfRule>
  </conditionalFormatting>
  <conditionalFormatting sqref="F11:H25">
    <cfRule type="expression" dxfId="343" priority="4">
      <formula>$C11="その他"</formula>
    </cfRule>
  </conditionalFormatting>
  <conditionalFormatting sqref="G11:G25">
    <cfRule type="expression" dxfId="342" priority="9">
      <formula>$C11="幼稚園教諭旧免許状更新講習・免許法認定講習"</formula>
    </cfRule>
  </conditionalFormatting>
  <conditionalFormatting sqref="G11:H25">
    <cfRule type="expression" dxfId="341" priority="1">
      <formula>$C11="【職員処遇改善費のみ対象】横浜市（区）主催研修"</formula>
    </cfRule>
  </conditionalFormatting>
  <conditionalFormatting sqref="H11:H25">
    <cfRule type="expression" dxfId="340" priority="2">
      <formula>$C11="【幼稚園又は認定こども園に勤務していた者】その他"</formula>
    </cfRule>
  </conditionalFormatting>
  <conditionalFormatting sqref="H3:I3 H4:J7">
    <cfRule type="cellIs" dxfId="339" priority="14" operator="equal">
      <formula>""</formula>
    </cfRule>
  </conditionalFormatting>
  <conditionalFormatting sqref="I11:I25">
    <cfRule type="expression" dxfId="338" priority="8">
      <formula>$C11="保育士等キャリアアップ研修"</formula>
    </cfRule>
  </conditionalFormatting>
  <dataValidations count="9">
    <dataValidation type="list" allowBlank="1" showInputMessage="1" showErrorMessage="1" sqref="D11:E25" xr:uid="{AA50BC6C-89F4-41EF-A698-88703C546160}">
      <formula1>INDIRECT($C11)</formula1>
    </dataValidation>
    <dataValidation type="list" allowBlank="1" showInputMessage="1" showErrorMessage="1" sqref="O6" xr:uid="{E202B777-4C79-43FB-A29D-CC6AD51DB15A}">
      <formula1>" "</formula1>
    </dataValidation>
    <dataValidation type="list" allowBlank="1" showInputMessage="1" showErrorMessage="1" sqref="C11:C25" xr:uid="{1A5A7E73-D84B-48B4-8426-C6A319BF6348}">
      <formula1>INDIRECT($D$8)</formula1>
    </dataValidation>
    <dataValidation type="list" allowBlank="1" showInputMessage="1" showErrorMessage="1" sqref="D8" xr:uid="{66B40C1C-18CD-4E26-868F-9E0B06142790}">
      <formula1>"〇,×"</formula1>
    </dataValidation>
    <dataValidation type="textLength" operator="equal" allowBlank="1" showInputMessage="1" showErrorMessage="1" sqref="G11:G25" xr:uid="{9AC364AA-7953-48DF-A940-63E786FE68F5}">
      <formula1>12</formula1>
    </dataValidation>
    <dataValidation type="decimal" operator="greaterThanOrEqual" allowBlank="1" showInputMessage="1" showErrorMessage="1" sqref="I11:I25" xr:uid="{031F8C13-E648-4ABA-BBE7-8994904E15E7}">
      <formula1>0</formula1>
    </dataValidation>
    <dataValidation type="list" allowBlank="1" showInputMessage="1" showErrorMessage="1" sqref="H11:H24" xr:uid="{747CBC2F-8C46-4D4A-864C-AD48647616BA}">
      <formula1>INDIRECT($C$6)</formula1>
    </dataValidation>
    <dataValidation type="list" allowBlank="1" showInputMessage="1" showErrorMessage="1" sqref="H25" xr:uid="{7A3F5D9C-EE7E-4ABF-8902-295234CC461F}">
      <formula1>INDIRECT($C$5)</formula1>
    </dataValidation>
    <dataValidation type="date" operator="lessThanOrEqual" allowBlank="1" error="賃金改善開始月のR6.4月以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6.4月以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6A4F6605-91A8-4663-BDA0-61257EE3FCFF}">
      <formula1>45716</formula1>
    </dataValidation>
  </dataValidations>
  <printOptions horizontalCentered="1"/>
  <pageMargins left="0.25" right="0.25" top="0.75" bottom="0.75" header="0.3" footer="0.3"/>
  <pageSetup paperSize="8" scale="85" orientation="landscape" cellComments="asDisplayed" r:id="rId1"/>
  <extLst>
    <ext xmlns:x14="http://schemas.microsoft.com/office/spreadsheetml/2009/9/main" uri="{CCE6A557-97BC-4b89-ADB6-D9C93CAAB3DF}">
      <x14:dataValidations xmlns:xm="http://schemas.microsoft.com/office/excel/2006/main" count="1">
        <x14:dataValidation type="list" allowBlank="1" showInputMessage="1" showErrorMessage="1" xr:uid="{645B11EF-00C9-4EC3-B3AB-134FB06DD8B9}">
          <x14:formula1>
            <xm:f>マスタ!$C$3:$C$6</xm:f>
          </x14:formula1>
          <xm:sqref>C6:D6</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06F9C7-3E5D-4430-9C5A-0BEA2659A206}">
  <sheetPr codeName="Sheet28">
    <tabColor rgb="FFFF0000"/>
    <pageSetUpPr fitToPage="1"/>
  </sheetPr>
  <dimension ref="A1:W42"/>
  <sheetViews>
    <sheetView showZeros="0" view="pageBreakPreview" zoomScale="70" zoomScaleNormal="70" zoomScaleSheetLayoutView="70" workbookViewId="0">
      <selection activeCell="B12" sqref="B12"/>
    </sheetView>
  </sheetViews>
  <sheetFormatPr defaultRowHeight="18.75"/>
  <cols>
    <col min="1" max="1" width="5" style="63" customWidth="1"/>
    <col min="2" max="2" width="16.75" style="67" customWidth="1"/>
    <col min="3" max="3" width="39.375" style="2" customWidth="1"/>
    <col min="4" max="4" width="9.375" style="2" customWidth="1"/>
    <col min="5" max="5" width="37.625" style="2" customWidth="1"/>
    <col min="6" max="6" width="42.875" style="2" customWidth="1"/>
    <col min="7" max="7" width="19.625" style="2" customWidth="1"/>
    <col min="8" max="8" width="22.375" style="2" customWidth="1"/>
    <col min="9" max="9" width="15.625" style="2" customWidth="1"/>
    <col min="10" max="10" width="27.5" style="2" customWidth="1"/>
    <col min="11" max="11" width="9" style="2" hidden="1" customWidth="1"/>
    <col min="12" max="12" width="11.875" style="2" hidden="1" customWidth="1"/>
    <col min="13" max="13" width="10.5" style="2" hidden="1" customWidth="1"/>
    <col min="14" max="14" width="9" style="2" hidden="1" customWidth="1"/>
    <col min="15" max="15" width="50.625" style="2" hidden="1" customWidth="1"/>
    <col min="16" max="16384" width="9" style="2"/>
  </cols>
  <sheetData>
    <row r="1" spans="1:23" ht="29.25" customHeight="1">
      <c r="A1" s="112" t="s">
        <v>71</v>
      </c>
      <c r="B1" s="113"/>
      <c r="C1" s="117"/>
      <c r="D1" s="116" t="s">
        <v>195</v>
      </c>
      <c r="E1" s="98"/>
      <c r="F1" s="116"/>
      <c r="G1" s="117"/>
      <c r="H1" s="117"/>
      <c r="I1" s="117"/>
      <c r="J1" s="118"/>
      <c r="K1" s="130"/>
      <c r="L1" s="130"/>
      <c r="M1" s="130"/>
      <c r="N1" s="130"/>
      <c r="O1" s="130"/>
      <c r="P1" s="130"/>
      <c r="Q1" s="130"/>
      <c r="R1" s="130"/>
      <c r="S1" s="130"/>
      <c r="T1" s="130"/>
      <c r="U1" s="130"/>
      <c r="V1" s="130"/>
      <c r="W1" s="130"/>
    </row>
    <row r="2" spans="1:23" ht="19.5" thickBot="1">
      <c r="A2" s="121"/>
      <c r="B2" s="122"/>
      <c r="C2" s="119"/>
      <c r="D2" s="119"/>
      <c r="E2" s="119"/>
      <c r="F2" s="124"/>
      <c r="G2" s="119"/>
      <c r="H2" s="125"/>
      <c r="I2" s="125"/>
      <c r="J2" s="125"/>
      <c r="K2" s="130"/>
      <c r="L2" s="130"/>
      <c r="M2" s="130"/>
      <c r="N2" s="130"/>
      <c r="O2" s="130"/>
      <c r="P2" s="130"/>
      <c r="Q2" s="130"/>
      <c r="R2" s="130"/>
      <c r="S2" s="130"/>
      <c r="T2" s="130"/>
      <c r="U2" s="130"/>
      <c r="V2" s="130"/>
      <c r="W2" s="130"/>
    </row>
    <row r="3" spans="1:23" s="6" customFormat="1" ht="24.95" customHeight="1">
      <c r="A3" s="192"/>
      <c r="B3" s="122"/>
      <c r="C3" s="193"/>
      <c r="D3" s="193"/>
      <c r="E3" s="193"/>
      <c r="F3" s="194"/>
      <c r="G3" s="195" t="s">
        <v>1</v>
      </c>
      <c r="H3" s="97">
        <f>①集計表!P4</f>
        <v>0</v>
      </c>
      <c r="I3" s="196" t="s">
        <v>3</v>
      </c>
      <c r="J3" s="118"/>
      <c r="K3" s="131"/>
      <c r="L3" s="131"/>
      <c r="M3" s="131"/>
      <c r="N3" s="131"/>
      <c r="O3" s="131"/>
      <c r="P3" s="131"/>
      <c r="Q3" s="131"/>
      <c r="R3" s="131"/>
      <c r="S3" s="131"/>
      <c r="T3" s="131"/>
      <c r="U3" s="131"/>
      <c r="V3" s="131"/>
      <c r="W3" s="131"/>
    </row>
    <row r="4" spans="1:23" s="6" customFormat="1" ht="24.95" customHeight="1">
      <c r="A4" s="121"/>
      <c r="B4" s="122"/>
      <c r="C4" s="193"/>
      <c r="D4" s="193"/>
      <c r="E4" s="193"/>
      <c r="F4" s="194"/>
      <c r="G4" s="197" t="s">
        <v>4</v>
      </c>
      <c r="H4" s="276">
        <f>①集計表!P5</f>
        <v>0</v>
      </c>
      <c r="I4" s="277"/>
      <c r="J4" s="278"/>
      <c r="K4" s="131"/>
      <c r="L4" s="131"/>
      <c r="M4" s="131"/>
      <c r="N4" s="131"/>
      <c r="O4" s="131"/>
      <c r="P4" s="131"/>
      <c r="Q4" s="131"/>
      <c r="R4" s="131"/>
      <c r="S4" s="131"/>
      <c r="T4" s="131"/>
      <c r="U4" s="131"/>
      <c r="V4" s="131"/>
      <c r="W4" s="131"/>
    </row>
    <row r="5" spans="1:23" s="6" customFormat="1" ht="24.95" customHeight="1" thickBot="1">
      <c r="A5" s="62"/>
      <c r="B5" s="71"/>
      <c r="C5" s="3"/>
      <c r="D5" s="14"/>
      <c r="E5" s="14"/>
      <c r="F5" s="7"/>
      <c r="G5" s="15" t="s">
        <v>7</v>
      </c>
      <c r="H5" s="279">
        <f>①集計表!P6</f>
        <v>0</v>
      </c>
      <c r="I5" s="280"/>
      <c r="J5" s="281"/>
      <c r="K5" s="131"/>
      <c r="L5" s="131"/>
      <c r="M5" s="131"/>
      <c r="N5" s="131"/>
      <c r="O5" s="131"/>
      <c r="P5" s="131"/>
      <c r="Q5" s="131"/>
      <c r="R5" s="131"/>
      <c r="S5" s="131"/>
      <c r="T5" s="131"/>
      <c r="U5" s="131"/>
      <c r="V5" s="131"/>
      <c r="W5" s="131"/>
    </row>
    <row r="6" spans="1:23" s="6" customFormat="1" ht="24.95" customHeight="1">
      <c r="A6" s="62"/>
      <c r="B6" s="68" t="s">
        <v>6</v>
      </c>
      <c r="C6" s="270"/>
      <c r="D6" s="271"/>
      <c r="E6" s="14"/>
      <c r="F6" s="7"/>
      <c r="G6" s="70" t="s">
        <v>63</v>
      </c>
      <c r="H6" s="279">
        <f>①集計表!P7</f>
        <v>0</v>
      </c>
      <c r="I6" s="280"/>
      <c r="J6" s="281"/>
      <c r="K6" s="131"/>
      <c r="L6" s="131"/>
      <c r="M6" s="131"/>
      <c r="N6" s="131"/>
      <c r="O6" s="131"/>
      <c r="P6" s="131"/>
      <c r="Q6" s="131"/>
      <c r="R6" s="131"/>
      <c r="S6" s="131"/>
      <c r="T6" s="131"/>
      <c r="U6" s="131"/>
      <c r="V6" s="131"/>
      <c r="W6" s="131"/>
    </row>
    <row r="7" spans="1:23" s="6" customFormat="1" ht="24.95" customHeight="1" thickBot="1">
      <c r="A7" s="62"/>
      <c r="B7" s="107" t="s">
        <v>9</v>
      </c>
      <c r="C7" s="272"/>
      <c r="D7" s="273"/>
      <c r="E7" s="14"/>
      <c r="F7" s="7"/>
      <c r="G7" s="17" t="s">
        <v>64</v>
      </c>
      <c r="H7" s="282">
        <f>①集計表!P8</f>
        <v>0</v>
      </c>
      <c r="I7" s="283"/>
      <c r="J7" s="284"/>
      <c r="K7" s="131"/>
      <c r="L7" s="131"/>
      <c r="M7" s="131"/>
      <c r="N7" s="131"/>
      <c r="O7" s="131"/>
      <c r="P7" s="131"/>
      <c r="Q7" s="131"/>
      <c r="R7" s="131"/>
      <c r="S7" s="131"/>
      <c r="T7" s="131"/>
      <c r="U7" s="131"/>
      <c r="V7" s="131"/>
      <c r="W7" s="131"/>
    </row>
    <row r="8" spans="1:23" s="6" customFormat="1" ht="24.95" customHeight="1" thickBot="1">
      <c r="A8" s="62"/>
      <c r="B8" s="268" t="s">
        <v>104</v>
      </c>
      <c r="C8" s="269"/>
      <c r="D8" s="133" t="s">
        <v>106</v>
      </c>
      <c r="E8" s="14"/>
      <c r="F8" s="7"/>
      <c r="G8" s="102"/>
      <c r="H8" s="3"/>
      <c r="I8" s="3"/>
      <c r="J8" s="106"/>
      <c r="K8" s="131"/>
      <c r="L8" s="131" t="s">
        <v>190</v>
      </c>
      <c r="M8" s="131"/>
      <c r="N8" s="131"/>
      <c r="O8" s="131"/>
      <c r="P8" s="131"/>
      <c r="Q8" s="131"/>
      <c r="R8" s="131"/>
      <c r="S8" s="131"/>
      <c r="T8" s="131"/>
      <c r="U8" s="131"/>
      <c r="V8" s="131"/>
      <c r="W8" s="131"/>
    </row>
    <row r="9" spans="1:23" ht="24.95" customHeight="1">
      <c r="A9" s="62"/>
      <c r="B9" s="58"/>
      <c r="C9" s="19"/>
      <c r="D9" s="20"/>
      <c r="E9" s="20"/>
      <c r="F9" s="19"/>
      <c r="G9" s="19"/>
      <c r="H9" s="21"/>
      <c r="I9" s="22"/>
      <c r="J9" s="23"/>
      <c r="K9" s="130"/>
      <c r="L9" s="141" t="s">
        <v>189</v>
      </c>
      <c r="M9" s="140">
        <v>42826</v>
      </c>
      <c r="N9" s="130"/>
      <c r="O9" s="130"/>
      <c r="P9" s="130"/>
      <c r="Q9" s="130"/>
      <c r="R9" s="130"/>
      <c r="S9" s="130"/>
      <c r="T9" s="130"/>
      <c r="U9" s="130"/>
      <c r="V9" s="130"/>
      <c r="W9" s="130"/>
    </row>
    <row r="10" spans="1:23" ht="98.25" customHeight="1" thickBot="1">
      <c r="A10" s="61" t="s">
        <v>15</v>
      </c>
      <c r="B10" s="105" t="s">
        <v>146</v>
      </c>
      <c r="C10" s="59" t="s">
        <v>101</v>
      </c>
      <c r="D10" s="285" t="s">
        <v>181</v>
      </c>
      <c r="E10" s="286"/>
      <c r="F10" s="59" t="s">
        <v>19</v>
      </c>
      <c r="G10" s="60" t="s">
        <v>20</v>
      </c>
      <c r="H10" s="69" t="s">
        <v>74</v>
      </c>
      <c r="I10" s="72" t="s">
        <v>136</v>
      </c>
      <c r="J10" s="59" t="s">
        <v>62</v>
      </c>
      <c r="K10" s="130"/>
      <c r="L10" s="141" t="s">
        <v>142</v>
      </c>
      <c r="M10" s="130"/>
      <c r="N10" s="130"/>
      <c r="O10" s="130"/>
      <c r="P10" s="130"/>
      <c r="Q10" s="130"/>
      <c r="R10" s="130"/>
      <c r="S10" s="130"/>
      <c r="T10" s="130"/>
      <c r="U10" s="130"/>
      <c r="V10" s="130"/>
      <c r="W10" s="130"/>
    </row>
    <row r="11" spans="1:23" ht="30" customHeight="1">
      <c r="A11" s="64">
        <v>1</v>
      </c>
      <c r="B11" s="153"/>
      <c r="C11" s="154"/>
      <c r="D11" s="274"/>
      <c r="E11" s="275"/>
      <c r="F11" s="155"/>
      <c r="G11" s="156"/>
      <c r="H11" s="157"/>
      <c r="I11" s="158"/>
      <c r="J11" s="75"/>
      <c r="K11" s="130"/>
      <c r="L11" s="141" t="s">
        <v>143</v>
      </c>
      <c r="M11" s="140">
        <v>43921</v>
      </c>
      <c r="N11" s="130"/>
      <c r="O11" s="130"/>
      <c r="P11" s="130"/>
      <c r="Q11" s="130"/>
      <c r="R11" s="130"/>
      <c r="S11" s="130"/>
      <c r="T11" s="130"/>
      <c r="U11" s="130"/>
      <c r="V11" s="130"/>
      <c r="W11" s="130"/>
    </row>
    <row r="12" spans="1:23" ht="30" customHeight="1">
      <c r="A12" s="64">
        <v>2</v>
      </c>
      <c r="B12" s="153"/>
      <c r="C12" s="154"/>
      <c r="D12" s="274"/>
      <c r="E12" s="275"/>
      <c r="F12" s="155"/>
      <c r="G12" s="156"/>
      <c r="H12" s="159"/>
      <c r="I12" s="160"/>
      <c r="J12" s="75"/>
      <c r="K12" s="130">
        <f t="shared" ref="K12:K25" si="0">IF(H12&lt;&gt;"",1,0)</f>
        <v>0</v>
      </c>
      <c r="L12" s="130" t="s">
        <v>141</v>
      </c>
      <c r="M12" s="140">
        <v>45382</v>
      </c>
      <c r="N12" s="130"/>
      <c r="O12" s="130"/>
      <c r="P12" s="130"/>
      <c r="Q12" s="130"/>
      <c r="R12" s="130"/>
      <c r="S12" s="130"/>
      <c r="T12" s="130"/>
      <c r="U12" s="130"/>
      <c r="V12" s="130"/>
      <c r="W12" s="130"/>
    </row>
    <row r="13" spans="1:23" ht="30" customHeight="1">
      <c r="A13" s="64">
        <v>3</v>
      </c>
      <c r="B13" s="153"/>
      <c r="C13" s="154"/>
      <c r="D13" s="274"/>
      <c r="E13" s="275"/>
      <c r="F13" s="155"/>
      <c r="G13" s="156"/>
      <c r="H13" s="159"/>
      <c r="I13" s="160"/>
      <c r="J13" s="75"/>
      <c r="K13" s="130">
        <f t="shared" si="0"/>
        <v>0</v>
      </c>
      <c r="L13" s="130" t="str">
        <f t="shared" ref="L13:L24" si="1">IF(C13="その他",1,"")</f>
        <v/>
      </c>
      <c r="M13" s="142"/>
      <c r="N13" s="130"/>
      <c r="O13" s="130"/>
      <c r="P13" s="130"/>
      <c r="Q13" s="130"/>
      <c r="R13" s="130"/>
      <c r="S13" s="130"/>
      <c r="T13" s="130"/>
      <c r="U13" s="130"/>
      <c r="V13" s="130"/>
      <c r="W13" s="130"/>
    </row>
    <row r="14" spans="1:23" ht="30" customHeight="1">
      <c r="A14" s="64">
        <v>4</v>
      </c>
      <c r="B14" s="153"/>
      <c r="C14" s="154"/>
      <c r="D14" s="274"/>
      <c r="E14" s="275"/>
      <c r="F14" s="155"/>
      <c r="G14" s="156"/>
      <c r="H14" s="159"/>
      <c r="I14" s="160"/>
      <c r="J14" s="75"/>
      <c r="K14" s="130">
        <f>IF(H14&lt;&gt;"",1,0)</f>
        <v>0</v>
      </c>
      <c r="L14" s="130" t="str">
        <f t="shared" si="1"/>
        <v/>
      </c>
      <c r="M14" s="141"/>
      <c r="N14" s="130"/>
      <c r="O14" s="130"/>
      <c r="P14" s="130"/>
      <c r="Q14" s="130"/>
      <c r="R14" s="130"/>
      <c r="S14" s="130"/>
      <c r="T14" s="130"/>
      <c r="U14" s="130"/>
      <c r="V14" s="130"/>
      <c r="W14" s="130"/>
    </row>
    <row r="15" spans="1:23" ht="30" customHeight="1">
      <c r="A15" s="64">
        <v>5</v>
      </c>
      <c r="B15" s="153"/>
      <c r="C15" s="154"/>
      <c r="D15" s="274"/>
      <c r="E15" s="275"/>
      <c r="F15" s="155"/>
      <c r="G15" s="156"/>
      <c r="H15" s="159"/>
      <c r="I15" s="160"/>
      <c r="J15" s="75"/>
      <c r="K15" s="130">
        <f t="shared" si="0"/>
        <v>0</v>
      </c>
      <c r="L15" s="130" t="str">
        <f t="shared" si="1"/>
        <v/>
      </c>
      <c r="M15" s="130"/>
      <c r="N15" s="130"/>
      <c r="O15" s="130"/>
      <c r="P15" s="130"/>
      <c r="Q15" s="130"/>
      <c r="R15" s="130"/>
      <c r="S15" s="130"/>
      <c r="T15" s="130"/>
      <c r="U15" s="130"/>
      <c r="V15" s="130"/>
      <c r="W15" s="130"/>
    </row>
    <row r="16" spans="1:23" ht="30" customHeight="1">
      <c r="A16" s="64">
        <v>6</v>
      </c>
      <c r="B16" s="153"/>
      <c r="C16" s="154"/>
      <c r="D16" s="274"/>
      <c r="E16" s="275"/>
      <c r="F16" s="155"/>
      <c r="G16" s="156"/>
      <c r="H16" s="159"/>
      <c r="I16" s="160"/>
      <c r="J16" s="75"/>
      <c r="K16" s="130">
        <f t="shared" si="0"/>
        <v>0</v>
      </c>
      <c r="L16" s="130" t="str">
        <f t="shared" si="1"/>
        <v/>
      </c>
      <c r="M16" s="130"/>
      <c r="N16" s="130"/>
      <c r="O16" s="130"/>
      <c r="P16" s="130"/>
      <c r="Q16" s="130"/>
      <c r="R16" s="130"/>
      <c r="S16" s="130"/>
      <c r="T16" s="130"/>
      <c r="U16" s="130"/>
      <c r="V16" s="130"/>
      <c r="W16" s="130"/>
    </row>
    <row r="17" spans="1:23" ht="30" customHeight="1">
      <c r="A17" s="64">
        <v>7</v>
      </c>
      <c r="B17" s="153"/>
      <c r="C17" s="154"/>
      <c r="D17" s="274"/>
      <c r="E17" s="275"/>
      <c r="F17" s="155"/>
      <c r="G17" s="156"/>
      <c r="H17" s="159"/>
      <c r="I17" s="160"/>
      <c r="J17" s="75"/>
      <c r="K17" s="130">
        <f t="shared" si="0"/>
        <v>0</v>
      </c>
      <c r="L17" s="130" t="str">
        <f t="shared" si="1"/>
        <v/>
      </c>
      <c r="M17" s="130"/>
      <c r="N17" s="130"/>
      <c r="O17" s="130"/>
      <c r="P17" s="130"/>
      <c r="Q17" s="130"/>
      <c r="R17" s="130"/>
      <c r="S17" s="130"/>
      <c r="T17" s="130"/>
      <c r="U17" s="130"/>
      <c r="V17" s="130"/>
      <c r="W17" s="130"/>
    </row>
    <row r="18" spans="1:23" ht="30" customHeight="1">
      <c r="A18" s="64">
        <v>8</v>
      </c>
      <c r="B18" s="153"/>
      <c r="C18" s="154"/>
      <c r="D18" s="274"/>
      <c r="E18" s="275"/>
      <c r="F18" s="155"/>
      <c r="G18" s="156"/>
      <c r="H18" s="159"/>
      <c r="I18" s="160"/>
      <c r="J18" s="75"/>
      <c r="K18" s="130">
        <f t="shared" si="0"/>
        <v>0</v>
      </c>
      <c r="L18" s="130" t="str">
        <f t="shared" si="1"/>
        <v/>
      </c>
      <c r="M18" s="130"/>
      <c r="N18" s="130"/>
      <c r="O18" s="130"/>
      <c r="P18" s="130"/>
      <c r="Q18" s="130"/>
      <c r="R18" s="130"/>
      <c r="S18" s="130"/>
      <c r="T18" s="130"/>
      <c r="U18" s="130"/>
      <c r="V18" s="130"/>
      <c r="W18" s="130"/>
    </row>
    <row r="19" spans="1:23" ht="30" customHeight="1">
      <c r="A19" s="64">
        <v>9</v>
      </c>
      <c r="B19" s="153"/>
      <c r="C19" s="154"/>
      <c r="D19" s="274"/>
      <c r="E19" s="275"/>
      <c r="F19" s="155"/>
      <c r="G19" s="156"/>
      <c r="H19" s="159"/>
      <c r="I19" s="160"/>
      <c r="J19" s="75"/>
      <c r="K19" s="130">
        <f t="shared" si="0"/>
        <v>0</v>
      </c>
      <c r="L19" s="130" t="str">
        <f t="shared" si="1"/>
        <v/>
      </c>
      <c r="M19" s="130"/>
      <c r="N19" s="130"/>
      <c r="O19" s="130"/>
      <c r="P19" s="130"/>
      <c r="Q19" s="130"/>
      <c r="R19" s="130"/>
      <c r="S19" s="130"/>
      <c r="T19" s="130"/>
      <c r="U19" s="130"/>
      <c r="V19" s="130"/>
      <c r="W19" s="130"/>
    </row>
    <row r="20" spans="1:23" ht="30" customHeight="1">
      <c r="A20" s="64">
        <v>10</v>
      </c>
      <c r="B20" s="153"/>
      <c r="C20" s="154"/>
      <c r="D20" s="274"/>
      <c r="E20" s="275"/>
      <c r="F20" s="155"/>
      <c r="G20" s="156"/>
      <c r="H20" s="159"/>
      <c r="I20" s="160"/>
      <c r="J20" s="75"/>
      <c r="K20" s="130">
        <f t="shared" si="0"/>
        <v>0</v>
      </c>
      <c r="L20" s="130" t="str">
        <f t="shared" si="1"/>
        <v/>
      </c>
      <c r="M20" s="130"/>
      <c r="N20" s="130"/>
      <c r="O20" s="130"/>
      <c r="P20" s="130"/>
      <c r="Q20" s="130"/>
      <c r="R20" s="130"/>
      <c r="S20" s="130"/>
      <c r="T20" s="130"/>
      <c r="U20" s="130"/>
      <c r="V20" s="130"/>
      <c r="W20" s="130"/>
    </row>
    <row r="21" spans="1:23" ht="30" customHeight="1">
      <c r="A21" s="64">
        <v>11</v>
      </c>
      <c r="B21" s="153"/>
      <c r="C21" s="154"/>
      <c r="D21" s="274"/>
      <c r="E21" s="275"/>
      <c r="F21" s="155"/>
      <c r="G21" s="156"/>
      <c r="H21" s="159"/>
      <c r="I21" s="160"/>
      <c r="J21" s="75"/>
      <c r="K21" s="130">
        <f t="shared" si="0"/>
        <v>0</v>
      </c>
      <c r="L21" s="130" t="str">
        <f t="shared" si="1"/>
        <v/>
      </c>
      <c r="M21" s="130"/>
      <c r="N21" s="130"/>
      <c r="O21" s="130"/>
      <c r="P21" s="130"/>
      <c r="Q21" s="130"/>
      <c r="R21" s="130"/>
      <c r="S21" s="130"/>
      <c r="T21" s="130"/>
      <c r="U21" s="130"/>
      <c r="V21" s="130"/>
      <c r="W21" s="130"/>
    </row>
    <row r="22" spans="1:23" ht="30" customHeight="1">
      <c r="A22" s="64">
        <v>12</v>
      </c>
      <c r="B22" s="153"/>
      <c r="C22" s="154"/>
      <c r="D22" s="274"/>
      <c r="E22" s="275"/>
      <c r="F22" s="155"/>
      <c r="G22" s="156"/>
      <c r="H22" s="159"/>
      <c r="I22" s="160"/>
      <c r="J22" s="75"/>
      <c r="K22" s="130">
        <f t="shared" si="0"/>
        <v>0</v>
      </c>
      <c r="L22" s="130" t="str">
        <f t="shared" si="1"/>
        <v/>
      </c>
      <c r="M22" s="130"/>
      <c r="N22" s="130"/>
      <c r="O22" s="130"/>
      <c r="P22" s="130"/>
      <c r="Q22" s="130"/>
      <c r="R22" s="130"/>
      <c r="S22" s="130"/>
      <c r="T22" s="130"/>
      <c r="U22" s="130"/>
      <c r="V22" s="130"/>
      <c r="W22" s="130"/>
    </row>
    <row r="23" spans="1:23" ht="30" customHeight="1">
      <c r="A23" s="64">
        <v>13</v>
      </c>
      <c r="B23" s="153"/>
      <c r="C23" s="154"/>
      <c r="D23" s="274"/>
      <c r="E23" s="275"/>
      <c r="F23" s="155"/>
      <c r="G23" s="156"/>
      <c r="H23" s="159"/>
      <c r="I23" s="160"/>
      <c r="J23" s="75"/>
      <c r="K23" s="130">
        <f t="shared" si="0"/>
        <v>0</v>
      </c>
      <c r="L23" s="130" t="str">
        <f t="shared" si="1"/>
        <v/>
      </c>
      <c r="M23" s="130"/>
      <c r="N23" s="130"/>
      <c r="O23" s="130"/>
      <c r="P23" s="130"/>
      <c r="Q23" s="130"/>
      <c r="R23" s="130"/>
      <c r="S23" s="130"/>
      <c r="T23" s="130"/>
      <c r="U23" s="130"/>
      <c r="V23" s="130"/>
      <c r="W23" s="130"/>
    </row>
    <row r="24" spans="1:23" ht="30" customHeight="1">
      <c r="A24" s="64">
        <v>14</v>
      </c>
      <c r="B24" s="153"/>
      <c r="C24" s="154"/>
      <c r="D24" s="274"/>
      <c r="E24" s="275"/>
      <c r="F24" s="155"/>
      <c r="G24" s="156"/>
      <c r="H24" s="159"/>
      <c r="I24" s="160"/>
      <c r="J24" s="75"/>
      <c r="K24" s="130">
        <f t="shared" si="0"/>
        <v>0</v>
      </c>
      <c r="L24" s="130" t="str">
        <f t="shared" si="1"/>
        <v/>
      </c>
      <c r="M24" s="130"/>
      <c r="N24" s="130"/>
      <c r="O24" s="130"/>
      <c r="P24" s="130"/>
      <c r="Q24" s="130"/>
      <c r="R24" s="130"/>
      <c r="S24" s="130"/>
      <c r="T24" s="130"/>
      <c r="U24" s="130"/>
      <c r="V24" s="130"/>
      <c r="W24" s="130"/>
    </row>
    <row r="25" spans="1:23" ht="30" customHeight="1" thickBot="1">
      <c r="A25" s="65">
        <v>15</v>
      </c>
      <c r="B25" s="198"/>
      <c r="C25" s="161"/>
      <c r="D25" s="294"/>
      <c r="E25" s="295"/>
      <c r="F25" s="162"/>
      <c r="G25" s="163"/>
      <c r="H25" s="164"/>
      <c r="I25" s="165"/>
      <c r="J25" s="76"/>
      <c r="K25" s="130">
        <f t="shared" si="0"/>
        <v>0</v>
      </c>
      <c r="L25" s="130" t="e">
        <f>IF(SUMIF(C11:C25,"【職員処遇改善費のみ対象】園内研修",I11:I25)&gt;VLOOKUP(C6,M25:N28,2,FALSE),VLOOKUP(C6,M25:N28,2,FALSE)-SUMIF(C11:C25,"【職員処遇改善費のみ対象】園内研修",I11:I25),"")</f>
        <v>#N/A</v>
      </c>
      <c r="M25" s="54" t="s">
        <v>140</v>
      </c>
      <c r="N25" s="149">
        <v>4</v>
      </c>
      <c r="O25" s="130"/>
      <c r="P25" s="130"/>
      <c r="Q25" s="130"/>
      <c r="R25" s="130"/>
      <c r="S25" s="130"/>
      <c r="T25" s="130"/>
      <c r="U25" s="130"/>
      <c r="V25" s="130"/>
      <c r="W25" s="130"/>
    </row>
    <row r="26" spans="1:23" ht="26.25" customHeight="1" thickTop="1" thickBot="1">
      <c r="A26" s="287" t="s">
        <v>65</v>
      </c>
      <c r="B26" s="289"/>
      <c r="C26" s="288"/>
      <c r="D26" s="288"/>
      <c r="E26" s="288"/>
      <c r="F26" s="289"/>
      <c r="G26" s="290"/>
      <c r="H26" s="85">
        <f ca="1">①集計表!P36</f>
        <v>0</v>
      </c>
      <c r="I26" s="82">
        <f ca="1">SUM(I27:I29)</f>
        <v>0</v>
      </c>
      <c r="J26" s="152"/>
      <c r="K26" s="130"/>
      <c r="L26" s="130"/>
      <c r="M26" s="132"/>
      <c r="N26" s="149"/>
      <c r="O26" s="130"/>
      <c r="P26" s="130"/>
      <c r="Q26" s="130"/>
      <c r="R26" s="130"/>
      <c r="S26" s="130"/>
      <c r="T26" s="130"/>
      <c r="U26" s="130"/>
      <c r="V26" s="130"/>
      <c r="W26" s="130"/>
    </row>
    <row r="27" spans="1:23" ht="26.25" customHeight="1" thickBot="1">
      <c r="A27" s="136"/>
      <c r="B27" s="127" t="s">
        <v>66</v>
      </c>
      <c r="C27" s="128"/>
      <c r="D27" s="128"/>
      <c r="E27" s="128"/>
      <c r="F27" s="128"/>
      <c r="G27" s="128"/>
      <c r="H27" s="139" t="s">
        <v>89</v>
      </c>
      <c r="I27" s="82">
        <f>SUMIF(C11:C25,"【職員処遇改善費のみ対象】横浜市（区）主催研修",I11:I25)</f>
        <v>0</v>
      </c>
      <c r="J27" s="126"/>
      <c r="K27" s="130"/>
      <c r="L27" s="130"/>
      <c r="M27" s="132"/>
      <c r="N27" s="149"/>
      <c r="O27" s="130"/>
      <c r="P27" s="130"/>
      <c r="Q27" s="130"/>
      <c r="R27" s="130"/>
      <c r="S27" s="130"/>
      <c r="T27" s="130"/>
      <c r="U27" s="130"/>
      <c r="V27" s="130"/>
      <c r="W27" s="130"/>
    </row>
    <row r="28" spans="1:23" ht="26.25" customHeight="1" thickBot="1">
      <c r="A28" s="136"/>
      <c r="B28" s="147" t="s">
        <v>145</v>
      </c>
      <c r="C28" s="128"/>
      <c r="D28" s="128"/>
      <c r="E28" s="128"/>
      <c r="F28" s="128"/>
      <c r="G28" s="128"/>
      <c r="H28" s="138" t="s">
        <v>186</v>
      </c>
      <c r="I28" s="82">
        <f ca="1">SUMIF(C11:C26,"【幼稚園又は認定こども園に勤務していた者】その他",I11:I25)</f>
        <v>0</v>
      </c>
      <c r="J28" s="137"/>
      <c r="K28" s="130"/>
      <c r="M28" s="132"/>
      <c r="N28" s="149"/>
      <c r="O28" s="130"/>
      <c r="P28" s="130"/>
      <c r="Q28" s="130"/>
      <c r="R28" s="130"/>
      <c r="S28" s="130"/>
      <c r="T28" s="130"/>
      <c r="U28" s="130"/>
      <c r="V28" s="130"/>
      <c r="W28" s="130"/>
    </row>
    <row r="29" spans="1:23" ht="26.25" customHeight="1" thickBot="1">
      <c r="A29" s="136"/>
      <c r="B29" s="292" t="s">
        <v>144</v>
      </c>
      <c r="C29" s="292"/>
      <c r="D29" s="292"/>
      <c r="E29" s="292"/>
      <c r="F29" s="292"/>
      <c r="G29" s="293"/>
      <c r="H29" s="138" t="s">
        <v>187</v>
      </c>
      <c r="I29" s="82">
        <f>IF(SUMIF(C11:C25,"【職員処遇改善費のみ対象】園内研修",I11:I25)&gt;N25,N25,SUMIF(C11:C25,"【職員処遇改善費のみ対象】園内研修",I11:I25))</f>
        <v>0</v>
      </c>
      <c r="J29" s="137"/>
      <c r="K29" s="130"/>
      <c r="L29" s="130"/>
      <c r="M29" s="130"/>
      <c r="N29" s="130"/>
      <c r="O29" s="130"/>
      <c r="P29" s="130"/>
      <c r="Q29" s="130"/>
      <c r="R29" s="130"/>
      <c r="S29" s="130"/>
      <c r="T29" s="130"/>
      <c r="U29" s="130"/>
      <c r="V29" s="130"/>
      <c r="W29" s="130"/>
    </row>
    <row r="30" spans="1:23" s="52" customFormat="1" ht="26.25" customHeight="1" thickBot="1">
      <c r="A30" s="121"/>
      <c r="B30" s="122" t="s">
        <v>183</v>
      </c>
      <c r="C30" s="148"/>
      <c r="D30" s="128"/>
      <c r="E30" s="128"/>
      <c r="F30" s="128"/>
      <c r="G30" s="128"/>
      <c r="H30" s="189" t="s">
        <v>188</v>
      </c>
      <c r="I30" s="82">
        <f>SUMIF(C11:C25,"幼稚園教諭旧免許状更新講習・免許法認定講習",I11:I25)</f>
        <v>0</v>
      </c>
      <c r="J30" s="128"/>
      <c r="K30" s="132"/>
      <c r="L30" s="132"/>
      <c r="M30" s="132"/>
      <c r="N30" s="132"/>
      <c r="O30" s="132"/>
      <c r="P30" s="132"/>
      <c r="Q30" s="132"/>
      <c r="R30" s="132"/>
      <c r="S30" s="132"/>
      <c r="T30" s="132"/>
      <c r="U30" s="132"/>
      <c r="V30" s="132"/>
      <c r="W30" s="132"/>
    </row>
    <row r="31" spans="1:23" s="52" customFormat="1" ht="15" customHeight="1">
      <c r="A31" s="121"/>
      <c r="B31" s="291" t="s">
        <v>184</v>
      </c>
      <c r="C31" s="291"/>
      <c r="D31" s="128"/>
      <c r="E31" s="128"/>
      <c r="F31" s="128"/>
      <c r="G31" s="128"/>
      <c r="H31" s="128"/>
      <c r="I31" s="128"/>
      <c r="J31" s="128"/>
      <c r="K31" s="132"/>
      <c r="L31" s="132"/>
      <c r="M31" s="132"/>
      <c r="N31" s="132"/>
      <c r="O31" s="132"/>
      <c r="P31" s="132"/>
      <c r="Q31" s="132"/>
      <c r="R31" s="132"/>
      <c r="S31" s="132"/>
      <c r="T31" s="132"/>
      <c r="U31" s="132"/>
      <c r="V31" s="132"/>
      <c r="W31" s="132"/>
    </row>
    <row r="32" spans="1:23" s="52" customFormat="1" ht="15" customHeight="1">
      <c r="A32" s="121"/>
      <c r="B32" s="122" t="s">
        <v>185</v>
      </c>
      <c r="C32" s="128"/>
      <c r="D32" s="128"/>
      <c r="E32" s="128"/>
      <c r="F32" s="128"/>
      <c r="G32" s="128"/>
      <c r="H32" s="128"/>
      <c r="I32" s="128"/>
      <c r="J32" s="128"/>
      <c r="K32" s="132"/>
      <c r="L32" s="132"/>
      <c r="M32" s="132"/>
      <c r="N32" s="132"/>
      <c r="O32" s="132"/>
      <c r="P32" s="132"/>
      <c r="Q32" s="132"/>
      <c r="R32" s="132"/>
      <c r="S32" s="132"/>
      <c r="T32" s="132"/>
      <c r="U32" s="132"/>
      <c r="V32" s="132"/>
      <c r="W32" s="132"/>
    </row>
    <row r="33" spans="1:23" s="52" customFormat="1" ht="15" customHeight="1">
      <c r="A33" s="121"/>
      <c r="B33" s="122" t="s">
        <v>196</v>
      </c>
      <c r="C33" s="128"/>
      <c r="D33" s="128"/>
      <c r="E33" s="128"/>
      <c r="F33" s="128"/>
      <c r="G33" s="128"/>
      <c r="H33" s="128"/>
      <c r="I33" s="128"/>
      <c r="J33" s="128"/>
      <c r="K33" s="132"/>
      <c r="L33" s="132"/>
      <c r="M33" s="132"/>
      <c r="N33" s="132"/>
      <c r="O33" s="132"/>
      <c r="P33" s="132"/>
      <c r="Q33" s="132"/>
      <c r="R33" s="132"/>
      <c r="S33" s="132"/>
      <c r="T33" s="132"/>
      <c r="U33" s="132"/>
      <c r="V33" s="132"/>
      <c r="W33" s="132"/>
    </row>
    <row r="34" spans="1:23" s="52" customFormat="1" ht="15" customHeight="1">
      <c r="A34" s="121"/>
      <c r="C34" s="129"/>
      <c r="D34" s="128"/>
      <c r="E34" s="128"/>
      <c r="F34" s="128"/>
      <c r="G34" s="128"/>
      <c r="H34" s="128"/>
      <c r="I34" s="128"/>
      <c r="J34" s="128"/>
      <c r="K34" s="132"/>
      <c r="L34" s="132"/>
      <c r="M34" s="132"/>
      <c r="N34" s="132"/>
      <c r="O34" s="132"/>
      <c r="P34" s="132"/>
      <c r="Q34" s="132"/>
      <c r="R34" s="132"/>
      <c r="S34" s="132"/>
      <c r="T34" s="132"/>
      <c r="U34" s="132"/>
      <c r="V34" s="132"/>
      <c r="W34" s="132"/>
    </row>
    <row r="35" spans="1:23" s="52" customFormat="1" ht="15" customHeight="1">
      <c r="A35" s="121"/>
      <c r="D35" s="128"/>
      <c r="E35" s="128"/>
      <c r="F35" s="128"/>
      <c r="G35" s="128"/>
      <c r="H35" s="128"/>
      <c r="I35" s="128"/>
      <c r="J35" s="128"/>
      <c r="K35" s="132"/>
      <c r="L35" s="132"/>
      <c r="M35" s="132"/>
      <c r="N35" s="132"/>
      <c r="O35" s="132"/>
      <c r="P35" s="132"/>
      <c r="Q35" s="132"/>
      <c r="R35" s="132"/>
      <c r="S35" s="132"/>
      <c r="T35" s="132"/>
      <c r="U35" s="132"/>
      <c r="V35" s="132"/>
      <c r="W35" s="132"/>
    </row>
    <row r="36" spans="1:23" s="52" customFormat="1" ht="15" customHeight="1">
      <c r="A36" s="121"/>
      <c r="C36" s="128"/>
      <c r="D36" s="128"/>
      <c r="E36" s="128"/>
      <c r="F36" s="128"/>
      <c r="G36" s="128"/>
      <c r="H36" s="128"/>
      <c r="I36" s="128"/>
      <c r="J36" s="128"/>
      <c r="K36" s="132"/>
      <c r="L36" s="132"/>
      <c r="M36" s="132"/>
      <c r="N36" s="132"/>
      <c r="O36" s="132"/>
      <c r="P36" s="132"/>
      <c r="Q36" s="132"/>
      <c r="R36" s="132"/>
      <c r="S36" s="132"/>
      <c r="T36" s="132"/>
      <c r="U36" s="132"/>
      <c r="V36" s="132"/>
      <c r="W36" s="132"/>
    </row>
    <row r="37" spans="1:23" s="52" customFormat="1" ht="15" customHeight="1">
      <c r="A37" s="62"/>
      <c r="C37" s="50"/>
      <c r="D37" s="50"/>
      <c r="E37" s="50"/>
      <c r="F37" s="50"/>
      <c r="G37" s="50"/>
      <c r="H37" s="50"/>
      <c r="I37" s="50"/>
      <c r="J37" s="50"/>
    </row>
    <row r="38" spans="1:23" s="52" customFormat="1" ht="15" customHeight="1">
      <c r="A38" s="62"/>
      <c r="B38" s="99" t="s">
        <v>90</v>
      </c>
      <c r="C38" s="100"/>
      <c r="D38" s="100"/>
      <c r="E38" s="100"/>
      <c r="F38" s="100"/>
      <c r="G38" s="50"/>
      <c r="H38" s="50"/>
      <c r="I38" s="50"/>
      <c r="J38" s="50"/>
    </row>
    <row r="39" spans="1:23" s="52" customFormat="1" ht="30" customHeight="1">
      <c r="A39" s="62"/>
      <c r="B39" s="211"/>
      <c r="C39" s="212"/>
      <c r="D39" s="212"/>
      <c r="E39" s="212"/>
      <c r="F39" s="212"/>
      <c r="G39" s="212"/>
      <c r="H39" s="212"/>
      <c r="I39" s="212"/>
      <c r="J39" s="212"/>
    </row>
    <row r="40" spans="1:23" s="52" customFormat="1" ht="15" customHeight="1">
      <c r="A40" s="62"/>
      <c r="B40" s="58"/>
      <c r="C40" s="50"/>
      <c r="D40" s="50"/>
      <c r="E40" s="50"/>
      <c r="F40" s="50"/>
      <c r="G40" s="50"/>
      <c r="H40" s="50"/>
      <c r="I40" s="50"/>
      <c r="J40" s="50"/>
    </row>
    <row r="41" spans="1:23" s="52" customFormat="1" ht="15" customHeight="1">
      <c r="A41" s="62"/>
      <c r="B41" s="58"/>
      <c r="C41" s="50"/>
      <c r="D41" s="50"/>
      <c r="E41" s="50"/>
      <c r="F41" s="50"/>
      <c r="G41" s="50"/>
      <c r="H41" s="50"/>
      <c r="I41" s="50"/>
      <c r="J41" s="50"/>
    </row>
    <row r="42" spans="1:23" s="53" customFormat="1" ht="15" customHeight="1">
      <c r="A42" s="66"/>
      <c r="B42" s="57"/>
      <c r="C42" s="51"/>
      <c r="D42" s="51"/>
      <c r="E42" s="51"/>
      <c r="F42" s="51"/>
      <c r="G42" s="51"/>
      <c r="H42" s="51"/>
      <c r="I42" s="51"/>
      <c r="J42" s="51"/>
    </row>
  </sheetData>
  <sheetProtection algorithmName="SHA-512" hashValue="Y+sk261He65wkpQTH7XkLpQ/d1pWLBubhuJARsVhW+gYq9LfYBYN6rARh+qu766wyuujZ8K7IxVIgCoop+ur/g==" saltValue="9lFqwKNkMGwbpS/3bda2Mg==" spinCount="100000" sheet="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9:G29"/>
    <mergeCell ref="B31:C31"/>
    <mergeCell ref="B39:J39"/>
    <mergeCell ref="D21:E21"/>
    <mergeCell ref="D22:E22"/>
    <mergeCell ref="D23:E23"/>
    <mergeCell ref="D24:E24"/>
    <mergeCell ref="D25:E25"/>
    <mergeCell ref="A26:G26"/>
  </mergeCells>
  <phoneticPr fontId="2"/>
  <conditionalFormatting sqref="C6:C7">
    <cfRule type="cellIs" dxfId="337" priority="13" operator="equal">
      <formula>""</formula>
    </cfRule>
  </conditionalFormatting>
  <conditionalFormatting sqref="D8 H26:I26">
    <cfRule type="cellIs" dxfId="336" priority="15" operator="equal">
      <formula>""</formula>
    </cfRule>
  </conditionalFormatting>
  <conditionalFormatting sqref="D11:E25 G11:H25">
    <cfRule type="expression" dxfId="335" priority="3">
      <formula>$C11="【職員処遇改善費のみ対象】園内研修"</formula>
    </cfRule>
  </conditionalFormatting>
  <conditionalFormatting sqref="D11:E25">
    <cfRule type="expression" dxfId="334" priority="11">
      <formula>$C11="【職員処遇改善費のみ対象】横浜市（区）主催研修"</formula>
    </cfRule>
    <cfRule type="expression" dxfId="333" priority="12">
      <formula>$C11="幼稚園教諭旧免許状更新講習・免許法認定講習"</formula>
    </cfRule>
  </conditionalFormatting>
  <conditionalFormatting sqref="F11:F25">
    <cfRule type="expression" dxfId="332" priority="7">
      <formula>$C11&lt;&gt;"保育士等キャリアアップ研修"</formula>
    </cfRule>
    <cfRule type="expression" dxfId="331" priority="16" stopIfTrue="1">
      <formula>$C11="保育士等キャリアアップ研修"</formula>
    </cfRule>
  </conditionalFormatting>
  <conditionalFormatting sqref="F11:H25">
    <cfRule type="expression" dxfId="330" priority="4">
      <formula>$C11="その他"</formula>
    </cfRule>
  </conditionalFormatting>
  <conditionalFormatting sqref="G11:G25">
    <cfRule type="expression" dxfId="329" priority="9">
      <formula>$C11="幼稚園教諭旧免許状更新講習・免許法認定講習"</formula>
    </cfRule>
  </conditionalFormatting>
  <conditionalFormatting sqref="G11:H25">
    <cfRule type="expression" dxfId="328" priority="1">
      <formula>$C11="【職員処遇改善費のみ対象】横浜市（区）主催研修"</formula>
    </cfRule>
  </conditionalFormatting>
  <conditionalFormatting sqref="H11:H25">
    <cfRule type="expression" dxfId="327" priority="2">
      <formula>$C11="【幼稚園又は認定こども園に勤務していた者】その他"</formula>
    </cfRule>
  </conditionalFormatting>
  <conditionalFormatting sqref="H3:I3 H4:J7">
    <cfRule type="cellIs" dxfId="326" priority="14" operator="equal">
      <formula>""</formula>
    </cfRule>
  </conditionalFormatting>
  <conditionalFormatting sqref="I11:I25">
    <cfRule type="expression" dxfId="325" priority="8">
      <formula>$C11="保育士等キャリアアップ研修"</formula>
    </cfRule>
  </conditionalFormatting>
  <dataValidations count="9">
    <dataValidation type="list" allowBlank="1" showInputMessage="1" showErrorMessage="1" sqref="H25" xr:uid="{88E52F3A-6375-4A53-8D04-5C6F66DF407E}">
      <formula1>INDIRECT($C$5)</formula1>
    </dataValidation>
    <dataValidation type="list" allowBlank="1" showInputMessage="1" showErrorMessage="1" sqref="H11:H24" xr:uid="{02E87941-620B-4EB3-AD20-D6587805864B}">
      <formula1>INDIRECT($C$6)</formula1>
    </dataValidation>
    <dataValidation type="decimal" operator="greaterThanOrEqual" allowBlank="1" showInputMessage="1" showErrorMessage="1" sqref="I11:I25" xr:uid="{4356DCCD-842D-436E-9A37-F94BE8A700B7}">
      <formula1>0</formula1>
    </dataValidation>
    <dataValidation type="textLength" operator="equal" allowBlank="1" showInputMessage="1" showErrorMessage="1" sqref="G11:G25" xr:uid="{D773733B-6D77-4441-BFFF-109AFD421765}">
      <formula1>12</formula1>
    </dataValidation>
    <dataValidation type="list" allowBlank="1" showInputMessage="1" showErrorMessage="1" sqref="D8" xr:uid="{BB05845C-47A6-4931-AC6E-A1812E135436}">
      <formula1>"〇,×"</formula1>
    </dataValidation>
    <dataValidation type="list" allowBlank="1" showInputMessage="1" showErrorMessage="1" sqref="C11:C25" xr:uid="{8F9D70B7-3D8E-491D-82CA-264E60944AD0}">
      <formula1>INDIRECT($D$8)</formula1>
    </dataValidation>
    <dataValidation type="list" allowBlank="1" showInputMessage="1" showErrorMessage="1" sqref="O6" xr:uid="{8581D4CB-9D62-4987-8DBB-01B28BD1AA05}">
      <formula1>" "</formula1>
    </dataValidation>
    <dataValidation type="list" allowBlank="1" showInputMessage="1" showErrorMessage="1" sqref="D11:E25" xr:uid="{3941DE5E-F8DD-41CE-8A43-5985C1E92936}">
      <formula1>INDIRECT($C11)</formula1>
    </dataValidation>
    <dataValidation type="date" operator="lessThanOrEqual" allowBlank="1" error="賃金改善開始月のR6.4月以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6.4月以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67B397D0-996B-4B51-AEC9-030E0AE2E98B}">
      <formula1>45716</formula1>
    </dataValidation>
  </dataValidations>
  <printOptions horizontalCentered="1"/>
  <pageMargins left="0.25" right="0.25" top="0.75" bottom="0.75" header="0.3" footer="0.3"/>
  <pageSetup paperSize="8" scale="85" orientation="landscape" cellComments="asDisplayed" r:id="rId1"/>
  <extLst>
    <ext xmlns:x14="http://schemas.microsoft.com/office/spreadsheetml/2009/9/main" uri="{CCE6A557-97BC-4b89-ADB6-D9C93CAAB3DF}">
      <x14:dataValidations xmlns:xm="http://schemas.microsoft.com/office/excel/2006/main" count="1">
        <x14:dataValidation type="list" allowBlank="1" showInputMessage="1" showErrorMessage="1" xr:uid="{58275FF3-8873-4842-BF34-DC53976FD3E0}">
          <x14:formula1>
            <xm:f>マスタ!$C$3:$C$6</xm:f>
          </x14:formula1>
          <xm:sqref>C6:D6</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1A16C7-CDA1-4EF0-8994-83E34FF5B434}">
  <sheetPr codeName="Sheet29">
    <tabColor rgb="FFFF0000"/>
    <pageSetUpPr fitToPage="1"/>
  </sheetPr>
  <dimension ref="A1:W42"/>
  <sheetViews>
    <sheetView showZeros="0" view="pageBreakPreview" zoomScale="70" zoomScaleNormal="70" zoomScaleSheetLayoutView="70" workbookViewId="0">
      <selection activeCell="B12" sqref="B12"/>
    </sheetView>
  </sheetViews>
  <sheetFormatPr defaultRowHeight="18.75"/>
  <cols>
    <col min="1" max="1" width="5" style="63" customWidth="1"/>
    <col min="2" max="2" width="16.75" style="67" customWidth="1"/>
    <col min="3" max="3" width="39.375" style="2" customWidth="1"/>
    <col min="4" max="4" width="9.375" style="2" customWidth="1"/>
    <col min="5" max="5" width="37.625" style="2" customWidth="1"/>
    <col min="6" max="6" width="42.875" style="2" customWidth="1"/>
    <col min="7" max="7" width="19.625" style="2" customWidth="1"/>
    <col min="8" max="8" width="22.375" style="2" customWidth="1"/>
    <col min="9" max="9" width="15.625" style="2" customWidth="1"/>
    <col min="10" max="10" width="27.5" style="2" customWidth="1"/>
    <col min="11" max="11" width="9" style="2" hidden="1" customWidth="1"/>
    <col min="12" max="12" width="11.875" style="2" hidden="1" customWidth="1"/>
    <col min="13" max="13" width="10.5" style="2" hidden="1" customWidth="1"/>
    <col min="14" max="14" width="9" style="2" hidden="1" customWidth="1"/>
    <col min="15" max="15" width="50.625" style="2" hidden="1" customWidth="1"/>
    <col min="16" max="16384" width="9" style="2"/>
  </cols>
  <sheetData>
    <row r="1" spans="1:23" ht="29.25" customHeight="1">
      <c r="A1" s="112" t="s">
        <v>71</v>
      </c>
      <c r="B1" s="113"/>
      <c r="C1" s="117"/>
      <c r="D1" s="116" t="s">
        <v>195</v>
      </c>
      <c r="E1" s="98"/>
      <c r="F1" s="116"/>
      <c r="G1" s="117"/>
      <c r="H1" s="117"/>
      <c r="I1" s="117"/>
      <c r="J1" s="118"/>
      <c r="K1" s="130"/>
      <c r="L1" s="130"/>
      <c r="M1" s="130"/>
      <c r="N1" s="130"/>
      <c r="O1" s="130"/>
      <c r="P1" s="130"/>
      <c r="Q1" s="130"/>
      <c r="R1" s="130"/>
      <c r="S1" s="130"/>
      <c r="T1" s="130"/>
      <c r="U1" s="130"/>
      <c r="V1" s="130"/>
      <c r="W1" s="130"/>
    </row>
    <row r="2" spans="1:23" ht="19.5" thickBot="1">
      <c r="A2" s="121"/>
      <c r="B2" s="122"/>
      <c r="C2" s="119"/>
      <c r="D2" s="119"/>
      <c r="E2" s="119"/>
      <c r="F2" s="124"/>
      <c r="G2" s="119"/>
      <c r="H2" s="125"/>
      <c r="I2" s="125"/>
      <c r="J2" s="125"/>
      <c r="K2" s="130"/>
      <c r="L2" s="130"/>
      <c r="M2" s="130"/>
      <c r="N2" s="130"/>
      <c r="O2" s="130"/>
      <c r="P2" s="130"/>
      <c r="Q2" s="130"/>
      <c r="R2" s="130"/>
      <c r="S2" s="130"/>
      <c r="T2" s="130"/>
      <c r="U2" s="130"/>
      <c r="V2" s="130"/>
      <c r="W2" s="130"/>
    </row>
    <row r="3" spans="1:23" s="6" customFormat="1" ht="24.95" customHeight="1">
      <c r="A3" s="192"/>
      <c r="B3" s="122"/>
      <c r="C3" s="193"/>
      <c r="D3" s="193"/>
      <c r="E3" s="193"/>
      <c r="F3" s="194"/>
      <c r="G3" s="195" t="s">
        <v>1</v>
      </c>
      <c r="H3" s="97">
        <f>①集計表!P4</f>
        <v>0</v>
      </c>
      <c r="I3" s="196" t="s">
        <v>3</v>
      </c>
      <c r="J3" s="118"/>
      <c r="K3" s="131"/>
      <c r="L3" s="131"/>
      <c r="M3" s="131"/>
      <c r="N3" s="131"/>
      <c r="O3" s="131"/>
      <c r="P3" s="131"/>
      <c r="Q3" s="131"/>
      <c r="R3" s="131"/>
      <c r="S3" s="131"/>
      <c r="T3" s="131"/>
      <c r="U3" s="131"/>
      <c r="V3" s="131"/>
      <c r="W3" s="131"/>
    </row>
    <row r="4" spans="1:23" s="6" customFormat="1" ht="24.95" customHeight="1">
      <c r="A4" s="121"/>
      <c r="B4" s="122"/>
      <c r="C4" s="193"/>
      <c r="D4" s="193"/>
      <c r="E4" s="193"/>
      <c r="F4" s="194"/>
      <c r="G4" s="197" t="s">
        <v>4</v>
      </c>
      <c r="H4" s="276">
        <f>①集計表!P5</f>
        <v>0</v>
      </c>
      <c r="I4" s="277"/>
      <c r="J4" s="278"/>
      <c r="K4" s="131"/>
      <c r="L4" s="131"/>
      <c r="M4" s="131"/>
      <c r="N4" s="131"/>
      <c r="O4" s="131"/>
      <c r="P4" s="131"/>
      <c r="Q4" s="131"/>
      <c r="R4" s="131"/>
      <c r="S4" s="131"/>
      <c r="T4" s="131"/>
      <c r="U4" s="131"/>
      <c r="V4" s="131"/>
      <c r="W4" s="131"/>
    </row>
    <row r="5" spans="1:23" s="6" customFormat="1" ht="24.95" customHeight="1" thickBot="1">
      <c r="A5" s="62"/>
      <c r="B5" s="71"/>
      <c r="C5" s="3"/>
      <c r="D5" s="14"/>
      <c r="E5" s="14"/>
      <c r="F5" s="7"/>
      <c r="G5" s="15" t="s">
        <v>7</v>
      </c>
      <c r="H5" s="279">
        <f>①集計表!P6</f>
        <v>0</v>
      </c>
      <c r="I5" s="280"/>
      <c r="J5" s="281"/>
      <c r="K5" s="131"/>
      <c r="L5" s="131"/>
      <c r="M5" s="131"/>
      <c r="N5" s="131"/>
      <c r="O5" s="131"/>
      <c r="P5" s="131"/>
      <c r="Q5" s="131"/>
      <c r="R5" s="131"/>
      <c r="S5" s="131"/>
      <c r="T5" s="131"/>
      <c r="U5" s="131"/>
      <c r="V5" s="131"/>
      <c r="W5" s="131"/>
    </row>
    <row r="6" spans="1:23" s="6" customFormat="1" ht="24.95" customHeight="1">
      <c r="A6" s="62"/>
      <c r="B6" s="68" t="s">
        <v>6</v>
      </c>
      <c r="C6" s="270"/>
      <c r="D6" s="271"/>
      <c r="E6" s="14"/>
      <c r="F6" s="7"/>
      <c r="G6" s="70" t="s">
        <v>63</v>
      </c>
      <c r="H6" s="279">
        <f>①集計表!P7</f>
        <v>0</v>
      </c>
      <c r="I6" s="280"/>
      <c r="J6" s="281"/>
      <c r="K6" s="131"/>
      <c r="L6" s="131"/>
      <c r="M6" s="131"/>
      <c r="N6" s="131"/>
      <c r="O6" s="131"/>
      <c r="P6" s="131"/>
      <c r="Q6" s="131"/>
      <c r="R6" s="131"/>
      <c r="S6" s="131"/>
      <c r="T6" s="131"/>
      <c r="U6" s="131"/>
      <c r="V6" s="131"/>
      <c r="W6" s="131"/>
    </row>
    <row r="7" spans="1:23" s="6" customFormat="1" ht="24.95" customHeight="1" thickBot="1">
      <c r="A7" s="62"/>
      <c r="B7" s="107" t="s">
        <v>9</v>
      </c>
      <c r="C7" s="272"/>
      <c r="D7" s="273"/>
      <c r="E7" s="14"/>
      <c r="F7" s="7"/>
      <c r="G7" s="17" t="s">
        <v>64</v>
      </c>
      <c r="H7" s="282">
        <f>①集計表!P8</f>
        <v>0</v>
      </c>
      <c r="I7" s="283"/>
      <c r="J7" s="284"/>
      <c r="K7" s="131"/>
      <c r="L7" s="131"/>
      <c r="M7" s="131"/>
      <c r="N7" s="131"/>
      <c r="O7" s="131"/>
      <c r="P7" s="131"/>
      <c r="Q7" s="131"/>
      <c r="R7" s="131"/>
      <c r="S7" s="131"/>
      <c r="T7" s="131"/>
      <c r="U7" s="131"/>
      <c r="V7" s="131"/>
      <c r="W7" s="131"/>
    </row>
    <row r="8" spans="1:23" s="6" customFormat="1" ht="24.95" customHeight="1" thickBot="1">
      <c r="A8" s="62"/>
      <c r="B8" s="268" t="s">
        <v>104</v>
      </c>
      <c r="C8" s="269"/>
      <c r="D8" s="133" t="s">
        <v>106</v>
      </c>
      <c r="E8" s="14"/>
      <c r="F8" s="7"/>
      <c r="G8" s="102"/>
      <c r="H8" s="3"/>
      <c r="I8" s="3"/>
      <c r="J8" s="106"/>
      <c r="K8" s="131"/>
      <c r="L8" s="131" t="s">
        <v>190</v>
      </c>
      <c r="M8" s="131"/>
      <c r="N8" s="131"/>
      <c r="O8" s="131"/>
      <c r="P8" s="131"/>
      <c r="Q8" s="131"/>
      <c r="R8" s="131"/>
      <c r="S8" s="131"/>
      <c r="T8" s="131"/>
      <c r="U8" s="131"/>
      <c r="V8" s="131"/>
      <c r="W8" s="131"/>
    </row>
    <row r="9" spans="1:23" ht="24.95" customHeight="1">
      <c r="A9" s="62"/>
      <c r="B9" s="58"/>
      <c r="C9" s="19"/>
      <c r="D9" s="20"/>
      <c r="E9" s="20"/>
      <c r="F9" s="19"/>
      <c r="G9" s="19"/>
      <c r="H9" s="21"/>
      <c r="I9" s="22"/>
      <c r="J9" s="23"/>
      <c r="K9" s="130"/>
      <c r="L9" s="141" t="s">
        <v>189</v>
      </c>
      <c r="M9" s="140">
        <v>42826</v>
      </c>
      <c r="N9" s="130"/>
      <c r="O9" s="130"/>
      <c r="P9" s="130"/>
      <c r="Q9" s="130"/>
      <c r="R9" s="130"/>
      <c r="S9" s="130"/>
      <c r="T9" s="130"/>
      <c r="U9" s="130"/>
      <c r="V9" s="130"/>
      <c r="W9" s="130"/>
    </row>
    <row r="10" spans="1:23" ht="98.25" customHeight="1" thickBot="1">
      <c r="A10" s="61" t="s">
        <v>15</v>
      </c>
      <c r="B10" s="105" t="s">
        <v>146</v>
      </c>
      <c r="C10" s="59" t="s">
        <v>101</v>
      </c>
      <c r="D10" s="285" t="s">
        <v>181</v>
      </c>
      <c r="E10" s="286"/>
      <c r="F10" s="59" t="s">
        <v>19</v>
      </c>
      <c r="G10" s="60" t="s">
        <v>20</v>
      </c>
      <c r="H10" s="69" t="s">
        <v>74</v>
      </c>
      <c r="I10" s="72" t="s">
        <v>136</v>
      </c>
      <c r="J10" s="59" t="s">
        <v>62</v>
      </c>
      <c r="K10" s="130"/>
      <c r="L10" s="141" t="s">
        <v>142</v>
      </c>
      <c r="M10" s="130"/>
      <c r="N10" s="130"/>
      <c r="O10" s="130"/>
      <c r="P10" s="130"/>
      <c r="Q10" s="130"/>
      <c r="R10" s="130"/>
      <c r="S10" s="130"/>
      <c r="T10" s="130"/>
      <c r="U10" s="130"/>
      <c r="V10" s="130"/>
      <c r="W10" s="130"/>
    </row>
    <row r="11" spans="1:23" ht="30" customHeight="1">
      <c r="A11" s="64">
        <v>1</v>
      </c>
      <c r="B11" s="153"/>
      <c r="C11" s="154"/>
      <c r="D11" s="274"/>
      <c r="E11" s="275"/>
      <c r="F11" s="155"/>
      <c r="G11" s="156"/>
      <c r="H11" s="157"/>
      <c r="I11" s="158"/>
      <c r="J11" s="75"/>
      <c r="K11" s="130"/>
      <c r="L11" s="141" t="s">
        <v>143</v>
      </c>
      <c r="M11" s="140">
        <v>43921</v>
      </c>
      <c r="N11" s="130"/>
      <c r="O11" s="130"/>
      <c r="P11" s="130"/>
      <c r="Q11" s="130"/>
      <c r="R11" s="130"/>
      <c r="S11" s="130"/>
      <c r="T11" s="130"/>
      <c r="U11" s="130"/>
      <c r="V11" s="130"/>
      <c r="W11" s="130"/>
    </row>
    <row r="12" spans="1:23" ht="30" customHeight="1">
      <c r="A12" s="64">
        <v>2</v>
      </c>
      <c r="B12" s="153"/>
      <c r="C12" s="154"/>
      <c r="D12" s="274"/>
      <c r="E12" s="275"/>
      <c r="F12" s="155"/>
      <c r="G12" s="156"/>
      <c r="H12" s="159"/>
      <c r="I12" s="160"/>
      <c r="J12" s="75"/>
      <c r="K12" s="130">
        <f t="shared" ref="K12:K25" si="0">IF(H12&lt;&gt;"",1,0)</f>
        <v>0</v>
      </c>
      <c r="L12" s="130" t="s">
        <v>141</v>
      </c>
      <c r="M12" s="140">
        <v>45382</v>
      </c>
      <c r="N12" s="130"/>
      <c r="O12" s="130"/>
      <c r="P12" s="130"/>
      <c r="Q12" s="130"/>
      <c r="R12" s="130"/>
      <c r="S12" s="130"/>
      <c r="T12" s="130"/>
      <c r="U12" s="130"/>
      <c r="V12" s="130"/>
      <c r="W12" s="130"/>
    </row>
    <row r="13" spans="1:23" ht="30" customHeight="1">
      <c r="A13" s="64">
        <v>3</v>
      </c>
      <c r="B13" s="153"/>
      <c r="C13" s="154"/>
      <c r="D13" s="274"/>
      <c r="E13" s="275"/>
      <c r="F13" s="155"/>
      <c r="G13" s="156"/>
      <c r="H13" s="159"/>
      <c r="I13" s="160"/>
      <c r="J13" s="75"/>
      <c r="K13" s="130">
        <f t="shared" si="0"/>
        <v>0</v>
      </c>
      <c r="L13" s="130" t="str">
        <f t="shared" ref="L13:L24" si="1">IF(C13="その他",1,"")</f>
        <v/>
      </c>
      <c r="M13" s="142"/>
      <c r="N13" s="130"/>
      <c r="O13" s="130"/>
      <c r="P13" s="130"/>
      <c r="Q13" s="130"/>
      <c r="R13" s="130"/>
      <c r="S13" s="130"/>
      <c r="T13" s="130"/>
      <c r="U13" s="130"/>
      <c r="V13" s="130"/>
      <c r="W13" s="130"/>
    </row>
    <row r="14" spans="1:23" ht="30" customHeight="1">
      <c r="A14" s="64">
        <v>4</v>
      </c>
      <c r="B14" s="153"/>
      <c r="C14" s="154"/>
      <c r="D14" s="274"/>
      <c r="E14" s="275"/>
      <c r="F14" s="155"/>
      <c r="G14" s="156"/>
      <c r="H14" s="159"/>
      <c r="I14" s="160"/>
      <c r="J14" s="75"/>
      <c r="K14" s="130">
        <f>IF(H14&lt;&gt;"",1,0)</f>
        <v>0</v>
      </c>
      <c r="L14" s="130" t="str">
        <f t="shared" si="1"/>
        <v/>
      </c>
      <c r="M14" s="141"/>
      <c r="N14" s="130"/>
      <c r="O14" s="130"/>
      <c r="P14" s="130"/>
      <c r="Q14" s="130"/>
      <c r="R14" s="130"/>
      <c r="S14" s="130"/>
      <c r="T14" s="130"/>
      <c r="U14" s="130"/>
      <c r="V14" s="130"/>
      <c r="W14" s="130"/>
    </row>
    <row r="15" spans="1:23" ht="30" customHeight="1">
      <c r="A15" s="64">
        <v>5</v>
      </c>
      <c r="B15" s="153"/>
      <c r="C15" s="154"/>
      <c r="D15" s="274"/>
      <c r="E15" s="275"/>
      <c r="F15" s="155"/>
      <c r="G15" s="156"/>
      <c r="H15" s="159"/>
      <c r="I15" s="160"/>
      <c r="J15" s="75"/>
      <c r="K15" s="130">
        <f t="shared" si="0"/>
        <v>0</v>
      </c>
      <c r="L15" s="130" t="str">
        <f t="shared" si="1"/>
        <v/>
      </c>
      <c r="M15" s="130"/>
      <c r="N15" s="130"/>
      <c r="O15" s="130"/>
      <c r="P15" s="130"/>
      <c r="Q15" s="130"/>
      <c r="R15" s="130"/>
      <c r="S15" s="130"/>
      <c r="T15" s="130"/>
      <c r="U15" s="130"/>
      <c r="V15" s="130"/>
      <c r="W15" s="130"/>
    </row>
    <row r="16" spans="1:23" ht="30" customHeight="1">
      <c r="A16" s="64">
        <v>6</v>
      </c>
      <c r="B16" s="153"/>
      <c r="C16" s="154"/>
      <c r="D16" s="274"/>
      <c r="E16" s="275"/>
      <c r="F16" s="155"/>
      <c r="G16" s="156"/>
      <c r="H16" s="159"/>
      <c r="I16" s="160"/>
      <c r="J16" s="75"/>
      <c r="K16" s="130">
        <f t="shared" si="0"/>
        <v>0</v>
      </c>
      <c r="L16" s="130" t="str">
        <f t="shared" si="1"/>
        <v/>
      </c>
      <c r="M16" s="130"/>
      <c r="N16" s="130"/>
      <c r="O16" s="130"/>
      <c r="P16" s="130"/>
      <c r="Q16" s="130"/>
      <c r="R16" s="130"/>
      <c r="S16" s="130"/>
      <c r="T16" s="130"/>
      <c r="U16" s="130"/>
      <c r="V16" s="130"/>
      <c r="W16" s="130"/>
    </row>
    <row r="17" spans="1:23" ht="30" customHeight="1">
      <c r="A17" s="64">
        <v>7</v>
      </c>
      <c r="B17" s="153"/>
      <c r="C17" s="154"/>
      <c r="D17" s="274"/>
      <c r="E17" s="275"/>
      <c r="F17" s="155"/>
      <c r="G17" s="156"/>
      <c r="H17" s="159"/>
      <c r="I17" s="160"/>
      <c r="J17" s="75"/>
      <c r="K17" s="130">
        <f t="shared" si="0"/>
        <v>0</v>
      </c>
      <c r="L17" s="130" t="str">
        <f t="shared" si="1"/>
        <v/>
      </c>
      <c r="M17" s="130"/>
      <c r="N17" s="130"/>
      <c r="O17" s="130"/>
      <c r="P17" s="130"/>
      <c r="Q17" s="130"/>
      <c r="R17" s="130"/>
      <c r="S17" s="130"/>
      <c r="T17" s="130"/>
      <c r="U17" s="130"/>
      <c r="V17" s="130"/>
      <c r="W17" s="130"/>
    </row>
    <row r="18" spans="1:23" ht="30" customHeight="1">
      <c r="A18" s="64">
        <v>8</v>
      </c>
      <c r="B18" s="153"/>
      <c r="C18" s="154"/>
      <c r="D18" s="274"/>
      <c r="E18" s="275"/>
      <c r="F18" s="155"/>
      <c r="G18" s="156"/>
      <c r="H18" s="159"/>
      <c r="I18" s="160"/>
      <c r="J18" s="75"/>
      <c r="K18" s="130">
        <f t="shared" si="0"/>
        <v>0</v>
      </c>
      <c r="L18" s="130" t="str">
        <f t="shared" si="1"/>
        <v/>
      </c>
      <c r="M18" s="130"/>
      <c r="N18" s="130"/>
      <c r="O18" s="130"/>
      <c r="P18" s="130"/>
      <c r="Q18" s="130"/>
      <c r="R18" s="130"/>
      <c r="S18" s="130"/>
      <c r="T18" s="130"/>
      <c r="U18" s="130"/>
      <c r="V18" s="130"/>
      <c r="W18" s="130"/>
    </row>
    <row r="19" spans="1:23" ht="30" customHeight="1">
      <c r="A19" s="64">
        <v>9</v>
      </c>
      <c r="B19" s="153"/>
      <c r="C19" s="154"/>
      <c r="D19" s="274"/>
      <c r="E19" s="275"/>
      <c r="F19" s="155"/>
      <c r="G19" s="156"/>
      <c r="H19" s="159"/>
      <c r="I19" s="160"/>
      <c r="J19" s="75"/>
      <c r="K19" s="130">
        <f t="shared" si="0"/>
        <v>0</v>
      </c>
      <c r="L19" s="130" t="str">
        <f t="shared" si="1"/>
        <v/>
      </c>
      <c r="M19" s="130"/>
      <c r="N19" s="130"/>
      <c r="O19" s="130"/>
      <c r="P19" s="130"/>
      <c r="Q19" s="130"/>
      <c r="R19" s="130"/>
      <c r="S19" s="130"/>
      <c r="T19" s="130"/>
      <c r="U19" s="130"/>
      <c r="V19" s="130"/>
      <c r="W19" s="130"/>
    </row>
    <row r="20" spans="1:23" ht="30" customHeight="1">
      <c r="A20" s="64">
        <v>10</v>
      </c>
      <c r="B20" s="153"/>
      <c r="C20" s="154"/>
      <c r="D20" s="274"/>
      <c r="E20" s="275"/>
      <c r="F20" s="155"/>
      <c r="G20" s="156"/>
      <c r="H20" s="159"/>
      <c r="I20" s="160"/>
      <c r="J20" s="75"/>
      <c r="K20" s="130">
        <f t="shared" si="0"/>
        <v>0</v>
      </c>
      <c r="L20" s="130" t="str">
        <f t="shared" si="1"/>
        <v/>
      </c>
      <c r="M20" s="130"/>
      <c r="N20" s="130"/>
      <c r="O20" s="130"/>
      <c r="P20" s="130"/>
      <c r="Q20" s="130"/>
      <c r="R20" s="130"/>
      <c r="S20" s="130"/>
      <c r="T20" s="130"/>
      <c r="U20" s="130"/>
      <c r="V20" s="130"/>
      <c r="W20" s="130"/>
    </row>
    <row r="21" spans="1:23" ht="30" customHeight="1">
      <c r="A21" s="64">
        <v>11</v>
      </c>
      <c r="B21" s="153"/>
      <c r="C21" s="154"/>
      <c r="D21" s="274"/>
      <c r="E21" s="275"/>
      <c r="F21" s="155"/>
      <c r="G21" s="156"/>
      <c r="H21" s="159"/>
      <c r="I21" s="160"/>
      <c r="J21" s="75"/>
      <c r="K21" s="130">
        <f t="shared" si="0"/>
        <v>0</v>
      </c>
      <c r="L21" s="130" t="str">
        <f t="shared" si="1"/>
        <v/>
      </c>
      <c r="M21" s="130"/>
      <c r="N21" s="130"/>
      <c r="O21" s="130"/>
      <c r="P21" s="130"/>
      <c r="Q21" s="130"/>
      <c r="R21" s="130"/>
      <c r="S21" s="130"/>
      <c r="T21" s="130"/>
      <c r="U21" s="130"/>
      <c r="V21" s="130"/>
      <c r="W21" s="130"/>
    </row>
    <row r="22" spans="1:23" ht="30" customHeight="1">
      <c r="A22" s="64">
        <v>12</v>
      </c>
      <c r="B22" s="153"/>
      <c r="C22" s="154"/>
      <c r="D22" s="274"/>
      <c r="E22" s="275"/>
      <c r="F22" s="155"/>
      <c r="G22" s="156"/>
      <c r="H22" s="159"/>
      <c r="I22" s="160"/>
      <c r="J22" s="75"/>
      <c r="K22" s="130">
        <f t="shared" si="0"/>
        <v>0</v>
      </c>
      <c r="L22" s="130" t="str">
        <f t="shared" si="1"/>
        <v/>
      </c>
      <c r="M22" s="130"/>
      <c r="N22" s="130"/>
      <c r="O22" s="130"/>
      <c r="P22" s="130"/>
      <c r="Q22" s="130"/>
      <c r="R22" s="130"/>
      <c r="S22" s="130"/>
      <c r="T22" s="130"/>
      <c r="U22" s="130"/>
      <c r="V22" s="130"/>
      <c r="W22" s="130"/>
    </row>
    <row r="23" spans="1:23" ht="30" customHeight="1">
      <c r="A23" s="64">
        <v>13</v>
      </c>
      <c r="B23" s="153"/>
      <c r="C23" s="154"/>
      <c r="D23" s="274"/>
      <c r="E23" s="275"/>
      <c r="F23" s="155"/>
      <c r="G23" s="156"/>
      <c r="H23" s="159"/>
      <c r="I23" s="160"/>
      <c r="J23" s="75"/>
      <c r="K23" s="130">
        <f t="shared" si="0"/>
        <v>0</v>
      </c>
      <c r="L23" s="130" t="str">
        <f t="shared" si="1"/>
        <v/>
      </c>
      <c r="M23" s="130"/>
      <c r="N23" s="130"/>
      <c r="O23" s="130"/>
      <c r="P23" s="130"/>
      <c r="Q23" s="130"/>
      <c r="R23" s="130"/>
      <c r="S23" s="130"/>
      <c r="T23" s="130"/>
      <c r="U23" s="130"/>
      <c r="V23" s="130"/>
      <c r="W23" s="130"/>
    </row>
    <row r="24" spans="1:23" ht="30" customHeight="1">
      <c r="A24" s="64">
        <v>14</v>
      </c>
      <c r="B24" s="153"/>
      <c r="C24" s="154"/>
      <c r="D24" s="274"/>
      <c r="E24" s="275"/>
      <c r="F24" s="155"/>
      <c r="G24" s="156"/>
      <c r="H24" s="159"/>
      <c r="I24" s="160"/>
      <c r="J24" s="75"/>
      <c r="K24" s="130">
        <f t="shared" si="0"/>
        <v>0</v>
      </c>
      <c r="L24" s="130" t="str">
        <f t="shared" si="1"/>
        <v/>
      </c>
      <c r="M24" s="130"/>
      <c r="N24" s="130"/>
      <c r="O24" s="130"/>
      <c r="P24" s="130"/>
      <c r="Q24" s="130"/>
      <c r="R24" s="130"/>
      <c r="S24" s="130"/>
      <c r="T24" s="130"/>
      <c r="U24" s="130"/>
      <c r="V24" s="130"/>
      <c r="W24" s="130"/>
    </row>
    <row r="25" spans="1:23" ht="30" customHeight="1" thickBot="1">
      <c r="A25" s="65">
        <v>15</v>
      </c>
      <c r="B25" s="198"/>
      <c r="C25" s="161"/>
      <c r="D25" s="294"/>
      <c r="E25" s="295"/>
      <c r="F25" s="162"/>
      <c r="G25" s="163"/>
      <c r="H25" s="164"/>
      <c r="I25" s="165"/>
      <c r="J25" s="76"/>
      <c r="K25" s="130">
        <f t="shared" si="0"/>
        <v>0</v>
      </c>
      <c r="L25" s="130" t="e">
        <f>IF(SUMIF(C11:C25,"【職員処遇改善費のみ対象】園内研修",I11:I25)&gt;VLOOKUP(C6,M25:N28,2,FALSE),VLOOKUP(C6,M25:N28,2,FALSE)-SUMIF(C11:C25,"【職員処遇改善費のみ対象】園内研修",I11:I25),"")</f>
        <v>#N/A</v>
      </c>
      <c r="M25" s="54" t="s">
        <v>140</v>
      </c>
      <c r="N25" s="149">
        <v>4</v>
      </c>
      <c r="O25" s="130"/>
      <c r="P25" s="130"/>
      <c r="Q25" s="130"/>
      <c r="R25" s="130"/>
      <c r="S25" s="130"/>
      <c r="T25" s="130"/>
      <c r="U25" s="130"/>
      <c r="V25" s="130"/>
      <c r="W25" s="130"/>
    </row>
    <row r="26" spans="1:23" ht="26.25" customHeight="1" thickTop="1" thickBot="1">
      <c r="A26" s="287" t="s">
        <v>65</v>
      </c>
      <c r="B26" s="289"/>
      <c r="C26" s="288"/>
      <c r="D26" s="288"/>
      <c r="E26" s="288"/>
      <c r="F26" s="289"/>
      <c r="G26" s="290"/>
      <c r="H26" s="85">
        <f ca="1">①集計表!P37</f>
        <v>0</v>
      </c>
      <c r="I26" s="82">
        <f ca="1">SUM(I27:I29)</f>
        <v>0</v>
      </c>
      <c r="J26" s="152"/>
      <c r="K26" s="130"/>
      <c r="L26" s="130"/>
      <c r="M26" s="132"/>
      <c r="N26" s="149"/>
      <c r="O26" s="130"/>
      <c r="P26" s="130"/>
      <c r="Q26" s="130"/>
      <c r="R26" s="130"/>
      <c r="S26" s="130"/>
      <c r="T26" s="130"/>
      <c r="U26" s="130"/>
      <c r="V26" s="130"/>
      <c r="W26" s="130"/>
    </row>
    <row r="27" spans="1:23" ht="26.25" customHeight="1" thickBot="1">
      <c r="A27" s="136"/>
      <c r="B27" s="127" t="s">
        <v>66</v>
      </c>
      <c r="C27" s="128"/>
      <c r="D27" s="128"/>
      <c r="E27" s="128"/>
      <c r="F27" s="128"/>
      <c r="G27" s="128"/>
      <c r="H27" s="139" t="s">
        <v>89</v>
      </c>
      <c r="I27" s="82">
        <f>SUMIF(C11:C25,"【職員処遇改善費のみ対象】横浜市（区）主催研修",I11:I25)</f>
        <v>0</v>
      </c>
      <c r="J27" s="126"/>
      <c r="K27" s="130"/>
      <c r="L27" s="130"/>
      <c r="M27" s="132"/>
      <c r="N27" s="149"/>
      <c r="O27" s="130"/>
      <c r="P27" s="130"/>
      <c r="Q27" s="130"/>
      <c r="R27" s="130"/>
      <c r="S27" s="130"/>
      <c r="T27" s="130"/>
      <c r="U27" s="130"/>
      <c r="V27" s="130"/>
      <c r="W27" s="130"/>
    </row>
    <row r="28" spans="1:23" ht="26.25" customHeight="1" thickBot="1">
      <c r="A28" s="136"/>
      <c r="B28" s="147" t="s">
        <v>145</v>
      </c>
      <c r="C28" s="128"/>
      <c r="D28" s="128"/>
      <c r="E28" s="128"/>
      <c r="F28" s="128"/>
      <c r="G28" s="128"/>
      <c r="H28" s="138" t="s">
        <v>186</v>
      </c>
      <c r="I28" s="82">
        <f ca="1">SUMIF(C11:C26,"【幼稚園又は認定こども園に勤務していた者】その他",I11:I25)</f>
        <v>0</v>
      </c>
      <c r="J28" s="137"/>
      <c r="K28" s="130"/>
      <c r="M28" s="132"/>
      <c r="N28" s="149"/>
      <c r="O28" s="130"/>
      <c r="P28" s="130"/>
      <c r="Q28" s="130"/>
      <c r="R28" s="130"/>
      <c r="S28" s="130"/>
      <c r="T28" s="130"/>
      <c r="U28" s="130"/>
      <c r="V28" s="130"/>
      <c r="W28" s="130"/>
    </row>
    <row r="29" spans="1:23" ht="26.25" customHeight="1" thickBot="1">
      <c r="A29" s="136"/>
      <c r="B29" s="292" t="s">
        <v>144</v>
      </c>
      <c r="C29" s="292"/>
      <c r="D29" s="292"/>
      <c r="E29" s="292"/>
      <c r="F29" s="292"/>
      <c r="G29" s="293"/>
      <c r="H29" s="138" t="s">
        <v>187</v>
      </c>
      <c r="I29" s="82">
        <f>IF(SUMIF(C11:C25,"【職員処遇改善費のみ対象】園内研修",I11:I25)&gt;N25,N25,SUMIF(C11:C25,"【職員処遇改善費のみ対象】園内研修",I11:I25))</f>
        <v>0</v>
      </c>
      <c r="J29" s="137"/>
      <c r="K29" s="130"/>
      <c r="L29" s="130"/>
      <c r="M29" s="130"/>
      <c r="N29" s="130"/>
      <c r="O29" s="130"/>
      <c r="P29" s="130"/>
      <c r="Q29" s="130"/>
      <c r="R29" s="130"/>
      <c r="S29" s="130"/>
      <c r="T29" s="130"/>
      <c r="U29" s="130"/>
      <c r="V29" s="130"/>
      <c r="W29" s="130"/>
    </row>
    <row r="30" spans="1:23" s="52" customFormat="1" ht="26.25" customHeight="1" thickBot="1">
      <c r="A30" s="121"/>
      <c r="B30" s="122" t="s">
        <v>183</v>
      </c>
      <c r="C30" s="148"/>
      <c r="D30" s="128"/>
      <c r="E30" s="128"/>
      <c r="F30" s="128"/>
      <c r="G30" s="128"/>
      <c r="H30" s="189" t="s">
        <v>188</v>
      </c>
      <c r="I30" s="82">
        <f>SUMIF(C11:C25,"幼稚園教諭旧免許状更新講習・免許法認定講習",I11:I25)</f>
        <v>0</v>
      </c>
      <c r="J30" s="128"/>
      <c r="K30" s="132"/>
      <c r="L30" s="132"/>
      <c r="M30" s="132"/>
      <c r="N30" s="132"/>
      <c r="O30" s="132"/>
      <c r="P30" s="132"/>
      <c r="Q30" s="132"/>
      <c r="R30" s="132"/>
      <c r="S30" s="132"/>
      <c r="T30" s="132"/>
      <c r="U30" s="132"/>
      <c r="V30" s="132"/>
      <c r="W30" s="132"/>
    </row>
    <row r="31" spans="1:23" s="52" customFormat="1" ht="15" customHeight="1">
      <c r="A31" s="121"/>
      <c r="B31" s="291" t="s">
        <v>184</v>
      </c>
      <c r="C31" s="291"/>
      <c r="D31" s="128"/>
      <c r="E31" s="128"/>
      <c r="F31" s="128"/>
      <c r="G31" s="128"/>
      <c r="H31" s="128"/>
      <c r="I31" s="128"/>
      <c r="J31" s="128"/>
      <c r="K31" s="132"/>
      <c r="L31" s="132"/>
      <c r="M31" s="132"/>
      <c r="N31" s="132"/>
      <c r="O31" s="132"/>
      <c r="P31" s="132"/>
      <c r="Q31" s="132"/>
      <c r="R31" s="132"/>
      <c r="S31" s="132"/>
      <c r="T31" s="132"/>
      <c r="U31" s="132"/>
      <c r="V31" s="132"/>
      <c r="W31" s="132"/>
    </row>
    <row r="32" spans="1:23" s="52" customFormat="1" ht="15" customHeight="1">
      <c r="A32" s="121"/>
      <c r="B32" s="122" t="s">
        <v>185</v>
      </c>
      <c r="C32" s="128"/>
      <c r="D32" s="128"/>
      <c r="E32" s="128"/>
      <c r="F32" s="128"/>
      <c r="G32" s="128"/>
      <c r="H32" s="128"/>
      <c r="I32" s="128"/>
      <c r="J32" s="128"/>
      <c r="K32" s="132"/>
      <c r="L32" s="132"/>
      <c r="M32" s="132"/>
      <c r="N32" s="132"/>
      <c r="O32" s="132"/>
      <c r="P32" s="132"/>
      <c r="Q32" s="132"/>
      <c r="R32" s="132"/>
      <c r="S32" s="132"/>
      <c r="T32" s="132"/>
      <c r="U32" s="132"/>
      <c r="V32" s="132"/>
      <c r="W32" s="132"/>
    </row>
    <row r="33" spans="1:23" s="52" customFormat="1" ht="15" customHeight="1">
      <c r="A33" s="121"/>
      <c r="B33" s="122" t="s">
        <v>196</v>
      </c>
      <c r="C33" s="128"/>
      <c r="D33" s="128"/>
      <c r="E33" s="128"/>
      <c r="F33" s="128"/>
      <c r="G33" s="128"/>
      <c r="H33" s="128"/>
      <c r="I33" s="128"/>
      <c r="J33" s="128"/>
      <c r="K33" s="132"/>
      <c r="L33" s="132"/>
      <c r="M33" s="132"/>
      <c r="N33" s="132"/>
      <c r="O33" s="132"/>
      <c r="P33" s="132"/>
      <c r="Q33" s="132"/>
      <c r="R33" s="132"/>
      <c r="S33" s="132"/>
      <c r="T33" s="132"/>
      <c r="U33" s="132"/>
      <c r="V33" s="132"/>
      <c r="W33" s="132"/>
    </row>
    <row r="34" spans="1:23" s="52" customFormat="1" ht="15" customHeight="1">
      <c r="A34" s="121"/>
      <c r="C34" s="129"/>
      <c r="D34" s="128"/>
      <c r="E34" s="128"/>
      <c r="F34" s="128"/>
      <c r="G34" s="128"/>
      <c r="H34" s="128"/>
      <c r="I34" s="128"/>
      <c r="J34" s="128"/>
      <c r="K34" s="132"/>
      <c r="L34" s="132"/>
      <c r="M34" s="132"/>
      <c r="N34" s="132"/>
      <c r="O34" s="132"/>
      <c r="P34" s="132"/>
      <c r="Q34" s="132"/>
      <c r="R34" s="132"/>
      <c r="S34" s="132"/>
      <c r="T34" s="132"/>
      <c r="U34" s="132"/>
      <c r="V34" s="132"/>
      <c r="W34" s="132"/>
    </row>
    <row r="35" spans="1:23" s="52" customFormat="1" ht="15" customHeight="1">
      <c r="A35" s="121"/>
      <c r="D35" s="128"/>
      <c r="E35" s="128"/>
      <c r="F35" s="128"/>
      <c r="G35" s="128"/>
      <c r="H35" s="128"/>
      <c r="I35" s="128"/>
      <c r="J35" s="128"/>
      <c r="K35" s="132"/>
      <c r="L35" s="132"/>
      <c r="M35" s="132"/>
      <c r="N35" s="132"/>
      <c r="O35" s="132"/>
      <c r="P35" s="132"/>
      <c r="Q35" s="132"/>
      <c r="R35" s="132"/>
      <c r="S35" s="132"/>
      <c r="T35" s="132"/>
      <c r="U35" s="132"/>
      <c r="V35" s="132"/>
      <c r="W35" s="132"/>
    </row>
    <row r="36" spans="1:23" s="52" customFormat="1" ht="15" customHeight="1">
      <c r="A36" s="121"/>
      <c r="C36" s="128"/>
      <c r="D36" s="128"/>
      <c r="E36" s="128"/>
      <c r="F36" s="128"/>
      <c r="G36" s="128"/>
      <c r="H36" s="128"/>
      <c r="I36" s="128"/>
      <c r="J36" s="128"/>
      <c r="K36" s="132"/>
      <c r="L36" s="132"/>
      <c r="M36" s="132"/>
      <c r="N36" s="132"/>
      <c r="O36" s="132"/>
      <c r="P36" s="132"/>
      <c r="Q36" s="132"/>
      <c r="R36" s="132"/>
      <c r="S36" s="132"/>
      <c r="T36" s="132"/>
      <c r="U36" s="132"/>
      <c r="V36" s="132"/>
      <c r="W36" s="132"/>
    </row>
    <row r="37" spans="1:23" s="52" customFormat="1" ht="15" customHeight="1">
      <c r="A37" s="62"/>
      <c r="C37" s="50"/>
      <c r="D37" s="50"/>
      <c r="E37" s="50"/>
      <c r="F37" s="50"/>
      <c r="G37" s="50"/>
      <c r="H37" s="50"/>
      <c r="I37" s="50"/>
      <c r="J37" s="50"/>
    </row>
    <row r="38" spans="1:23" s="52" customFormat="1" ht="15" customHeight="1">
      <c r="A38" s="62"/>
      <c r="B38" s="99" t="s">
        <v>90</v>
      </c>
      <c r="C38" s="100"/>
      <c r="D38" s="100"/>
      <c r="E38" s="100"/>
      <c r="F38" s="100"/>
      <c r="G38" s="50"/>
      <c r="H38" s="50"/>
      <c r="I38" s="50"/>
      <c r="J38" s="50"/>
    </row>
    <row r="39" spans="1:23" s="52" customFormat="1" ht="30" customHeight="1">
      <c r="A39" s="62"/>
      <c r="B39" s="211"/>
      <c r="C39" s="212"/>
      <c r="D39" s="212"/>
      <c r="E39" s="212"/>
      <c r="F39" s="212"/>
      <c r="G39" s="212"/>
      <c r="H39" s="212"/>
      <c r="I39" s="212"/>
      <c r="J39" s="212"/>
    </row>
    <row r="40" spans="1:23" s="52" customFormat="1" ht="15" customHeight="1">
      <c r="A40" s="62"/>
      <c r="B40" s="58"/>
      <c r="C40" s="50"/>
      <c r="D40" s="50"/>
      <c r="E40" s="50"/>
      <c r="F40" s="50"/>
      <c r="G40" s="50"/>
      <c r="H40" s="50"/>
      <c r="I40" s="50"/>
      <c r="J40" s="50"/>
    </row>
    <row r="41" spans="1:23" s="52" customFormat="1" ht="15" customHeight="1">
      <c r="A41" s="62"/>
      <c r="B41" s="58"/>
      <c r="C41" s="50"/>
      <c r="D41" s="50"/>
      <c r="E41" s="50"/>
      <c r="F41" s="50"/>
      <c r="G41" s="50"/>
      <c r="H41" s="50"/>
      <c r="I41" s="50"/>
      <c r="J41" s="50"/>
    </row>
    <row r="42" spans="1:23" s="53" customFormat="1" ht="15" customHeight="1">
      <c r="A42" s="66"/>
      <c r="B42" s="57"/>
      <c r="C42" s="51"/>
      <c r="D42" s="51"/>
      <c r="E42" s="51"/>
      <c r="F42" s="51"/>
      <c r="G42" s="51"/>
      <c r="H42" s="51"/>
      <c r="I42" s="51"/>
      <c r="J42" s="51"/>
    </row>
  </sheetData>
  <sheetProtection algorithmName="SHA-512" hashValue="TDt272XuScMDjZ1ojsNb/lrov678nZdtCdkeIKAlN+VGLuiwMqdG2EJcK9TDrTtnlwhOVj+VsGrBEBHyAl0eWA==" saltValue="HoD6qJZKYdRPwo9Zlm0xzQ==" spinCount="100000" sheet="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9:G29"/>
    <mergeCell ref="B31:C31"/>
    <mergeCell ref="B39:J39"/>
    <mergeCell ref="D21:E21"/>
    <mergeCell ref="D22:E22"/>
    <mergeCell ref="D23:E23"/>
    <mergeCell ref="D24:E24"/>
    <mergeCell ref="D25:E25"/>
    <mergeCell ref="A26:G26"/>
  </mergeCells>
  <phoneticPr fontId="2"/>
  <conditionalFormatting sqref="C6:C7">
    <cfRule type="cellIs" dxfId="324" priority="13" operator="equal">
      <formula>""</formula>
    </cfRule>
  </conditionalFormatting>
  <conditionalFormatting sqref="D8 H26:I26">
    <cfRule type="cellIs" dxfId="323" priority="15" operator="equal">
      <formula>""</formula>
    </cfRule>
  </conditionalFormatting>
  <conditionalFormatting sqref="D11:E25 G11:H25">
    <cfRule type="expression" dxfId="322" priority="3">
      <formula>$C11="【職員処遇改善費のみ対象】園内研修"</formula>
    </cfRule>
  </conditionalFormatting>
  <conditionalFormatting sqref="D11:E25">
    <cfRule type="expression" dxfId="321" priority="11">
      <formula>$C11="【職員処遇改善費のみ対象】横浜市（区）主催研修"</formula>
    </cfRule>
    <cfRule type="expression" dxfId="320" priority="12">
      <formula>$C11="幼稚園教諭旧免許状更新講習・免許法認定講習"</formula>
    </cfRule>
  </conditionalFormatting>
  <conditionalFormatting sqref="F11:F25">
    <cfRule type="expression" dxfId="319" priority="7">
      <formula>$C11&lt;&gt;"保育士等キャリアアップ研修"</formula>
    </cfRule>
    <cfRule type="expression" dxfId="318" priority="16" stopIfTrue="1">
      <formula>$C11="保育士等キャリアアップ研修"</formula>
    </cfRule>
  </conditionalFormatting>
  <conditionalFormatting sqref="F11:H25">
    <cfRule type="expression" dxfId="317" priority="4">
      <formula>$C11="その他"</formula>
    </cfRule>
  </conditionalFormatting>
  <conditionalFormatting sqref="G11:G25">
    <cfRule type="expression" dxfId="316" priority="9">
      <formula>$C11="幼稚園教諭旧免許状更新講習・免許法認定講習"</formula>
    </cfRule>
  </conditionalFormatting>
  <conditionalFormatting sqref="G11:H25">
    <cfRule type="expression" dxfId="315" priority="1">
      <formula>$C11="【職員処遇改善費のみ対象】横浜市（区）主催研修"</formula>
    </cfRule>
  </conditionalFormatting>
  <conditionalFormatting sqref="H11:H25">
    <cfRule type="expression" dxfId="314" priority="2">
      <formula>$C11="【幼稚園又は認定こども園に勤務していた者】その他"</formula>
    </cfRule>
  </conditionalFormatting>
  <conditionalFormatting sqref="H3:I3 H4:J7">
    <cfRule type="cellIs" dxfId="313" priority="14" operator="equal">
      <formula>""</formula>
    </cfRule>
  </conditionalFormatting>
  <conditionalFormatting sqref="I11:I25">
    <cfRule type="expression" dxfId="312" priority="8">
      <formula>$C11="保育士等キャリアアップ研修"</formula>
    </cfRule>
  </conditionalFormatting>
  <dataValidations count="9">
    <dataValidation type="list" allowBlank="1" showInputMessage="1" showErrorMessage="1" sqref="D11:E25" xr:uid="{709EA9EA-36D5-4E37-88D4-50CB5B01E8A1}">
      <formula1>INDIRECT($C11)</formula1>
    </dataValidation>
    <dataValidation type="list" allowBlank="1" showInputMessage="1" showErrorMessage="1" sqref="O6" xr:uid="{1259C2A6-2155-4883-8D0D-82AD68A95770}">
      <formula1>" "</formula1>
    </dataValidation>
    <dataValidation type="list" allowBlank="1" showInputMessage="1" showErrorMessage="1" sqref="C11:C25" xr:uid="{309F5566-84EB-4237-86CA-5525D8042C1D}">
      <formula1>INDIRECT($D$8)</formula1>
    </dataValidation>
    <dataValidation type="list" allowBlank="1" showInputMessage="1" showErrorMessage="1" sqref="D8" xr:uid="{F7325462-0923-4135-9F38-E9AB696F49C3}">
      <formula1>"〇,×"</formula1>
    </dataValidation>
    <dataValidation type="textLength" operator="equal" allowBlank="1" showInputMessage="1" showErrorMessage="1" sqref="G11:G25" xr:uid="{9799C634-0B92-4F90-984F-17756648B456}">
      <formula1>12</formula1>
    </dataValidation>
    <dataValidation type="decimal" operator="greaterThanOrEqual" allowBlank="1" showInputMessage="1" showErrorMessage="1" sqref="I11:I25" xr:uid="{A85590AC-22EB-4A88-8E9F-E27050D878D4}">
      <formula1>0</formula1>
    </dataValidation>
    <dataValidation type="list" allowBlank="1" showInputMessage="1" showErrorMessage="1" sqref="H11:H24" xr:uid="{E8CFD4E6-8FE9-45CA-A662-9008ED7C4A6D}">
      <formula1>INDIRECT($C$6)</formula1>
    </dataValidation>
    <dataValidation type="list" allowBlank="1" showInputMessage="1" showErrorMessage="1" sqref="H25" xr:uid="{C5E57F05-A0E5-477F-BDFC-782C05E40EA4}">
      <formula1>INDIRECT($C$5)</formula1>
    </dataValidation>
    <dataValidation type="date" operator="lessThanOrEqual" allowBlank="1" error="賃金改善開始月のR6.4月以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6.4月以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2E4C6E7D-A705-4767-9888-B76C2855E4ED}">
      <formula1>45716</formula1>
    </dataValidation>
  </dataValidations>
  <printOptions horizontalCentered="1"/>
  <pageMargins left="0.25" right="0.25" top="0.75" bottom="0.75" header="0.3" footer="0.3"/>
  <pageSetup paperSize="8" scale="85" orientation="landscape" cellComments="asDisplayed" r:id="rId1"/>
  <extLst>
    <ext xmlns:x14="http://schemas.microsoft.com/office/spreadsheetml/2009/9/main" uri="{CCE6A557-97BC-4b89-ADB6-D9C93CAAB3DF}">
      <x14:dataValidations xmlns:xm="http://schemas.microsoft.com/office/excel/2006/main" count="1">
        <x14:dataValidation type="list" allowBlank="1" showInputMessage="1" showErrorMessage="1" xr:uid="{2546FF3E-746C-4B09-B8C4-2053CAE1FF50}">
          <x14:formula1>
            <xm:f>マスタ!$C$3:$C$6</xm:f>
          </x14:formula1>
          <xm:sqref>C6:D6</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F61"/>
  <sheetViews>
    <sheetView showZeros="0" tabSelected="1" view="pageBreakPreview" zoomScale="60" zoomScaleNormal="70" workbookViewId="0">
      <selection activeCell="C12" sqref="C12"/>
    </sheetView>
  </sheetViews>
  <sheetFormatPr defaultRowHeight="18.75"/>
  <cols>
    <col min="1" max="1" width="4" style="63" customWidth="1"/>
    <col min="2" max="2" width="15.25" style="63" hidden="1" customWidth="1"/>
    <col min="3" max="3" width="29.125" style="67" customWidth="1"/>
    <col min="4" max="4" width="26.375" style="79" customWidth="1"/>
    <col min="5" max="6" width="8.125" style="2" customWidth="1"/>
    <col min="7" max="14" width="15.625" style="2" customWidth="1"/>
    <col min="15" max="15" width="6.125" style="2" customWidth="1"/>
    <col min="16" max="16" width="18.75" style="2" customWidth="1"/>
    <col min="17" max="17" width="17.125" style="2" customWidth="1"/>
    <col min="18" max="18" width="9" style="2" hidden="1" customWidth="1"/>
    <col min="19" max="19" width="10.25" style="41" hidden="1" customWidth="1"/>
    <col min="20" max="22" width="9" style="41" customWidth="1"/>
    <col min="23" max="31" width="9" style="41" hidden="1" customWidth="1"/>
    <col min="32" max="16384" width="9" style="2"/>
  </cols>
  <sheetData>
    <row r="1" spans="1:32" ht="29.25" customHeight="1">
      <c r="A1" s="112" t="s">
        <v>71</v>
      </c>
      <c r="B1" s="112"/>
      <c r="C1" s="113"/>
      <c r="D1" s="114"/>
      <c r="E1" s="96"/>
      <c r="F1" s="115"/>
      <c r="G1" s="98"/>
      <c r="H1" s="116"/>
      <c r="I1" s="116"/>
      <c r="J1" s="116"/>
      <c r="K1" s="116"/>
      <c r="L1" s="117"/>
      <c r="M1" s="117"/>
      <c r="N1" s="117"/>
      <c r="O1" s="117"/>
      <c r="P1" s="118"/>
      <c r="Q1" s="118"/>
      <c r="R1" s="119"/>
      <c r="S1" s="120"/>
      <c r="T1" s="86"/>
      <c r="U1" s="86"/>
      <c r="V1" s="86"/>
      <c r="W1" s="86"/>
      <c r="X1" s="86"/>
      <c r="Y1" s="86"/>
      <c r="Z1" s="86"/>
      <c r="AA1" s="86"/>
      <c r="AB1" s="86"/>
      <c r="AC1" s="86"/>
      <c r="AD1" s="86"/>
      <c r="AE1" s="86"/>
    </row>
    <row r="2" spans="1:32" ht="30" customHeight="1">
      <c r="A2" s="121"/>
      <c r="B2" s="121"/>
      <c r="C2" s="226" t="s">
        <v>194</v>
      </c>
      <c r="D2" s="226"/>
      <c r="E2" s="226"/>
      <c r="F2" s="226"/>
      <c r="G2" s="226"/>
      <c r="H2" s="226"/>
      <c r="I2" s="226"/>
      <c r="J2" s="226"/>
      <c r="K2" s="191" t="s">
        <v>193</v>
      </c>
      <c r="L2" s="119"/>
      <c r="M2" s="125"/>
      <c r="N2" s="125"/>
      <c r="O2" s="125"/>
      <c r="P2" s="125"/>
      <c r="Q2" s="125"/>
      <c r="R2" s="119"/>
      <c r="S2" s="120"/>
      <c r="T2" s="86"/>
      <c r="U2" s="86"/>
      <c r="V2" s="86"/>
      <c r="W2" s="86"/>
      <c r="X2" s="86"/>
      <c r="Y2" s="86"/>
      <c r="Z2" s="86"/>
      <c r="AA2" s="86"/>
      <c r="AB2" s="86"/>
      <c r="AC2" s="86"/>
      <c r="AD2" s="86"/>
      <c r="AE2" s="86"/>
    </row>
    <row r="3" spans="1:32" ht="5.0999999999999996" customHeight="1" thickBot="1">
      <c r="A3" s="121"/>
      <c r="B3" s="121"/>
      <c r="C3" s="122"/>
      <c r="D3" s="123"/>
      <c r="E3" s="119"/>
      <c r="F3" s="119"/>
      <c r="G3" s="124"/>
      <c r="H3" s="124"/>
      <c r="I3" s="124"/>
      <c r="J3" s="124"/>
      <c r="K3" s="124"/>
      <c r="L3" s="119"/>
      <c r="M3" s="125"/>
      <c r="N3" s="125"/>
      <c r="O3" s="125"/>
      <c r="P3" s="125"/>
      <c r="Q3" s="125"/>
      <c r="R3" s="119"/>
      <c r="S3" s="120"/>
      <c r="T3" s="86"/>
      <c r="U3" s="86"/>
      <c r="V3" s="86"/>
      <c r="W3" s="86"/>
      <c r="X3" s="86"/>
      <c r="Y3" s="86"/>
      <c r="Z3" s="86"/>
      <c r="AA3" s="86"/>
      <c r="AB3" s="86"/>
      <c r="AC3" s="86"/>
      <c r="AD3" s="86"/>
      <c r="AE3" s="86"/>
    </row>
    <row r="4" spans="1:32" s="6" customFormat="1" ht="24.95" customHeight="1">
      <c r="A4" s="63"/>
      <c r="B4" s="62"/>
      <c r="C4" s="173" t="s">
        <v>180</v>
      </c>
      <c r="D4" s="174"/>
      <c r="E4" s="175"/>
      <c r="F4" s="175"/>
      <c r="G4" s="176"/>
      <c r="H4" s="176"/>
      <c r="I4" s="177"/>
      <c r="J4" s="168"/>
      <c r="K4" s="7"/>
      <c r="M4" s="102"/>
      <c r="N4" s="260" t="s">
        <v>1</v>
      </c>
      <c r="O4" s="261"/>
      <c r="P4" s="240"/>
      <c r="Q4" s="240"/>
      <c r="R4" s="143"/>
      <c r="S4" s="143"/>
      <c r="T4" s="241" t="s">
        <v>3</v>
      </c>
      <c r="U4" s="241"/>
      <c r="V4" s="241"/>
      <c r="W4" s="190"/>
      <c r="X4" s="190"/>
      <c r="Y4" s="190"/>
      <c r="Z4" s="190"/>
      <c r="AA4" s="190"/>
      <c r="AB4" s="190"/>
      <c r="AC4" s="190"/>
      <c r="AD4" s="190"/>
      <c r="AE4" s="144"/>
    </row>
    <row r="5" spans="1:32" s="6" customFormat="1" ht="24.95" customHeight="1">
      <c r="A5" s="62"/>
      <c r="B5" s="62"/>
      <c r="C5" s="178" t="s">
        <v>179</v>
      </c>
      <c r="D5" s="169"/>
      <c r="E5" s="170"/>
      <c r="F5" s="170"/>
      <c r="G5" s="171"/>
      <c r="H5" s="171"/>
      <c r="I5" s="179"/>
      <c r="J5" s="168"/>
      <c r="K5" s="102"/>
      <c r="L5" s="102"/>
      <c r="M5" s="103"/>
      <c r="N5" s="262" t="s">
        <v>4</v>
      </c>
      <c r="O5" s="263"/>
      <c r="P5" s="250"/>
      <c r="Q5" s="250"/>
      <c r="R5" s="250"/>
      <c r="S5" s="250"/>
      <c r="T5" s="250"/>
      <c r="U5" s="250"/>
      <c r="V5" s="250"/>
      <c r="W5" s="250"/>
      <c r="X5" s="250"/>
      <c r="Y5" s="250"/>
      <c r="Z5" s="250"/>
      <c r="AA5" s="250"/>
      <c r="AB5" s="250"/>
      <c r="AC5" s="250"/>
      <c r="AD5" s="250"/>
      <c r="AE5" s="251"/>
    </row>
    <row r="6" spans="1:32" s="6" customFormat="1" ht="24.95" customHeight="1">
      <c r="A6" s="62"/>
      <c r="B6" s="62"/>
      <c r="C6" s="180" t="s">
        <v>191</v>
      </c>
      <c r="D6" s="169"/>
      <c r="E6" s="172"/>
      <c r="F6" s="172"/>
      <c r="G6" s="171"/>
      <c r="H6" s="171"/>
      <c r="I6" s="179"/>
      <c r="J6" s="168"/>
      <c r="K6" s="7"/>
      <c r="L6" s="102"/>
      <c r="M6" s="104"/>
      <c r="N6" s="264" t="s">
        <v>7</v>
      </c>
      <c r="O6" s="265"/>
      <c r="P6" s="252"/>
      <c r="Q6" s="252"/>
      <c r="R6" s="252"/>
      <c r="S6" s="252"/>
      <c r="T6" s="252"/>
      <c r="U6" s="252"/>
      <c r="V6" s="252"/>
      <c r="W6" s="252"/>
      <c r="X6" s="252"/>
      <c r="Y6" s="252"/>
      <c r="Z6" s="252"/>
      <c r="AA6" s="252"/>
      <c r="AB6" s="252"/>
      <c r="AC6" s="252"/>
      <c r="AD6" s="252"/>
      <c r="AE6" s="253"/>
    </row>
    <row r="7" spans="1:32" s="6" customFormat="1" ht="24.95" customHeight="1" thickBot="1">
      <c r="A7" s="62"/>
      <c r="B7" s="62"/>
      <c r="C7" s="181" t="s">
        <v>192</v>
      </c>
      <c r="D7" s="182"/>
      <c r="E7" s="183"/>
      <c r="F7" s="183"/>
      <c r="G7" s="184"/>
      <c r="H7" s="184"/>
      <c r="I7" s="185"/>
      <c r="J7" s="7"/>
      <c r="K7" s="7"/>
      <c r="L7" s="7"/>
      <c r="M7" s="104"/>
      <c r="N7" s="264" t="s">
        <v>63</v>
      </c>
      <c r="O7" s="265"/>
      <c r="P7" s="250"/>
      <c r="Q7" s="250"/>
      <c r="R7" s="250"/>
      <c r="S7" s="250"/>
      <c r="T7" s="250"/>
      <c r="U7" s="250"/>
      <c r="V7" s="250"/>
      <c r="W7" s="250"/>
      <c r="X7" s="250"/>
      <c r="Y7" s="250"/>
      <c r="Z7" s="250"/>
      <c r="AA7" s="250"/>
      <c r="AB7" s="250"/>
      <c r="AC7" s="250"/>
      <c r="AD7" s="250"/>
      <c r="AE7" s="251"/>
    </row>
    <row r="8" spans="1:32" s="6" customFormat="1" ht="24.95" customHeight="1" thickBot="1">
      <c r="A8" s="62"/>
      <c r="B8" s="62"/>
      <c r="C8" s="58" t="s">
        <v>178</v>
      </c>
      <c r="D8" s="77"/>
      <c r="E8" s="14"/>
      <c r="F8" s="14"/>
      <c r="G8" s="83"/>
      <c r="H8" s="7"/>
      <c r="I8" s="7"/>
      <c r="J8" s="7"/>
      <c r="K8" s="7"/>
      <c r="M8" s="103"/>
      <c r="N8" s="266" t="s">
        <v>64</v>
      </c>
      <c r="O8" s="267"/>
      <c r="P8" s="254"/>
      <c r="Q8" s="254"/>
      <c r="R8" s="254"/>
      <c r="S8" s="254"/>
      <c r="T8" s="254"/>
      <c r="U8" s="254"/>
      <c r="V8" s="254"/>
      <c r="W8" s="254"/>
      <c r="X8" s="254"/>
      <c r="Y8" s="254"/>
      <c r="Z8" s="254"/>
      <c r="AA8" s="254"/>
      <c r="AB8" s="254"/>
      <c r="AC8" s="254"/>
      <c r="AD8" s="254"/>
      <c r="AE8" s="255"/>
    </row>
    <row r="9" spans="1:32" ht="24.95" customHeight="1" thickBot="1">
      <c r="A9" s="62"/>
      <c r="B9" s="167" t="s">
        <v>177</v>
      </c>
      <c r="C9" s="58"/>
      <c r="D9" s="78"/>
      <c r="E9" s="20"/>
      <c r="F9" s="20"/>
      <c r="G9" s="19"/>
      <c r="H9" s="19"/>
      <c r="I9" s="19"/>
      <c r="J9" s="19"/>
      <c r="K9" s="19"/>
      <c r="L9" s="19"/>
      <c r="M9" s="21"/>
      <c r="N9" s="21"/>
      <c r="O9" s="22"/>
      <c r="P9" s="23"/>
      <c r="Q9" s="23"/>
      <c r="R9" s="1"/>
      <c r="S9" s="86"/>
      <c r="T9" s="86"/>
      <c r="U9" s="86"/>
      <c r="V9" s="86"/>
      <c r="W9" s="86"/>
      <c r="X9" s="86"/>
      <c r="Y9" s="86"/>
      <c r="Z9" s="86"/>
      <c r="AA9" s="86"/>
      <c r="AB9" s="86"/>
      <c r="AC9" s="86"/>
      <c r="AD9" s="86"/>
      <c r="AE9" s="86"/>
    </row>
    <row r="10" spans="1:32" ht="24.95" customHeight="1" thickBot="1">
      <c r="A10" s="242" t="s">
        <v>15</v>
      </c>
      <c r="B10" s="235" t="s">
        <v>115</v>
      </c>
      <c r="C10" s="243" t="s">
        <v>9</v>
      </c>
      <c r="D10" s="244" t="s">
        <v>6</v>
      </c>
      <c r="E10" s="237" t="s">
        <v>70</v>
      </c>
      <c r="F10" s="238"/>
      <c r="G10" s="238"/>
      <c r="H10" s="238"/>
      <c r="I10" s="238"/>
      <c r="J10" s="238"/>
      <c r="K10" s="238"/>
      <c r="L10" s="238"/>
      <c r="M10" s="239"/>
      <c r="N10" s="246" t="s">
        <v>30</v>
      </c>
      <c r="O10" s="246" t="s">
        <v>105</v>
      </c>
      <c r="P10" s="248" t="s">
        <v>94</v>
      </c>
      <c r="Q10" s="233" t="s">
        <v>95</v>
      </c>
      <c r="R10" s="231" t="s">
        <v>87</v>
      </c>
      <c r="S10" s="90" t="s">
        <v>96</v>
      </c>
      <c r="T10" s="257" t="s">
        <v>97</v>
      </c>
      <c r="U10" s="258"/>
      <c r="V10" s="259"/>
      <c r="W10" s="257" t="s">
        <v>98</v>
      </c>
      <c r="X10" s="258"/>
      <c r="Y10" s="259"/>
      <c r="Z10" s="257" t="s">
        <v>99</v>
      </c>
      <c r="AA10" s="258"/>
      <c r="AB10" s="259"/>
      <c r="AC10" s="257" t="s">
        <v>100</v>
      </c>
      <c r="AD10" s="258"/>
      <c r="AE10" s="259"/>
    </row>
    <row r="11" spans="1:32" ht="69" customHeight="1">
      <c r="A11" s="232"/>
      <c r="B11" s="236"/>
      <c r="C11" s="232"/>
      <c r="D11" s="245"/>
      <c r="E11" s="229" t="s">
        <v>67</v>
      </c>
      <c r="F11" s="230"/>
      <c r="G11" s="187" t="s">
        <v>84</v>
      </c>
      <c r="H11" s="150" t="s">
        <v>69</v>
      </c>
      <c r="I11" s="150" t="s">
        <v>68</v>
      </c>
      <c r="J11" s="111" t="s">
        <v>85</v>
      </c>
      <c r="K11" s="188" t="s">
        <v>86</v>
      </c>
      <c r="L11" s="150" t="s">
        <v>103</v>
      </c>
      <c r="M11" s="150" t="s">
        <v>102</v>
      </c>
      <c r="N11" s="247"/>
      <c r="O11" s="256"/>
      <c r="P11" s="249"/>
      <c r="Q11" s="234"/>
      <c r="R11" s="232"/>
      <c r="S11" s="87" t="s">
        <v>91</v>
      </c>
      <c r="T11" s="87" t="s">
        <v>91</v>
      </c>
      <c r="U11" s="87" t="s">
        <v>92</v>
      </c>
      <c r="V11" s="87" t="s">
        <v>93</v>
      </c>
      <c r="W11" s="87" t="s">
        <v>91</v>
      </c>
      <c r="X11" s="87" t="s">
        <v>92</v>
      </c>
      <c r="Y11" s="87" t="s">
        <v>93</v>
      </c>
      <c r="Z11" s="87" t="s">
        <v>91</v>
      </c>
      <c r="AA11" s="87" t="s">
        <v>92</v>
      </c>
      <c r="AB11" s="87" t="s">
        <v>93</v>
      </c>
      <c r="AC11" s="87" t="s">
        <v>91</v>
      </c>
      <c r="AD11" s="87" t="s">
        <v>92</v>
      </c>
      <c r="AE11" s="87" t="s">
        <v>93</v>
      </c>
    </row>
    <row r="12" spans="1:32" ht="26.25" customHeight="1">
      <c r="A12" s="73">
        <v>1</v>
      </c>
      <c r="B12" s="166" t="s">
        <v>116</v>
      </c>
      <c r="C12" s="91" t="str" cm="1">
        <f t="array" aca="1" ref="C12" ca="1">IF(INDIRECT(B12&amp;"!$C$7")="","",INDIRECT(B12&amp;"!$C$7"))</f>
        <v/>
      </c>
      <c r="D12" s="145" t="str" cm="1">
        <f t="array" aca="1" ref="D12" ca="1">IF(INDIRECT(B12&amp;"!$C$6")="","",INDIRECT(B12&amp;"!$C$6"))</f>
        <v/>
      </c>
      <c r="E12" s="227" t="str">
        <f ca="1">IF(COUNTIFS(INDIRECT($B12&amp;"!$H$11:$H$25"),"乳児保育",INDIRECT($B12&amp;"!$C$11:$C$25"),"保育士等キャリアアップ研修")&gt;0,"◯","")</f>
        <v/>
      </c>
      <c r="F12" s="228"/>
      <c r="G12" s="101" t="str">
        <f ca="1">IF(COUNTIFS(INDIRECT($B12&amp;"!$H$11:$H$25"),"幼児教育",INDIRECT($B12&amp;"!$C$11:$C$25"),"保育士等キャリアアップ研修")&gt;0,"◯","")</f>
        <v/>
      </c>
      <c r="H12" s="101" t="str">
        <f ca="1">IF(COUNTIFS(INDIRECT($B12&amp;"!$H$11:$H$25"),"障害児保育",INDIRECT($B12&amp;"!$C$11:$C$25"),"保育士等キャリアアップ研修")&gt;0,"◯","")</f>
        <v/>
      </c>
      <c r="I12" s="101" t="str">
        <f ca="1">IF(COUNTIFS(INDIRECT($B12&amp;"!$H$11:$H$25"),"食育・アレルギー対応",INDIRECT($B12&amp;"!$C$11:$C$25"),"保育士等キャリアアップ研修")&gt;0,"◯","")</f>
        <v/>
      </c>
      <c r="J12" s="101" t="str">
        <f ca="1">IF(COUNTIFS(INDIRECT($B12&amp;"!$H$11:$H$25"),"保健衛生・安全対策",INDIRECT($B12&amp;"!$C$11:$C$25"),"保育士等キャリアアップ研修")&gt;0,"◯","")</f>
        <v/>
      </c>
      <c r="K12" s="146" t="str">
        <f ca="1">IF(COUNTIFS(INDIRECT($B12&amp;"!$H$11:$H$25"),"保護者支援・子育て支援",INDIRECT($B12&amp;"!$C$11:$C$25"),"保育士等キャリアアップ研修")&gt;0,"◯","")</f>
        <v/>
      </c>
      <c r="L12" s="101" t="str">
        <f ca="1">IF(COUNTIFS(INDIRECT($B12&amp;"!$H$11:$H$25"),"保育実践研修（H29～R1）",INDIRECT($B12&amp;"!$C$11:$C$25"),"保育士等キャリアアップ研修")&gt;0,"◯","")</f>
        <v/>
      </c>
      <c r="M12" s="101" t="str">
        <f ca="1">IF(COUNTIFS(INDIRECT($B12&amp;"!$H$11:$H$25"),"マネジメント研修（H29～R1）",INDIRECT($B12&amp;"!$C$11:$C$25"),"保育士等キャリアアップ研修")&gt;0,"◯","")</f>
        <v/>
      </c>
      <c r="N12" s="92" t="str">
        <f ca="1">IF(COUNTIFS(INDIRECT($B12&amp;"!$H$11:$H$25"),"マネジメント研修",INDIRECT($B12&amp;"!$C$11:$C$25"),"保育士等キャリアアップ研修")&gt;0,"◯","")</f>
        <v/>
      </c>
      <c r="O12" s="186" t="str">
        <f ca="1">IF(COUNTIF(INDIRECT($B12&amp;"!$C$11:$C$25"),"【幼稚園又は認定こども園に勤務していた者】その他")&gt;0,"◯","")</f>
        <v/>
      </c>
      <c r="P12" s="93">
        <f ca="1">IF(OR(D12="副主任保育士",D12="なし_職員処遇改善費の対象者"),COUNTIF(E12:L12,"◯")+COUNTIF(N12,"◯"),COUNTIF(E12:M12,"◯"))</f>
        <v>0</v>
      </c>
      <c r="Q12" s="151" cm="1">
        <f t="array" aca="1" ref="Q12" ca="1">(INDIRECT(B12&amp;"!$H$26")*15+INDIRECT(B12&amp;"!$I$26")+INDIRECT(B12&amp;"!$I$30"))</f>
        <v>0</v>
      </c>
      <c r="R12" s="94">
        <f ca="1">(P12*15+Q12)</f>
        <v>0</v>
      </c>
      <c r="S12" s="95" t="str">
        <f ca="1">IF(P12&gt;=1,"○","×")</f>
        <v>×</v>
      </c>
      <c r="T12" s="95" t="str">
        <f ca="1">IF(P12&gt;=2,"○","×")</f>
        <v>×</v>
      </c>
      <c r="U12" s="95" t="str">
        <f ca="1">IF(P12&gt;=1,"○","×")</f>
        <v>×</v>
      </c>
      <c r="V12" s="95" t="str">
        <f ca="1">IF(Q12&gt;=15,"○","×")</f>
        <v>×</v>
      </c>
      <c r="W12" s="95" t="str">
        <f ca="1">IF(P12&gt;=3,"○","×")</f>
        <v>×</v>
      </c>
      <c r="X12" s="95" t="str">
        <f ca="1">IF(P12&gt;=1,"○","×")</f>
        <v>×</v>
      </c>
      <c r="Y12" s="95" t="str">
        <f ca="1">IF(Q12&gt;=30,"○","×")</f>
        <v>×</v>
      </c>
      <c r="Z12" s="95" t="str">
        <f ca="1">IF(P12&gt;=3,"○","×")</f>
        <v>×</v>
      </c>
      <c r="AA12" s="95" t="str">
        <f ca="1">IF(P12&gt;=1,"○","×")</f>
        <v>×</v>
      </c>
      <c r="AB12" s="95" t="str">
        <f ca="1">IF(Q12&gt;=45,"○","×")</f>
        <v>×</v>
      </c>
      <c r="AC12" s="95" t="str">
        <f ca="1">IF(P12&gt;=3,"○","×")</f>
        <v>×</v>
      </c>
      <c r="AD12" s="95" t="str">
        <f ca="1">IF(P12&gt;=1,"○","×")</f>
        <v>×</v>
      </c>
      <c r="AE12" s="95" t="str">
        <f ca="1">IF(Q12&gt;=60,"○","×")</f>
        <v>×</v>
      </c>
      <c r="AF12" s="96"/>
    </row>
    <row r="13" spans="1:32" ht="26.25" customHeight="1">
      <c r="A13" s="73">
        <v>2</v>
      </c>
      <c r="B13" s="166" t="s">
        <v>117</v>
      </c>
      <c r="C13" s="91" t="str" cm="1">
        <f t="array" aca="1" ref="C13" ca="1">IF(INDIRECT(B13&amp;"!$C$7")="","",INDIRECT(B13&amp;"!$C$7"))</f>
        <v/>
      </c>
      <c r="D13" s="145" t="str" cm="1">
        <f t="array" aca="1" ref="D13" ca="1">IF(INDIRECT(B13&amp;"!$C$6")="","",INDIRECT(B13&amp;"!$C$6"))</f>
        <v/>
      </c>
      <c r="E13" s="227" t="str">
        <f t="shared" ref="E13:E61" ca="1" si="0">IF(COUNTIFS(INDIRECT($B13&amp;"!$H$11:$H$25"),"乳児保育",INDIRECT($B13&amp;"!$C$11:$C$25"),"保育士等キャリアアップ研修")&gt;0,"◯","")</f>
        <v/>
      </c>
      <c r="F13" s="228"/>
      <c r="G13" s="101" t="str">
        <f t="shared" ref="G13:G61" ca="1" si="1">IF(COUNTIFS(INDIRECT($B13&amp;"!$H$11:$H$25"),"幼児教育",INDIRECT($B13&amp;"!$C$11:$C$25"),"保育士等キャリアアップ研修")&gt;0,"◯","")</f>
        <v/>
      </c>
      <c r="H13" s="101" t="str">
        <f t="shared" ref="H13:H61" ca="1" si="2">IF(COUNTIFS(INDIRECT($B13&amp;"!$H$11:$H$25"),"障害児保育",INDIRECT($B13&amp;"!$C$11:$C$25"),"保育士等キャリアアップ研修")&gt;0,"◯","")</f>
        <v/>
      </c>
      <c r="I13" s="101" t="str">
        <f t="shared" ref="I13:I61" ca="1" si="3">IF(COUNTIFS(INDIRECT($B13&amp;"!$H$11:$H$25"),"食育・アレルギー対応",INDIRECT($B13&amp;"!$C$11:$C$25"),"保育士等キャリアアップ研修")&gt;0,"◯","")</f>
        <v/>
      </c>
      <c r="J13" s="101" t="str">
        <f t="shared" ref="J13:J61" ca="1" si="4">IF(COUNTIFS(INDIRECT($B13&amp;"!$H$11:$H$25"),"保健衛生・安全対策",INDIRECT($B13&amp;"!$C$11:$C$25"),"保育士等キャリアアップ研修")&gt;0,"◯","")</f>
        <v/>
      </c>
      <c r="K13" s="146" t="str">
        <f t="shared" ref="K13:K61" ca="1" si="5">IF(COUNTIFS(INDIRECT($B13&amp;"!$H$11:$H$25"),"保護者支援・子育て支援",INDIRECT($B13&amp;"!$C$11:$C$25"),"保育士等キャリアアップ研修")&gt;0,"◯","")</f>
        <v/>
      </c>
      <c r="L13" s="101" t="str">
        <f t="shared" ref="L13:L61" ca="1" si="6">IF(COUNTIFS(INDIRECT($B13&amp;"!$H$11:$H$25"),"保育実践研修（H29～R1）",INDIRECT($B13&amp;"!$C$11:$C$25"),"保育士等キャリアアップ研修")&gt;0,"◯","")</f>
        <v/>
      </c>
      <c r="M13" s="101" t="str">
        <f t="shared" ref="M13:M61" ca="1" si="7">IF(COUNTIFS(INDIRECT($B13&amp;"!$H$11:$H$25"),"マネジメント研修（H29～R1）",INDIRECT($B13&amp;"!$C$11:$C$25"),"保育士等キャリアアップ研修")&gt;0,"◯","")</f>
        <v/>
      </c>
      <c r="N13" s="92" t="str">
        <f t="shared" ref="N13:N61" ca="1" si="8">IF(COUNTIFS(INDIRECT($B13&amp;"!$H$11:$H$25"),"マネジメント研修",INDIRECT($B13&amp;"!$C$11:$C$25"),"保育士等キャリアアップ研修")&gt;0,"◯","")</f>
        <v/>
      </c>
      <c r="O13" s="186" t="str">
        <f t="shared" ref="O13:O61" ca="1" si="9">IF(COUNTIF(INDIRECT($B13&amp;"!$C$11:$C$25"),"【幼稚園又は認定こども園に勤務していた者】その他")&gt;0,"◯","")</f>
        <v/>
      </c>
      <c r="P13" s="93">
        <f ca="1">IF(OR(D13="副主任保育士",D13="なし_職員処遇改善費の対象者"),COUNTIF(E13:L13,"◯")+COUNTIF(N13,"◯"),COUNTIF(E13:M13,"◯"))</f>
        <v>0</v>
      </c>
      <c r="Q13" s="151" cm="1">
        <f t="array" aca="1" ref="Q13" ca="1">(INDIRECT(B13&amp;"!$H$26")*15+INDIRECT(B13&amp;"!$I$26")+INDIRECT(B13&amp;"!$I$30"))</f>
        <v>0</v>
      </c>
      <c r="R13" s="94">
        <f t="shared" ref="R13:R31" ca="1" si="10">(P13*15+Q13)</f>
        <v>0</v>
      </c>
      <c r="S13" s="95" t="str">
        <f t="shared" ref="S13:S31" ca="1" si="11">IF(P13&gt;=1,"○","×")</f>
        <v>×</v>
      </c>
      <c r="T13" s="95" t="str">
        <f t="shared" ref="T13:T31" ca="1" si="12">IF(P13&gt;=2,"○","×")</f>
        <v>×</v>
      </c>
      <c r="U13" s="95" t="str">
        <f t="shared" ref="U13:U31" ca="1" si="13">IF(P13&gt;=1,"○","×")</f>
        <v>×</v>
      </c>
      <c r="V13" s="95" t="str">
        <f t="shared" ref="V13:V31" ca="1" si="14">IF(Q13&gt;=15,"○","×")</f>
        <v>×</v>
      </c>
      <c r="W13" s="95" t="str">
        <f t="shared" ref="W13:W31" ca="1" si="15">IF(P13&gt;=3,"○","×")</f>
        <v>×</v>
      </c>
      <c r="X13" s="95" t="str">
        <f t="shared" ref="X13:X31" ca="1" si="16">IF(P13&gt;=1,"○","×")</f>
        <v>×</v>
      </c>
      <c r="Y13" s="95" t="str">
        <f t="shared" ref="Y13:Y31" ca="1" si="17">IF(Q13&gt;=30,"○","×")</f>
        <v>×</v>
      </c>
      <c r="Z13" s="95" t="str">
        <f t="shared" ref="Z13:Z31" ca="1" si="18">IF(P13&gt;=3,"○","×")</f>
        <v>×</v>
      </c>
      <c r="AA13" s="95" t="str">
        <f t="shared" ref="AA13:AA31" ca="1" si="19">IF(P13&gt;=1,"○","×")</f>
        <v>×</v>
      </c>
      <c r="AB13" s="95" t="str">
        <f t="shared" ref="AB13:AB31" ca="1" si="20">IF(Q13&gt;=45,"○","×")</f>
        <v>×</v>
      </c>
      <c r="AC13" s="95" t="str">
        <f t="shared" ref="AC13:AC31" ca="1" si="21">IF(P13&gt;=3,"○","×")</f>
        <v>×</v>
      </c>
      <c r="AD13" s="95" t="str">
        <f t="shared" ref="AD13:AD31" ca="1" si="22">IF(P13&gt;=1,"○","×")</f>
        <v>×</v>
      </c>
      <c r="AE13" s="95" t="str">
        <f t="shared" ref="AE13:AE31" ca="1" si="23">IF(Q13&gt;=60,"○","×")</f>
        <v>×</v>
      </c>
      <c r="AF13" s="96"/>
    </row>
    <row r="14" spans="1:32" ht="26.25" customHeight="1">
      <c r="A14" s="73">
        <v>3</v>
      </c>
      <c r="B14" s="166" t="s">
        <v>118</v>
      </c>
      <c r="C14" s="91" t="str" cm="1">
        <f t="array" aca="1" ref="C14" ca="1">IF(INDIRECT(B14&amp;"!$C$7")="","",INDIRECT(B14&amp;"!$C$7"))</f>
        <v/>
      </c>
      <c r="D14" s="145" t="str" cm="1">
        <f t="array" aca="1" ref="D14" ca="1">IF(INDIRECT(B14&amp;"!$C$6")="","",INDIRECT(B14&amp;"!$C$6"))</f>
        <v/>
      </c>
      <c r="E14" s="227" t="str">
        <f t="shared" ca="1" si="0"/>
        <v/>
      </c>
      <c r="F14" s="228"/>
      <c r="G14" s="101" t="str">
        <f t="shared" ca="1" si="1"/>
        <v/>
      </c>
      <c r="H14" s="101" t="str">
        <f t="shared" ca="1" si="2"/>
        <v/>
      </c>
      <c r="I14" s="101" t="str">
        <f t="shared" ca="1" si="3"/>
        <v/>
      </c>
      <c r="J14" s="101" t="str">
        <f t="shared" ca="1" si="4"/>
        <v/>
      </c>
      <c r="K14" s="146" t="str">
        <f t="shared" ca="1" si="5"/>
        <v/>
      </c>
      <c r="L14" s="101" t="str">
        <f t="shared" ca="1" si="6"/>
        <v/>
      </c>
      <c r="M14" s="101" t="str">
        <f t="shared" ca="1" si="7"/>
        <v/>
      </c>
      <c r="N14" s="92" t="str">
        <f t="shared" ca="1" si="8"/>
        <v/>
      </c>
      <c r="O14" s="186" t="str">
        <f t="shared" ca="1" si="9"/>
        <v/>
      </c>
      <c r="P14" s="93">
        <f t="shared" ref="P14:P61" ca="1" si="24">IF(OR(D14="副主任保育士",D14="なし_職員処遇改善費の対象者"),COUNTIF(E14:L14,"◯")+COUNTIF(N14,"◯"),COUNTIF(E14:M14,"◯"))</f>
        <v>0</v>
      </c>
      <c r="Q14" s="151" cm="1">
        <f t="array" aca="1" ref="Q14" ca="1">(INDIRECT(B14&amp;"!$H$26")*15+INDIRECT(B14&amp;"!$I$26")+INDIRECT(B14&amp;"!$I$30"))</f>
        <v>0</v>
      </c>
      <c r="R14" s="94">
        <f t="shared" ca="1" si="10"/>
        <v>0</v>
      </c>
      <c r="S14" s="95" t="str">
        <f t="shared" ca="1" si="11"/>
        <v>×</v>
      </c>
      <c r="T14" s="95" t="str">
        <f t="shared" ca="1" si="12"/>
        <v>×</v>
      </c>
      <c r="U14" s="95" t="str">
        <f t="shared" ca="1" si="13"/>
        <v>×</v>
      </c>
      <c r="V14" s="95" t="str">
        <f t="shared" ca="1" si="14"/>
        <v>×</v>
      </c>
      <c r="W14" s="95" t="str">
        <f t="shared" ca="1" si="15"/>
        <v>×</v>
      </c>
      <c r="X14" s="95" t="str">
        <f t="shared" ca="1" si="16"/>
        <v>×</v>
      </c>
      <c r="Y14" s="95" t="str">
        <f t="shared" ca="1" si="17"/>
        <v>×</v>
      </c>
      <c r="Z14" s="95" t="str">
        <f t="shared" ca="1" si="18"/>
        <v>×</v>
      </c>
      <c r="AA14" s="95" t="str">
        <f t="shared" ca="1" si="19"/>
        <v>×</v>
      </c>
      <c r="AB14" s="95" t="str">
        <f t="shared" ca="1" si="20"/>
        <v>×</v>
      </c>
      <c r="AC14" s="95" t="str">
        <f t="shared" ca="1" si="21"/>
        <v>×</v>
      </c>
      <c r="AD14" s="95" t="str">
        <f t="shared" ca="1" si="22"/>
        <v>×</v>
      </c>
      <c r="AE14" s="95" t="str">
        <f t="shared" ca="1" si="23"/>
        <v>×</v>
      </c>
      <c r="AF14" s="96"/>
    </row>
    <row r="15" spans="1:32" ht="26.25" customHeight="1">
      <c r="A15" s="73">
        <v>4</v>
      </c>
      <c r="B15" s="166" t="s">
        <v>119</v>
      </c>
      <c r="C15" s="91" t="str" cm="1">
        <f t="array" aca="1" ref="C15" ca="1">IF(INDIRECT(B15&amp;"!$C$7")="","",INDIRECT(B15&amp;"!$C$7"))</f>
        <v/>
      </c>
      <c r="D15" s="145" t="str" cm="1">
        <f t="array" aca="1" ref="D15" ca="1">IF(INDIRECT(B15&amp;"!$C$6")="","",INDIRECT(B15&amp;"!$C$6"))</f>
        <v/>
      </c>
      <c r="E15" s="227" t="str">
        <f t="shared" ca="1" si="0"/>
        <v/>
      </c>
      <c r="F15" s="228"/>
      <c r="G15" s="101" t="str">
        <f t="shared" ca="1" si="1"/>
        <v/>
      </c>
      <c r="H15" s="101" t="str">
        <f t="shared" ca="1" si="2"/>
        <v/>
      </c>
      <c r="I15" s="101" t="str">
        <f t="shared" ca="1" si="3"/>
        <v/>
      </c>
      <c r="J15" s="101" t="str">
        <f t="shared" ca="1" si="4"/>
        <v/>
      </c>
      <c r="K15" s="146" t="str">
        <f t="shared" ca="1" si="5"/>
        <v/>
      </c>
      <c r="L15" s="101" t="str">
        <f t="shared" ca="1" si="6"/>
        <v/>
      </c>
      <c r="M15" s="101" t="str">
        <f t="shared" ca="1" si="7"/>
        <v/>
      </c>
      <c r="N15" s="92" t="str">
        <f t="shared" ca="1" si="8"/>
        <v/>
      </c>
      <c r="O15" s="186" t="str">
        <f t="shared" ca="1" si="9"/>
        <v/>
      </c>
      <c r="P15" s="93">
        <f t="shared" ca="1" si="24"/>
        <v>0</v>
      </c>
      <c r="Q15" s="151" cm="1">
        <f t="array" aca="1" ref="Q15" ca="1">(INDIRECT(B15&amp;"!$H$26")*15+INDIRECT(B15&amp;"!$I$26")+INDIRECT(B15&amp;"!$I$30"))</f>
        <v>0</v>
      </c>
      <c r="R15" s="94">
        <f t="shared" ca="1" si="10"/>
        <v>0</v>
      </c>
      <c r="S15" s="95" t="str">
        <f t="shared" ca="1" si="11"/>
        <v>×</v>
      </c>
      <c r="T15" s="95" t="str">
        <f t="shared" ca="1" si="12"/>
        <v>×</v>
      </c>
      <c r="U15" s="95" t="str">
        <f t="shared" ca="1" si="13"/>
        <v>×</v>
      </c>
      <c r="V15" s="95" t="str">
        <f t="shared" ca="1" si="14"/>
        <v>×</v>
      </c>
      <c r="W15" s="95" t="str">
        <f t="shared" ca="1" si="15"/>
        <v>×</v>
      </c>
      <c r="X15" s="95" t="str">
        <f t="shared" ca="1" si="16"/>
        <v>×</v>
      </c>
      <c r="Y15" s="95" t="str">
        <f t="shared" ca="1" si="17"/>
        <v>×</v>
      </c>
      <c r="Z15" s="95" t="str">
        <f t="shared" ca="1" si="18"/>
        <v>×</v>
      </c>
      <c r="AA15" s="95" t="str">
        <f t="shared" ca="1" si="19"/>
        <v>×</v>
      </c>
      <c r="AB15" s="95" t="str">
        <f t="shared" ca="1" si="20"/>
        <v>×</v>
      </c>
      <c r="AC15" s="95" t="str">
        <f t="shared" ca="1" si="21"/>
        <v>×</v>
      </c>
      <c r="AD15" s="95" t="str">
        <f t="shared" ca="1" si="22"/>
        <v>×</v>
      </c>
      <c r="AE15" s="95" t="str">
        <f t="shared" ca="1" si="23"/>
        <v>×</v>
      </c>
      <c r="AF15" s="96"/>
    </row>
    <row r="16" spans="1:32" ht="26.25" customHeight="1">
      <c r="A16" s="73">
        <v>5</v>
      </c>
      <c r="B16" s="166" t="s">
        <v>120</v>
      </c>
      <c r="C16" s="91" t="str" cm="1">
        <f t="array" aca="1" ref="C16" ca="1">IF(INDIRECT(B16&amp;"!$C$7")="","",INDIRECT(B16&amp;"!$C$7"))</f>
        <v/>
      </c>
      <c r="D16" s="145" t="str" cm="1">
        <f t="array" aca="1" ref="D16" ca="1">IF(INDIRECT(B16&amp;"!$C$6")="","",INDIRECT(B16&amp;"!$C$6"))</f>
        <v/>
      </c>
      <c r="E16" s="227" t="str">
        <f t="shared" ca="1" si="0"/>
        <v/>
      </c>
      <c r="F16" s="228"/>
      <c r="G16" s="101" t="str">
        <f t="shared" ca="1" si="1"/>
        <v/>
      </c>
      <c r="H16" s="101" t="str">
        <f t="shared" ca="1" si="2"/>
        <v/>
      </c>
      <c r="I16" s="101" t="str">
        <f t="shared" ca="1" si="3"/>
        <v/>
      </c>
      <c r="J16" s="101" t="str">
        <f t="shared" ca="1" si="4"/>
        <v/>
      </c>
      <c r="K16" s="146" t="str">
        <f t="shared" ca="1" si="5"/>
        <v/>
      </c>
      <c r="L16" s="101" t="str">
        <f t="shared" ca="1" si="6"/>
        <v/>
      </c>
      <c r="M16" s="101" t="str">
        <f t="shared" ca="1" si="7"/>
        <v/>
      </c>
      <c r="N16" s="92" t="str">
        <f t="shared" ca="1" si="8"/>
        <v/>
      </c>
      <c r="O16" s="186" t="str">
        <f t="shared" ca="1" si="9"/>
        <v/>
      </c>
      <c r="P16" s="93">
        <f t="shared" ca="1" si="24"/>
        <v>0</v>
      </c>
      <c r="Q16" s="151" cm="1">
        <f t="array" aca="1" ref="Q16" ca="1">(INDIRECT(B16&amp;"!$H$26")*15+INDIRECT(B16&amp;"!$I$26")+INDIRECT(B16&amp;"!$I$30"))</f>
        <v>0</v>
      </c>
      <c r="R16" s="94">
        <f t="shared" ca="1" si="10"/>
        <v>0</v>
      </c>
      <c r="S16" s="95" t="str">
        <f t="shared" ca="1" si="11"/>
        <v>×</v>
      </c>
      <c r="T16" s="95" t="str">
        <f t="shared" ca="1" si="12"/>
        <v>×</v>
      </c>
      <c r="U16" s="95" t="str">
        <f t="shared" ca="1" si="13"/>
        <v>×</v>
      </c>
      <c r="V16" s="95" t="str">
        <f t="shared" ca="1" si="14"/>
        <v>×</v>
      </c>
      <c r="W16" s="95" t="str">
        <f t="shared" ca="1" si="15"/>
        <v>×</v>
      </c>
      <c r="X16" s="95" t="str">
        <f t="shared" ca="1" si="16"/>
        <v>×</v>
      </c>
      <c r="Y16" s="95" t="str">
        <f t="shared" ca="1" si="17"/>
        <v>×</v>
      </c>
      <c r="Z16" s="95" t="str">
        <f t="shared" ca="1" si="18"/>
        <v>×</v>
      </c>
      <c r="AA16" s="95" t="str">
        <f t="shared" ca="1" si="19"/>
        <v>×</v>
      </c>
      <c r="AB16" s="95" t="str">
        <f t="shared" ca="1" si="20"/>
        <v>×</v>
      </c>
      <c r="AC16" s="95" t="str">
        <f t="shared" ca="1" si="21"/>
        <v>×</v>
      </c>
      <c r="AD16" s="95" t="str">
        <f t="shared" ca="1" si="22"/>
        <v>×</v>
      </c>
      <c r="AE16" s="95" t="str">
        <f t="shared" ca="1" si="23"/>
        <v>×</v>
      </c>
      <c r="AF16" s="96"/>
    </row>
    <row r="17" spans="1:32" ht="26.25" customHeight="1">
      <c r="A17" s="73">
        <v>6</v>
      </c>
      <c r="B17" s="166" t="s">
        <v>121</v>
      </c>
      <c r="C17" s="91" t="str" cm="1">
        <f t="array" aca="1" ref="C17" ca="1">IF(INDIRECT(B17&amp;"!$C$7")="","",INDIRECT(B17&amp;"!$C$7"))</f>
        <v/>
      </c>
      <c r="D17" s="145" t="str" cm="1">
        <f t="array" aca="1" ref="D17" ca="1">IF(INDIRECT(B17&amp;"!$C$6")="","",INDIRECT(B17&amp;"!$C$6"))</f>
        <v/>
      </c>
      <c r="E17" s="227" t="str">
        <f t="shared" ca="1" si="0"/>
        <v/>
      </c>
      <c r="F17" s="228"/>
      <c r="G17" s="101" t="str">
        <f t="shared" ca="1" si="1"/>
        <v/>
      </c>
      <c r="H17" s="101" t="str">
        <f t="shared" ca="1" si="2"/>
        <v/>
      </c>
      <c r="I17" s="101" t="str">
        <f t="shared" ca="1" si="3"/>
        <v/>
      </c>
      <c r="J17" s="101" t="str">
        <f t="shared" ca="1" si="4"/>
        <v/>
      </c>
      <c r="K17" s="146" t="str">
        <f t="shared" ca="1" si="5"/>
        <v/>
      </c>
      <c r="L17" s="101" t="str">
        <f t="shared" ca="1" si="6"/>
        <v/>
      </c>
      <c r="M17" s="101" t="str">
        <f t="shared" ca="1" si="7"/>
        <v/>
      </c>
      <c r="N17" s="92" t="str">
        <f t="shared" ca="1" si="8"/>
        <v/>
      </c>
      <c r="O17" s="186" t="str">
        <f t="shared" ca="1" si="9"/>
        <v/>
      </c>
      <c r="P17" s="93">
        <f t="shared" ca="1" si="24"/>
        <v>0</v>
      </c>
      <c r="Q17" s="151" cm="1">
        <f t="array" aca="1" ref="Q17" ca="1">(INDIRECT(B17&amp;"!$H$26")*15+INDIRECT(B17&amp;"!$I$26")+INDIRECT(B17&amp;"!$I$30"))</f>
        <v>0</v>
      </c>
      <c r="R17" s="94">
        <f t="shared" ca="1" si="10"/>
        <v>0</v>
      </c>
      <c r="S17" s="95" t="str">
        <f t="shared" ca="1" si="11"/>
        <v>×</v>
      </c>
      <c r="T17" s="95" t="str">
        <f t="shared" ca="1" si="12"/>
        <v>×</v>
      </c>
      <c r="U17" s="95" t="str">
        <f t="shared" ca="1" si="13"/>
        <v>×</v>
      </c>
      <c r="V17" s="95" t="str">
        <f t="shared" ca="1" si="14"/>
        <v>×</v>
      </c>
      <c r="W17" s="95" t="str">
        <f t="shared" ca="1" si="15"/>
        <v>×</v>
      </c>
      <c r="X17" s="95" t="str">
        <f t="shared" ca="1" si="16"/>
        <v>×</v>
      </c>
      <c r="Y17" s="95" t="str">
        <f t="shared" ca="1" si="17"/>
        <v>×</v>
      </c>
      <c r="Z17" s="95" t="str">
        <f t="shared" ca="1" si="18"/>
        <v>×</v>
      </c>
      <c r="AA17" s="95" t="str">
        <f t="shared" ca="1" si="19"/>
        <v>×</v>
      </c>
      <c r="AB17" s="95" t="str">
        <f t="shared" ca="1" si="20"/>
        <v>×</v>
      </c>
      <c r="AC17" s="95" t="str">
        <f t="shared" ca="1" si="21"/>
        <v>×</v>
      </c>
      <c r="AD17" s="95" t="str">
        <f t="shared" ca="1" si="22"/>
        <v>×</v>
      </c>
      <c r="AE17" s="95" t="str">
        <f t="shared" ca="1" si="23"/>
        <v>×</v>
      </c>
      <c r="AF17" s="96"/>
    </row>
    <row r="18" spans="1:32" ht="26.25" customHeight="1">
      <c r="A18" s="73">
        <v>7</v>
      </c>
      <c r="B18" s="166" t="s">
        <v>122</v>
      </c>
      <c r="C18" s="91" t="str" cm="1">
        <f t="array" aca="1" ref="C18" ca="1">IF(INDIRECT(B18&amp;"!$C$7")="","",INDIRECT(B18&amp;"!$C$7"))</f>
        <v/>
      </c>
      <c r="D18" s="145" t="str" cm="1">
        <f t="array" aca="1" ref="D18" ca="1">IF(INDIRECT(B18&amp;"!$C$6")="","",INDIRECT(B18&amp;"!$C$6"))</f>
        <v/>
      </c>
      <c r="E18" s="227" t="str">
        <f t="shared" ca="1" si="0"/>
        <v/>
      </c>
      <c r="F18" s="228"/>
      <c r="G18" s="101" t="str">
        <f t="shared" ca="1" si="1"/>
        <v/>
      </c>
      <c r="H18" s="101" t="str">
        <f t="shared" ca="1" si="2"/>
        <v/>
      </c>
      <c r="I18" s="101" t="str">
        <f t="shared" ca="1" si="3"/>
        <v/>
      </c>
      <c r="J18" s="101" t="str">
        <f t="shared" ca="1" si="4"/>
        <v/>
      </c>
      <c r="K18" s="146" t="str">
        <f t="shared" ca="1" si="5"/>
        <v/>
      </c>
      <c r="L18" s="101" t="str">
        <f t="shared" ca="1" si="6"/>
        <v/>
      </c>
      <c r="M18" s="101" t="str">
        <f t="shared" ca="1" si="7"/>
        <v/>
      </c>
      <c r="N18" s="92" t="str">
        <f t="shared" ca="1" si="8"/>
        <v/>
      </c>
      <c r="O18" s="186" t="str">
        <f t="shared" ca="1" si="9"/>
        <v/>
      </c>
      <c r="P18" s="93">
        <f t="shared" ca="1" si="24"/>
        <v>0</v>
      </c>
      <c r="Q18" s="151" cm="1">
        <f t="array" aca="1" ref="Q18" ca="1">(INDIRECT(B18&amp;"!$H$26")*15+INDIRECT(B18&amp;"!$I$26")+INDIRECT(B18&amp;"!$I$30"))</f>
        <v>0</v>
      </c>
      <c r="R18" s="94">
        <f t="shared" ca="1" si="10"/>
        <v>0</v>
      </c>
      <c r="S18" s="95" t="str">
        <f t="shared" ca="1" si="11"/>
        <v>×</v>
      </c>
      <c r="T18" s="95" t="str">
        <f t="shared" ca="1" si="12"/>
        <v>×</v>
      </c>
      <c r="U18" s="95" t="str">
        <f t="shared" ca="1" si="13"/>
        <v>×</v>
      </c>
      <c r="V18" s="95" t="str">
        <f t="shared" ca="1" si="14"/>
        <v>×</v>
      </c>
      <c r="W18" s="95" t="str">
        <f t="shared" ca="1" si="15"/>
        <v>×</v>
      </c>
      <c r="X18" s="95" t="str">
        <f t="shared" ca="1" si="16"/>
        <v>×</v>
      </c>
      <c r="Y18" s="95" t="str">
        <f t="shared" ca="1" si="17"/>
        <v>×</v>
      </c>
      <c r="Z18" s="95" t="str">
        <f t="shared" ca="1" si="18"/>
        <v>×</v>
      </c>
      <c r="AA18" s="95" t="str">
        <f t="shared" ca="1" si="19"/>
        <v>×</v>
      </c>
      <c r="AB18" s="95" t="str">
        <f t="shared" ca="1" si="20"/>
        <v>×</v>
      </c>
      <c r="AC18" s="95" t="str">
        <f t="shared" ca="1" si="21"/>
        <v>×</v>
      </c>
      <c r="AD18" s="95" t="str">
        <f t="shared" ca="1" si="22"/>
        <v>×</v>
      </c>
      <c r="AE18" s="95" t="str">
        <f t="shared" ca="1" si="23"/>
        <v>×</v>
      </c>
      <c r="AF18" s="96"/>
    </row>
    <row r="19" spans="1:32" ht="26.25" customHeight="1">
      <c r="A19" s="73">
        <v>8</v>
      </c>
      <c r="B19" s="166" t="s">
        <v>123</v>
      </c>
      <c r="C19" s="91" t="str" cm="1">
        <f t="array" aca="1" ref="C19" ca="1">IF(INDIRECT(B19&amp;"!$C$7")="","",INDIRECT(B19&amp;"!$C$7"))</f>
        <v/>
      </c>
      <c r="D19" s="145" t="str" cm="1">
        <f t="array" aca="1" ref="D19" ca="1">IF(INDIRECT(B19&amp;"!$C$6")="","",INDIRECT(B19&amp;"!$C$6"))</f>
        <v/>
      </c>
      <c r="E19" s="227" t="str">
        <f t="shared" ca="1" si="0"/>
        <v/>
      </c>
      <c r="F19" s="228"/>
      <c r="G19" s="101" t="str">
        <f t="shared" ca="1" si="1"/>
        <v/>
      </c>
      <c r="H19" s="101" t="str">
        <f t="shared" ca="1" si="2"/>
        <v/>
      </c>
      <c r="I19" s="101" t="str">
        <f t="shared" ca="1" si="3"/>
        <v/>
      </c>
      <c r="J19" s="101" t="str">
        <f t="shared" ca="1" si="4"/>
        <v/>
      </c>
      <c r="K19" s="146" t="str">
        <f t="shared" ca="1" si="5"/>
        <v/>
      </c>
      <c r="L19" s="101" t="str">
        <f t="shared" ca="1" si="6"/>
        <v/>
      </c>
      <c r="M19" s="101" t="str">
        <f t="shared" ca="1" si="7"/>
        <v/>
      </c>
      <c r="N19" s="92" t="str">
        <f t="shared" ca="1" si="8"/>
        <v/>
      </c>
      <c r="O19" s="186" t="str">
        <f t="shared" ca="1" si="9"/>
        <v/>
      </c>
      <c r="P19" s="93">
        <f t="shared" ca="1" si="24"/>
        <v>0</v>
      </c>
      <c r="Q19" s="151" cm="1">
        <f t="array" aca="1" ref="Q19" ca="1">(INDIRECT(B19&amp;"!$H$26")*15+INDIRECT(B19&amp;"!$I$26")+INDIRECT(B19&amp;"!$I$30"))</f>
        <v>0</v>
      </c>
      <c r="R19" s="94">
        <f t="shared" ca="1" si="10"/>
        <v>0</v>
      </c>
      <c r="S19" s="95" t="str">
        <f t="shared" ca="1" si="11"/>
        <v>×</v>
      </c>
      <c r="T19" s="95" t="str">
        <f t="shared" ca="1" si="12"/>
        <v>×</v>
      </c>
      <c r="U19" s="95" t="str">
        <f t="shared" ca="1" si="13"/>
        <v>×</v>
      </c>
      <c r="V19" s="95" t="str">
        <f t="shared" ca="1" si="14"/>
        <v>×</v>
      </c>
      <c r="W19" s="95" t="str">
        <f t="shared" ca="1" si="15"/>
        <v>×</v>
      </c>
      <c r="X19" s="95" t="str">
        <f t="shared" ca="1" si="16"/>
        <v>×</v>
      </c>
      <c r="Y19" s="95" t="str">
        <f t="shared" ca="1" si="17"/>
        <v>×</v>
      </c>
      <c r="Z19" s="95" t="str">
        <f t="shared" ca="1" si="18"/>
        <v>×</v>
      </c>
      <c r="AA19" s="95" t="str">
        <f t="shared" ca="1" si="19"/>
        <v>×</v>
      </c>
      <c r="AB19" s="95" t="str">
        <f t="shared" ca="1" si="20"/>
        <v>×</v>
      </c>
      <c r="AC19" s="95" t="str">
        <f t="shared" ca="1" si="21"/>
        <v>×</v>
      </c>
      <c r="AD19" s="95" t="str">
        <f t="shared" ca="1" si="22"/>
        <v>×</v>
      </c>
      <c r="AE19" s="95" t="str">
        <f t="shared" ca="1" si="23"/>
        <v>×</v>
      </c>
      <c r="AF19" s="96"/>
    </row>
    <row r="20" spans="1:32" ht="26.25" customHeight="1">
      <c r="A20" s="73">
        <v>9</v>
      </c>
      <c r="B20" s="166" t="s">
        <v>124</v>
      </c>
      <c r="C20" s="91" t="str" cm="1">
        <f t="array" aca="1" ref="C20" ca="1">IF(INDIRECT(B20&amp;"!$C$7")="","",INDIRECT(B20&amp;"!$C$7"))</f>
        <v/>
      </c>
      <c r="D20" s="145" t="str" cm="1">
        <f t="array" aca="1" ref="D20" ca="1">IF(INDIRECT(B20&amp;"!$C$6")="","",INDIRECT(B20&amp;"!$C$6"))</f>
        <v/>
      </c>
      <c r="E20" s="227" t="str">
        <f t="shared" ca="1" si="0"/>
        <v/>
      </c>
      <c r="F20" s="228"/>
      <c r="G20" s="101" t="str">
        <f t="shared" ca="1" si="1"/>
        <v/>
      </c>
      <c r="H20" s="101" t="str">
        <f t="shared" ca="1" si="2"/>
        <v/>
      </c>
      <c r="I20" s="101" t="str">
        <f t="shared" ca="1" si="3"/>
        <v/>
      </c>
      <c r="J20" s="101" t="str">
        <f t="shared" ca="1" si="4"/>
        <v/>
      </c>
      <c r="K20" s="146" t="str">
        <f t="shared" ca="1" si="5"/>
        <v/>
      </c>
      <c r="L20" s="101" t="str">
        <f t="shared" ca="1" si="6"/>
        <v/>
      </c>
      <c r="M20" s="101" t="str">
        <f t="shared" ca="1" si="7"/>
        <v/>
      </c>
      <c r="N20" s="92" t="str">
        <f t="shared" ca="1" si="8"/>
        <v/>
      </c>
      <c r="O20" s="186" t="str">
        <f t="shared" ca="1" si="9"/>
        <v/>
      </c>
      <c r="P20" s="93">
        <f t="shared" ca="1" si="24"/>
        <v>0</v>
      </c>
      <c r="Q20" s="151" cm="1">
        <f t="array" aca="1" ref="Q20" ca="1">(INDIRECT(B20&amp;"!$H$26")*15+INDIRECT(B20&amp;"!$I$26")+INDIRECT(B20&amp;"!$I$30"))</f>
        <v>0</v>
      </c>
      <c r="R20" s="94">
        <f t="shared" ca="1" si="10"/>
        <v>0</v>
      </c>
      <c r="S20" s="95" t="str">
        <f t="shared" ca="1" si="11"/>
        <v>×</v>
      </c>
      <c r="T20" s="95" t="str">
        <f t="shared" ca="1" si="12"/>
        <v>×</v>
      </c>
      <c r="U20" s="95" t="str">
        <f t="shared" ca="1" si="13"/>
        <v>×</v>
      </c>
      <c r="V20" s="95" t="str">
        <f t="shared" ca="1" si="14"/>
        <v>×</v>
      </c>
      <c r="W20" s="95" t="str">
        <f t="shared" ca="1" si="15"/>
        <v>×</v>
      </c>
      <c r="X20" s="95" t="str">
        <f t="shared" ca="1" si="16"/>
        <v>×</v>
      </c>
      <c r="Y20" s="95" t="str">
        <f t="shared" ca="1" si="17"/>
        <v>×</v>
      </c>
      <c r="Z20" s="95" t="str">
        <f t="shared" ca="1" si="18"/>
        <v>×</v>
      </c>
      <c r="AA20" s="95" t="str">
        <f t="shared" ca="1" si="19"/>
        <v>×</v>
      </c>
      <c r="AB20" s="95" t="str">
        <f t="shared" ca="1" si="20"/>
        <v>×</v>
      </c>
      <c r="AC20" s="95" t="str">
        <f t="shared" ca="1" si="21"/>
        <v>×</v>
      </c>
      <c r="AD20" s="95" t="str">
        <f t="shared" ca="1" si="22"/>
        <v>×</v>
      </c>
      <c r="AE20" s="95" t="str">
        <f t="shared" ca="1" si="23"/>
        <v>×</v>
      </c>
      <c r="AF20" s="96"/>
    </row>
    <row r="21" spans="1:32" ht="26.25" customHeight="1">
      <c r="A21" s="73">
        <v>10</v>
      </c>
      <c r="B21" s="166" t="s">
        <v>125</v>
      </c>
      <c r="C21" s="91" t="str" cm="1">
        <f t="array" aca="1" ref="C21" ca="1">IF(INDIRECT(B21&amp;"!$C$7")="","",INDIRECT(B21&amp;"!$C$7"))</f>
        <v/>
      </c>
      <c r="D21" s="145" t="str" cm="1">
        <f t="array" aca="1" ref="D21" ca="1">IF(INDIRECT(B21&amp;"!$C$6")="","",INDIRECT(B21&amp;"!$C$6"))</f>
        <v/>
      </c>
      <c r="E21" s="227" t="str">
        <f t="shared" ca="1" si="0"/>
        <v/>
      </c>
      <c r="F21" s="228"/>
      <c r="G21" s="101" t="str">
        <f t="shared" ca="1" si="1"/>
        <v/>
      </c>
      <c r="H21" s="101" t="str">
        <f t="shared" ca="1" si="2"/>
        <v/>
      </c>
      <c r="I21" s="101" t="str">
        <f t="shared" ca="1" si="3"/>
        <v/>
      </c>
      <c r="J21" s="101" t="str">
        <f t="shared" ca="1" si="4"/>
        <v/>
      </c>
      <c r="K21" s="146" t="str">
        <f t="shared" ca="1" si="5"/>
        <v/>
      </c>
      <c r="L21" s="101" t="str">
        <f t="shared" ca="1" si="6"/>
        <v/>
      </c>
      <c r="M21" s="101" t="str">
        <f t="shared" ca="1" si="7"/>
        <v/>
      </c>
      <c r="N21" s="92" t="str">
        <f t="shared" ca="1" si="8"/>
        <v/>
      </c>
      <c r="O21" s="186" t="str">
        <f t="shared" ca="1" si="9"/>
        <v/>
      </c>
      <c r="P21" s="93">
        <f t="shared" ca="1" si="24"/>
        <v>0</v>
      </c>
      <c r="Q21" s="151" cm="1">
        <f t="array" aca="1" ref="Q21" ca="1">(INDIRECT(B21&amp;"!$H$26")*15+INDIRECT(B21&amp;"!$I$26")+INDIRECT(B21&amp;"!$I$30"))</f>
        <v>0</v>
      </c>
      <c r="R21" s="94">
        <f t="shared" ca="1" si="10"/>
        <v>0</v>
      </c>
      <c r="S21" s="95" t="str">
        <f t="shared" ca="1" si="11"/>
        <v>×</v>
      </c>
      <c r="T21" s="95" t="str">
        <f t="shared" ca="1" si="12"/>
        <v>×</v>
      </c>
      <c r="U21" s="95" t="str">
        <f t="shared" ca="1" si="13"/>
        <v>×</v>
      </c>
      <c r="V21" s="95" t="str">
        <f t="shared" ca="1" si="14"/>
        <v>×</v>
      </c>
      <c r="W21" s="95" t="str">
        <f t="shared" ca="1" si="15"/>
        <v>×</v>
      </c>
      <c r="X21" s="95" t="str">
        <f t="shared" ca="1" si="16"/>
        <v>×</v>
      </c>
      <c r="Y21" s="95" t="str">
        <f t="shared" ca="1" si="17"/>
        <v>×</v>
      </c>
      <c r="Z21" s="95" t="str">
        <f t="shared" ca="1" si="18"/>
        <v>×</v>
      </c>
      <c r="AA21" s="95" t="str">
        <f t="shared" ca="1" si="19"/>
        <v>×</v>
      </c>
      <c r="AB21" s="95" t="str">
        <f t="shared" ca="1" si="20"/>
        <v>×</v>
      </c>
      <c r="AC21" s="95" t="str">
        <f t="shared" ca="1" si="21"/>
        <v>×</v>
      </c>
      <c r="AD21" s="95" t="str">
        <f t="shared" ca="1" si="22"/>
        <v>×</v>
      </c>
      <c r="AE21" s="95" t="str">
        <f t="shared" ca="1" si="23"/>
        <v>×</v>
      </c>
      <c r="AF21" s="96"/>
    </row>
    <row r="22" spans="1:32" ht="26.25" customHeight="1">
      <c r="A22" s="73">
        <v>11</v>
      </c>
      <c r="B22" s="166" t="s">
        <v>126</v>
      </c>
      <c r="C22" s="91" t="str" cm="1">
        <f t="array" aca="1" ref="C22" ca="1">IF(INDIRECT(B22&amp;"!$C$7")="","",INDIRECT(B22&amp;"!$C$7"))</f>
        <v/>
      </c>
      <c r="D22" s="145" t="str" cm="1">
        <f t="array" aca="1" ref="D22" ca="1">IF(INDIRECT(B22&amp;"!$C$6")="","",INDIRECT(B22&amp;"!$C$6"))</f>
        <v/>
      </c>
      <c r="E22" s="227" t="str">
        <f t="shared" ca="1" si="0"/>
        <v/>
      </c>
      <c r="F22" s="228"/>
      <c r="G22" s="101" t="str">
        <f t="shared" ca="1" si="1"/>
        <v/>
      </c>
      <c r="H22" s="101" t="str">
        <f t="shared" ca="1" si="2"/>
        <v/>
      </c>
      <c r="I22" s="101" t="str">
        <f t="shared" ca="1" si="3"/>
        <v/>
      </c>
      <c r="J22" s="101" t="str">
        <f t="shared" ca="1" si="4"/>
        <v/>
      </c>
      <c r="K22" s="146" t="str">
        <f t="shared" ca="1" si="5"/>
        <v/>
      </c>
      <c r="L22" s="101" t="str">
        <f t="shared" ca="1" si="6"/>
        <v/>
      </c>
      <c r="M22" s="101" t="str">
        <f t="shared" ca="1" si="7"/>
        <v/>
      </c>
      <c r="N22" s="92" t="str">
        <f t="shared" ca="1" si="8"/>
        <v/>
      </c>
      <c r="O22" s="186" t="str">
        <f t="shared" ca="1" si="9"/>
        <v/>
      </c>
      <c r="P22" s="93">
        <f t="shared" ca="1" si="24"/>
        <v>0</v>
      </c>
      <c r="Q22" s="151" cm="1">
        <f t="array" aca="1" ref="Q22" ca="1">(INDIRECT(B22&amp;"!$H$26")*15+INDIRECT(B22&amp;"!$I$26")+INDIRECT(B22&amp;"!$I$30"))</f>
        <v>0</v>
      </c>
      <c r="R22" s="94">
        <f t="shared" ca="1" si="10"/>
        <v>0</v>
      </c>
      <c r="S22" s="95" t="str">
        <f t="shared" ca="1" si="11"/>
        <v>×</v>
      </c>
      <c r="T22" s="95" t="str">
        <f t="shared" ca="1" si="12"/>
        <v>×</v>
      </c>
      <c r="U22" s="95" t="str">
        <f t="shared" ca="1" si="13"/>
        <v>×</v>
      </c>
      <c r="V22" s="95" t="str">
        <f t="shared" ca="1" si="14"/>
        <v>×</v>
      </c>
      <c r="W22" s="95" t="str">
        <f t="shared" ca="1" si="15"/>
        <v>×</v>
      </c>
      <c r="X22" s="95" t="str">
        <f t="shared" ca="1" si="16"/>
        <v>×</v>
      </c>
      <c r="Y22" s="95" t="str">
        <f t="shared" ca="1" si="17"/>
        <v>×</v>
      </c>
      <c r="Z22" s="95" t="str">
        <f t="shared" ca="1" si="18"/>
        <v>×</v>
      </c>
      <c r="AA22" s="95" t="str">
        <f t="shared" ca="1" si="19"/>
        <v>×</v>
      </c>
      <c r="AB22" s="95" t="str">
        <f t="shared" ca="1" si="20"/>
        <v>×</v>
      </c>
      <c r="AC22" s="95" t="str">
        <f t="shared" ca="1" si="21"/>
        <v>×</v>
      </c>
      <c r="AD22" s="95" t="str">
        <f t="shared" ca="1" si="22"/>
        <v>×</v>
      </c>
      <c r="AE22" s="95" t="str">
        <f t="shared" ca="1" si="23"/>
        <v>×</v>
      </c>
      <c r="AF22" s="96"/>
    </row>
    <row r="23" spans="1:32" ht="26.25" customHeight="1">
      <c r="A23" s="73">
        <v>12</v>
      </c>
      <c r="B23" s="166" t="s">
        <v>127</v>
      </c>
      <c r="C23" s="91" t="str" cm="1">
        <f t="array" aca="1" ref="C23" ca="1">IF(INDIRECT(B23&amp;"!$C$7")="","",INDIRECT(B23&amp;"!$C$7"))</f>
        <v/>
      </c>
      <c r="D23" s="145" t="str" cm="1">
        <f t="array" aca="1" ref="D23" ca="1">IF(INDIRECT(B23&amp;"!$C$6")="","",INDIRECT(B23&amp;"!$C$6"))</f>
        <v/>
      </c>
      <c r="E23" s="227" t="str">
        <f t="shared" ca="1" si="0"/>
        <v/>
      </c>
      <c r="F23" s="228"/>
      <c r="G23" s="101" t="str">
        <f t="shared" ca="1" si="1"/>
        <v/>
      </c>
      <c r="H23" s="101" t="str">
        <f t="shared" ca="1" si="2"/>
        <v/>
      </c>
      <c r="I23" s="101" t="str">
        <f t="shared" ca="1" si="3"/>
        <v/>
      </c>
      <c r="J23" s="101" t="str">
        <f t="shared" ca="1" si="4"/>
        <v/>
      </c>
      <c r="K23" s="146" t="str">
        <f t="shared" ca="1" si="5"/>
        <v/>
      </c>
      <c r="L23" s="101" t="str">
        <f t="shared" ca="1" si="6"/>
        <v/>
      </c>
      <c r="M23" s="101" t="str">
        <f t="shared" ca="1" si="7"/>
        <v/>
      </c>
      <c r="N23" s="92" t="str">
        <f t="shared" ca="1" si="8"/>
        <v/>
      </c>
      <c r="O23" s="186" t="str">
        <f t="shared" ca="1" si="9"/>
        <v/>
      </c>
      <c r="P23" s="93">
        <f t="shared" ca="1" si="24"/>
        <v>0</v>
      </c>
      <c r="Q23" s="151" cm="1">
        <f t="array" aca="1" ref="Q23" ca="1">(INDIRECT(B23&amp;"!$H$26")*15+INDIRECT(B23&amp;"!$I$26")+INDIRECT(B23&amp;"!$I$30"))</f>
        <v>0</v>
      </c>
      <c r="R23" s="94">
        <f t="shared" ca="1" si="10"/>
        <v>0</v>
      </c>
      <c r="S23" s="95" t="str">
        <f t="shared" ca="1" si="11"/>
        <v>×</v>
      </c>
      <c r="T23" s="95" t="str">
        <f t="shared" ca="1" si="12"/>
        <v>×</v>
      </c>
      <c r="U23" s="95" t="str">
        <f t="shared" ca="1" si="13"/>
        <v>×</v>
      </c>
      <c r="V23" s="95" t="str">
        <f t="shared" ca="1" si="14"/>
        <v>×</v>
      </c>
      <c r="W23" s="95" t="str">
        <f t="shared" ca="1" si="15"/>
        <v>×</v>
      </c>
      <c r="X23" s="95" t="str">
        <f t="shared" ca="1" si="16"/>
        <v>×</v>
      </c>
      <c r="Y23" s="95" t="str">
        <f t="shared" ca="1" si="17"/>
        <v>×</v>
      </c>
      <c r="Z23" s="95" t="str">
        <f t="shared" ca="1" si="18"/>
        <v>×</v>
      </c>
      <c r="AA23" s="95" t="str">
        <f t="shared" ca="1" si="19"/>
        <v>×</v>
      </c>
      <c r="AB23" s="95" t="str">
        <f t="shared" ca="1" si="20"/>
        <v>×</v>
      </c>
      <c r="AC23" s="95" t="str">
        <f t="shared" ca="1" si="21"/>
        <v>×</v>
      </c>
      <c r="AD23" s="95" t="str">
        <f t="shared" ca="1" si="22"/>
        <v>×</v>
      </c>
      <c r="AE23" s="95" t="str">
        <f t="shared" ca="1" si="23"/>
        <v>×</v>
      </c>
      <c r="AF23" s="96"/>
    </row>
    <row r="24" spans="1:32" ht="26.25" customHeight="1">
      <c r="A24" s="73">
        <v>13</v>
      </c>
      <c r="B24" s="166" t="s">
        <v>128</v>
      </c>
      <c r="C24" s="91" t="str" cm="1">
        <f t="array" aca="1" ref="C24" ca="1">IF(INDIRECT(B24&amp;"!$C$7")="","",INDIRECT(B24&amp;"!$C$7"))</f>
        <v/>
      </c>
      <c r="D24" s="145" t="str" cm="1">
        <f t="array" aca="1" ref="D24" ca="1">IF(INDIRECT(B24&amp;"!$C$6")="","",INDIRECT(B24&amp;"!$C$6"))</f>
        <v/>
      </c>
      <c r="E24" s="227" t="str">
        <f t="shared" ca="1" si="0"/>
        <v/>
      </c>
      <c r="F24" s="228"/>
      <c r="G24" s="101" t="str">
        <f t="shared" ca="1" si="1"/>
        <v/>
      </c>
      <c r="H24" s="101" t="str">
        <f t="shared" ca="1" si="2"/>
        <v/>
      </c>
      <c r="I24" s="101" t="str">
        <f t="shared" ca="1" si="3"/>
        <v/>
      </c>
      <c r="J24" s="101" t="str">
        <f t="shared" ca="1" si="4"/>
        <v/>
      </c>
      <c r="K24" s="146" t="str">
        <f t="shared" ca="1" si="5"/>
        <v/>
      </c>
      <c r="L24" s="101" t="str">
        <f t="shared" ca="1" si="6"/>
        <v/>
      </c>
      <c r="M24" s="101" t="str">
        <f t="shared" ca="1" si="7"/>
        <v/>
      </c>
      <c r="N24" s="92" t="str">
        <f t="shared" ca="1" si="8"/>
        <v/>
      </c>
      <c r="O24" s="186" t="str">
        <f t="shared" ca="1" si="9"/>
        <v/>
      </c>
      <c r="P24" s="93">
        <f t="shared" ca="1" si="24"/>
        <v>0</v>
      </c>
      <c r="Q24" s="151" cm="1">
        <f t="array" aca="1" ref="Q24" ca="1">(INDIRECT(B24&amp;"!$H$26")*15+INDIRECT(B24&amp;"!$I$26")+INDIRECT(B24&amp;"!$I$30"))</f>
        <v>0</v>
      </c>
      <c r="R24" s="94">
        <f t="shared" ca="1" si="10"/>
        <v>0</v>
      </c>
      <c r="S24" s="95" t="str">
        <f t="shared" ca="1" si="11"/>
        <v>×</v>
      </c>
      <c r="T24" s="95" t="str">
        <f t="shared" ca="1" si="12"/>
        <v>×</v>
      </c>
      <c r="U24" s="95" t="str">
        <f t="shared" ca="1" si="13"/>
        <v>×</v>
      </c>
      <c r="V24" s="95" t="str">
        <f t="shared" ca="1" si="14"/>
        <v>×</v>
      </c>
      <c r="W24" s="95" t="str">
        <f t="shared" ca="1" si="15"/>
        <v>×</v>
      </c>
      <c r="X24" s="95" t="str">
        <f t="shared" ca="1" si="16"/>
        <v>×</v>
      </c>
      <c r="Y24" s="95" t="str">
        <f t="shared" ca="1" si="17"/>
        <v>×</v>
      </c>
      <c r="Z24" s="95" t="str">
        <f t="shared" ca="1" si="18"/>
        <v>×</v>
      </c>
      <c r="AA24" s="95" t="str">
        <f t="shared" ca="1" si="19"/>
        <v>×</v>
      </c>
      <c r="AB24" s="95" t="str">
        <f t="shared" ca="1" si="20"/>
        <v>×</v>
      </c>
      <c r="AC24" s="95" t="str">
        <f t="shared" ca="1" si="21"/>
        <v>×</v>
      </c>
      <c r="AD24" s="95" t="str">
        <f t="shared" ca="1" si="22"/>
        <v>×</v>
      </c>
      <c r="AE24" s="95" t="str">
        <f t="shared" ca="1" si="23"/>
        <v>×</v>
      </c>
      <c r="AF24" s="96"/>
    </row>
    <row r="25" spans="1:32" ht="26.25" customHeight="1">
      <c r="A25" s="73">
        <v>14</v>
      </c>
      <c r="B25" s="166" t="s">
        <v>129</v>
      </c>
      <c r="C25" s="91" t="str" cm="1">
        <f t="array" aca="1" ref="C25" ca="1">IF(INDIRECT(B25&amp;"!$C$7")="","",INDIRECT(B25&amp;"!$C$7"))</f>
        <v/>
      </c>
      <c r="D25" s="145" t="str" cm="1">
        <f t="array" aca="1" ref="D25" ca="1">IF(INDIRECT(B25&amp;"!$C$6")="","",INDIRECT(B25&amp;"!$C$6"))</f>
        <v/>
      </c>
      <c r="E25" s="227" t="str">
        <f t="shared" ca="1" si="0"/>
        <v/>
      </c>
      <c r="F25" s="228"/>
      <c r="G25" s="101" t="str">
        <f t="shared" ca="1" si="1"/>
        <v/>
      </c>
      <c r="H25" s="101" t="str">
        <f t="shared" ca="1" si="2"/>
        <v/>
      </c>
      <c r="I25" s="101" t="str">
        <f t="shared" ca="1" si="3"/>
        <v/>
      </c>
      <c r="J25" s="101" t="str">
        <f t="shared" ca="1" si="4"/>
        <v/>
      </c>
      <c r="K25" s="146" t="str">
        <f t="shared" ca="1" si="5"/>
        <v/>
      </c>
      <c r="L25" s="101" t="str">
        <f t="shared" ca="1" si="6"/>
        <v/>
      </c>
      <c r="M25" s="101" t="str">
        <f t="shared" ca="1" si="7"/>
        <v/>
      </c>
      <c r="N25" s="92" t="str">
        <f t="shared" ca="1" si="8"/>
        <v/>
      </c>
      <c r="O25" s="186" t="str">
        <f t="shared" ca="1" si="9"/>
        <v/>
      </c>
      <c r="P25" s="93">
        <f t="shared" ca="1" si="24"/>
        <v>0</v>
      </c>
      <c r="Q25" s="151" cm="1">
        <f t="array" aca="1" ref="Q25" ca="1">(INDIRECT(B25&amp;"!$H$26")*15+INDIRECT(B25&amp;"!$I$26")+INDIRECT(B25&amp;"!$I$30"))</f>
        <v>0</v>
      </c>
      <c r="R25" s="94">
        <f t="shared" ca="1" si="10"/>
        <v>0</v>
      </c>
      <c r="S25" s="95" t="str">
        <f t="shared" ca="1" si="11"/>
        <v>×</v>
      </c>
      <c r="T25" s="95" t="str">
        <f t="shared" ca="1" si="12"/>
        <v>×</v>
      </c>
      <c r="U25" s="95" t="str">
        <f t="shared" ca="1" si="13"/>
        <v>×</v>
      </c>
      <c r="V25" s="95" t="str">
        <f t="shared" ca="1" si="14"/>
        <v>×</v>
      </c>
      <c r="W25" s="95" t="str">
        <f t="shared" ca="1" si="15"/>
        <v>×</v>
      </c>
      <c r="X25" s="95" t="str">
        <f t="shared" ca="1" si="16"/>
        <v>×</v>
      </c>
      <c r="Y25" s="95" t="str">
        <f t="shared" ca="1" si="17"/>
        <v>×</v>
      </c>
      <c r="Z25" s="95" t="str">
        <f t="shared" ca="1" si="18"/>
        <v>×</v>
      </c>
      <c r="AA25" s="95" t="str">
        <f t="shared" ca="1" si="19"/>
        <v>×</v>
      </c>
      <c r="AB25" s="95" t="str">
        <f t="shared" ca="1" si="20"/>
        <v>×</v>
      </c>
      <c r="AC25" s="95" t="str">
        <f t="shared" ca="1" si="21"/>
        <v>×</v>
      </c>
      <c r="AD25" s="95" t="str">
        <f t="shared" ca="1" si="22"/>
        <v>×</v>
      </c>
      <c r="AE25" s="95" t="str">
        <f t="shared" ca="1" si="23"/>
        <v>×</v>
      </c>
      <c r="AF25" s="96"/>
    </row>
    <row r="26" spans="1:32" ht="26.25" customHeight="1">
      <c r="A26" s="73">
        <v>15</v>
      </c>
      <c r="B26" s="166" t="s">
        <v>130</v>
      </c>
      <c r="C26" s="91" t="str" cm="1">
        <f t="array" aca="1" ref="C26" ca="1">IF(INDIRECT(B26&amp;"!$C$7")="","",INDIRECT(B26&amp;"!$C$7"))</f>
        <v/>
      </c>
      <c r="D26" s="145" t="str" cm="1">
        <f t="array" aca="1" ref="D26" ca="1">IF(INDIRECT(B26&amp;"!$C$6")="","",INDIRECT(B26&amp;"!$C$6"))</f>
        <v/>
      </c>
      <c r="E26" s="227" t="str">
        <f t="shared" ca="1" si="0"/>
        <v/>
      </c>
      <c r="F26" s="228"/>
      <c r="G26" s="101" t="str">
        <f t="shared" ca="1" si="1"/>
        <v/>
      </c>
      <c r="H26" s="101" t="str">
        <f t="shared" ca="1" si="2"/>
        <v/>
      </c>
      <c r="I26" s="101" t="str">
        <f t="shared" ca="1" si="3"/>
        <v/>
      </c>
      <c r="J26" s="101" t="str">
        <f t="shared" ca="1" si="4"/>
        <v/>
      </c>
      <c r="K26" s="146" t="str">
        <f t="shared" ca="1" si="5"/>
        <v/>
      </c>
      <c r="L26" s="101" t="str">
        <f t="shared" ca="1" si="6"/>
        <v/>
      </c>
      <c r="M26" s="101" t="str">
        <f t="shared" ca="1" si="7"/>
        <v/>
      </c>
      <c r="N26" s="92" t="str">
        <f t="shared" ca="1" si="8"/>
        <v/>
      </c>
      <c r="O26" s="186" t="str">
        <f t="shared" ca="1" si="9"/>
        <v/>
      </c>
      <c r="P26" s="93">
        <f t="shared" ca="1" si="24"/>
        <v>0</v>
      </c>
      <c r="Q26" s="151" cm="1">
        <f t="array" aca="1" ref="Q26" ca="1">(INDIRECT(B26&amp;"!$H$26")*15+INDIRECT(B26&amp;"!$I$26")+INDIRECT(B26&amp;"!$I$30"))</f>
        <v>0</v>
      </c>
      <c r="R26" s="94">
        <f t="shared" ca="1" si="10"/>
        <v>0</v>
      </c>
      <c r="S26" s="95" t="str">
        <f t="shared" ca="1" si="11"/>
        <v>×</v>
      </c>
      <c r="T26" s="95" t="str">
        <f t="shared" ca="1" si="12"/>
        <v>×</v>
      </c>
      <c r="U26" s="95" t="str">
        <f t="shared" ca="1" si="13"/>
        <v>×</v>
      </c>
      <c r="V26" s="95" t="str">
        <f t="shared" ca="1" si="14"/>
        <v>×</v>
      </c>
      <c r="W26" s="95" t="str">
        <f t="shared" ca="1" si="15"/>
        <v>×</v>
      </c>
      <c r="X26" s="95" t="str">
        <f t="shared" ca="1" si="16"/>
        <v>×</v>
      </c>
      <c r="Y26" s="95" t="str">
        <f t="shared" ca="1" si="17"/>
        <v>×</v>
      </c>
      <c r="Z26" s="95" t="str">
        <f t="shared" ca="1" si="18"/>
        <v>×</v>
      </c>
      <c r="AA26" s="95" t="str">
        <f t="shared" ca="1" si="19"/>
        <v>×</v>
      </c>
      <c r="AB26" s="95" t="str">
        <f t="shared" ca="1" si="20"/>
        <v>×</v>
      </c>
      <c r="AC26" s="95" t="str">
        <f t="shared" ca="1" si="21"/>
        <v>×</v>
      </c>
      <c r="AD26" s="95" t="str">
        <f t="shared" ca="1" si="22"/>
        <v>×</v>
      </c>
      <c r="AE26" s="95" t="str">
        <f t="shared" ca="1" si="23"/>
        <v>×</v>
      </c>
      <c r="AF26" s="96"/>
    </row>
    <row r="27" spans="1:32" ht="26.25" customHeight="1">
      <c r="A27" s="73">
        <v>16</v>
      </c>
      <c r="B27" s="166" t="s">
        <v>131</v>
      </c>
      <c r="C27" s="91" t="str" cm="1">
        <f t="array" aca="1" ref="C27" ca="1">IF(INDIRECT(B27&amp;"!$C$7")="","",INDIRECT(B27&amp;"!$C$7"))</f>
        <v/>
      </c>
      <c r="D27" s="145" t="str" cm="1">
        <f t="array" aca="1" ref="D27" ca="1">IF(INDIRECT(B27&amp;"!$C$6")="","",INDIRECT(B27&amp;"!$C$6"))</f>
        <v/>
      </c>
      <c r="E27" s="227" t="str">
        <f t="shared" ca="1" si="0"/>
        <v/>
      </c>
      <c r="F27" s="228"/>
      <c r="G27" s="101" t="str">
        <f t="shared" ca="1" si="1"/>
        <v/>
      </c>
      <c r="H27" s="101" t="str">
        <f t="shared" ca="1" si="2"/>
        <v/>
      </c>
      <c r="I27" s="101" t="str">
        <f t="shared" ca="1" si="3"/>
        <v/>
      </c>
      <c r="J27" s="101" t="str">
        <f t="shared" ca="1" si="4"/>
        <v/>
      </c>
      <c r="K27" s="146" t="str">
        <f t="shared" ca="1" si="5"/>
        <v/>
      </c>
      <c r="L27" s="101" t="str">
        <f t="shared" ca="1" si="6"/>
        <v/>
      </c>
      <c r="M27" s="101" t="str">
        <f t="shared" ca="1" si="7"/>
        <v/>
      </c>
      <c r="N27" s="92" t="str">
        <f t="shared" ca="1" si="8"/>
        <v/>
      </c>
      <c r="O27" s="186" t="str">
        <f t="shared" ca="1" si="9"/>
        <v/>
      </c>
      <c r="P27" s="93">
        <f t="shared" ca="1" si="24"/>
        <v>0</v>
      </c>
      <c r="Q27" s="151" cm="1">
        <f t="array" aca="1" ref="Q27" ca="1">(INDIRECT(B27&amp;"!$H$26")*15+INDIRECT(B27&amp;"!$I$26")+INDIRECT(B27&amp;"!$I$30"))</f>
        <v>0</v>
      </c>
      <c r="R27" s="94">
        <f t="shared" ca="1" si="10"/>
        <v>0</v>
      </c>
      <c r="S27" s="95" t="str">
        <f t="shared" ca="1" si="11"/>
        <v>×</v>
      </c>
      <c r="T27" s="95" t="str">
        <f t="shared" ca="1" si="12"/>
        <v>×</v>
      </c>
      <c r="U27" s="95" t="str">
        <f t="shared" ca="1" si="13"/>
        <v>×</v>
      </c>
      <c r="V27" s="95" t="str">
        <f t="shared" ca="1" si="14"/>
        <v>×</v>
      </c>
      <c r="W27" s="95" t="str">
        <f t="shared" ca="1" si="15"/>
        <v>×</v>
      </c>
      <c r="X27" s="95" t="str">
        <f t="shared" ca="1" si="16"/>
        <v>×</v>
      </c>
      <c r="Y27" s="95" t="str">
        <f t="shared" ca="1" si="17"/>
        <v>×</v>
      </c>
      <c r="Z27" s="95" t="str">
        <f t="shared" ca="1" si="18"/>
        <v>×</v>
      </c>
      <c r="AA27" s="95" t="str">
        <f t="shared" ca="1" si="19"/>
        <v>×</v>
      </c>
      <c r="AB27" s="95" t="str">
        <f t="shared" ca="1" si="20"/>
        <v>×</v>
      </c>
      <c r="AC27" s="95" t="str">
        <f t="shared" ca="1" si="21"/>
        <v>×</v>
      </c>
      <c r="AD27" s="95" t="str">
        <f t="shared" ca="1" si="22"/>
        <v>×</v>
      </c>
      <c r="AE27" s="95" t="str">
        <f t="shared" ca="1" si="23"/>
        <v>×</v>
      </c>
      <c r="AF27" s="96"/>
    </row>
    <row r="28" spans="1:32" ht="26.25" customHeight="1">
      <c r="A28" s="73">
        <v>17</v>
      </c>
      <c r="B28" s="166" t="s">
        <v>132</v>
      </c>
      <c r="C28" s="91" t="str" cm="1">
        <f t="array" aca="1" ref="C28" ca="1">IF(INDIRECT(B28&amp;"!$C$7")="","",INDIRECT(B28&amp;"!$C$7"))</f>
        <v/>
      </c>
      <c r="D28" s="145" t="str" cm="1">
        <f t="array" aca="1" ref="D28" ca="1">IF(INDIRECT(B28&amp;"!$C$6")="","",INDIRECT(B28&amp;"!$C$6"))</f>
        <v/>
      </c>
      <c r="E28" s="227" t="str">
        <f t="shared" ca="1" si="0"/>
        <v/>
      </c>
      <c r="F28" s="228"/>
      <c r="G28" s="101" t="str">
        <f t="shared" ca="1" si="1"/>
        <v/>
      </c>
      <c r="H28" s="101" t="str">
        <f t="shared" ca="1" si="2"/>
        <v/>
      </c>
      <c r="I28" s="101" t="str">
        <f t="shared" ca="1" si="3"/>
        <v/>
      </c>
      <c r="J28" s="101" t="str">
        <f t="shared" ca="1" si="4"/>
        <v/>
      </c>
      <c r="K28" s="146" t="str">
        <f t="shared" ca="1" si="5"/>
        <v/>
      </c>
      <c r="L28" s="101" t="str">
        <f t="shared" ca="1" si="6"/>
        <v/>
      </c>
      <c r="M28" s="101" t="str">
        <f t="shared" ca="1" si="7"/>
        <v/>
      </c>
      <c r="N28" s="92" t="str">
        <f t="shared" ca="1" si="8"/>
        <v/>
      </c>
      <c r="O28" s="186" t="str">
        <f t="shared" ca="1" si="9"/>
        <v/>
      </c>
      <c r="P28" s="93">
        <f t="shared" ca="1" si="24"/>
        <v>0</v>
      </c>
      <c r="Q28" s="151" cm="1">
        <f t="array" aca="1" ref="Q28" ca="1">(INDIRECT(B28&amp;"!$H$26")*15+INDIRECT(B28&amp;"!$I$26")+INDIRECT(B28&amp;"!$I$30"))</f>
        <v>0</v>
      </c>
      <c r="R28" s="94">
        <f t="shared" ca="1" si="10"/>
        <v>0</v>
      </c>
      <c r="S28" s="95" t="str">
        <f t="shared" ca="1" si="11"/>
        <v>×</v>
      </c>
      <c r="T28" s="95" t="str">
        <f t="shared" ca="1" si="12"/>
        <v>×</v>
      </c>
      <c r="U28" s="95" t="str">
        <f t="shared" ca="1" si="13"/>
        <v>×</v>
      </c>
      <c r="V28" s="95" t="str">
        <f t="shared" ca="1" si="14"/>
        <v>×</v>
      </c>
      <c r="W28" s="95" t="str">
        <f t="shared" ca="1" si="15"/>
        <v>×</v>
      </c>
      <c r="X28" s="95" t="str">
        <f t="shared" ca="1" si="16"/>
        <v>×</v>
      </c>
      <c r="Y28" s="95" t="str">
        <f t="shared" ca="1" si="17"/>
        <v>×</v>
      </c>
      <c r="Z28" s="95" t="str">
        <f t="shared" ca="1" si="18"/>
        <v>×</v>
      </c>
      <c r="AA28" s="95" t="str">
        <f t="shared" ca="1" si="19"/>
        <v>×</v>
      </c>
      <c r="AB28" s="95" t="str">
        <f t="shared" ca="1" si="20"/>
        <v>×</v>
      </c>
      <c r="AC28" s="95" t="str">
        <f t="shared" ca="1" si="21"/>
        <v>×</v>
      </c>
      <c r="AD28" s="95" t="str">
        <f t="shared" ca="1" si="22"/>
        <v>×</v>
      </c>
      <c r="AE28" s="95" t="str">
        <f t="shared" ca="1" si="23"/>
        <v>×</v>
      </c>
      <c r="AF28" s="96"/>
    </row>
    <row r="29" spans="1:32" ht="26.25" customHeight="1">
      <c r="A29" s="73">
        <v>18</v>
      </c>
      <c r="B29" s="166" t="s">
        <v>133</v>
      </c>
      <c r="C29" s="91" t="str" cm="1">
        <f t="array" aca="1" ref="C29" ca="1">IF(INDIRECT(B29&amp;"!$C$7")="","",INDIRECT(B29&amp;"!$C$7"))</f>
        <v/>
      </c>
      <c r="D29" s="145" t="str" cm="1">
        <f t="array" aca="1" ref="D29" ca="1">IF(INDIRECT(B29&amp;"!$C$6")="","",INDIRECT(B29&amp;"!$C$6"))</f>
        <v/>
      </c>
      <c r="E29" s="227" t="str">
        <f t="shared" ca="1" si="0"/>
        <v/>
      </c>
      <c r="F29" s="228"/>
      <c r="G29" s="101" t="str">
        <f t="shared" ca="1" si="1"/>
        <v/>
      </c>
      <c r="H29" s="101" t="str">
        <f t="shared" ca="1" si="2"/>
        <v/>
      </c>
      <c r="I29" s="101" t="str">
        <f t="shared" ca="1" si="3"/>
        <v/>
      </c>
      <c r="J29" s="101" t="str">
        <f t="shared" ca="1" si="4"/>
        <v/>
      </c>
      <c r="K29" s="146" t="str">
        <f t="shared" ca="1" si="5"/>
        <v/>
      </c>
      <c r="L29" s="101" t="str">
        <f t="shared" ca="1" si="6"/>
        <v/>
      </c>
      <c r="M29" s="101" t="str">
        <f t="shared" ca="1" si="7"/>
        <v/>
      </c>
      <c r="N29" s="92" t="str">
        <f t="shared" ca="1" si="8"/>
        <v/>
      </c>
      <c r="O29" s="186" t="str">
        <f t="shared" ca="1" si="9"/>
        <v/>
      </c>
      <c r="P29" s="93">
        <f t="shared" ca="1" si="24"/>
        <v>0</v>
      </c>
      <c r="Q29" s="151" cm="1">
        <f t="array" aca="1" ref="Q29" ca="1">(INDIRECT(B29&amp;"!$H$26")*15+INDIRECT(B29&amp;"!$I$26")+INDIRECT(B29&amp;"!$I$30"))</f>
        <v>0</v>
      </c>
      <c r="R29" s="94">
        <f t="shared" ca="1" si="10"/>
        <v>0</v>
      </c>
      <c r="S29" s="95" t="str">
        <f t="shared" ca="1" si="11"/>
        <v>×</v>
      </c>
      <c r="T29" s="95" t="str">
        <f t="shared" ca="1" si="12"/>
        <v>×</v>
      </c>
      <c r="U29" s="95" t="str">
        <f t="shared" ca="1" si="13"/>
        <v>×</v>
      </c>
      <c r="V29" s="95" t="str">
        <f t="shared" ca="1" si="14"/>
        <v>×</v>
      </c>
      <c r="W29" s="95" t="str">
        <f t="shared" ca="1" si="15"/>
        <v>×</v>
      </c>
      <c r="X29" s="95" t="str">
        <f t="shared" ca="1" si="16"/>
        <v>×</v>
      </c>
      <c r="Y29" s="95" t="str">
        <f t="shared" ca="1" si="17"/>
        <v>×</v>
      </c>
      <c r="Z29" s="95" t="str">
        <f t="shared" ca="1" si="18"/>
        <v>×</v>
      </c>
      <c r="AA29" s="95" t="str">
        <f t="shared" ca="1" si="19"/>
        <v>×</v>
      </c>
      <c r="AB29" s="95" t="str">
        <f t="shared" ca="1" si="20"/>
        <v>×</v>
      </c>
      <c r="AC29" s="95" t="str">
        <f t="shared" ca="1" si="21"/>
        <v>×</v>
      </c>
      <c r="AD29" s="95" t="str">
        <f t="shared" ca="1" si="22"/>
        <v>×</v>
      </c>
      <c r="AE29" s="95" t="str">
        <f t="shared" ca="1" si="23"/>
        <v>×</v>
      </c>
      <c r="AF29" s="96"/>
    </row>
    <row r="30" spans="1:32" ht="26.25" customHeight="1">
      <c r="A30" s="73">
        <v>19</v>
      </c>
      <c r="B30" s="166" t="s">
        <v>134</v>
      </c>
      <c r="C30" s="91" t="str" cm="1">
        <f t="array" aca="1" ref="C30" ca="1">IF(INDIRECT(B30&amp;"!$C$7")="","",INDIRECT(B30&amp;"!$C$7"))</f>
        <v/>
      </c>
      <c r="D30" s="145" t="str" cm="1">
        <f t="array" aca="1" ref="D30" ca="1">IF(INDIRECT(B30&amp;"!$C$6")="","",INDIRECT(B30&amp;"!$C$6"))</f>
        <v/>
      </c>
      <c r="E30" s="227" t="str">
        <f t="shared" ca="1" si="0"/>
        <v/>
      </c>
      <c r="F30" s="228"/>
      <c r="G30" s="101" t="str">
        <f t="shared" ca="1" si="1"/>
        <v/>
      </c>
      <c r="H30" s="101" t="str">
        <f t="shared" ca="1" si="2"/>
        <v/>
      </c>
      <c r="I30" s="101" t="str">
        <f t="shared" ca="1" si="3"/>
        <v/>
      </c>
      <c r="J30" s="101" t="str">
        <f t="shared" ca="1" si="4"/>
        <v/>
      </c>
      <c r="K30" s="146" t="str">
        <f t="shared" ca="1" si="5"/>
        <v/>
      </c>
      <c r="L30" s="101" t="str">
        <f t="shared" ca="1" si="6"/>
        <v/>
      </c>
      <c r="M30" s="101" t="str">
        <f t="shared" ca="1" si="7"/>
        <v/>
      </c>
      <c r="N30" s="92" t="str">
        <f t="shared" ca="1" si="8"/>
        <v/>
      </c>
      <c r="O30" s="186" t="str">
        <f t="shared" ca="1" si="9"/>
        <v/>
      </c>
      <c r="P30" s="93">
        <f t="shared" ca="1" si="24"/>
        <v>0</v>
      </c>
      <c r="Q30" s="151" cm="1">
        <f t="array" aca="1" ref="Q30" ca="1">(INDIRECT(B30&amp;"!$H$26")*15+INDIRECT(B30&amp;"!$I$26")+INDIRECT(B30&amp;"!$I$30"))</f>
        <v>0</v>
      </c>
      <c r="R30" s="94">
        <f t="shared" ca="1" si="10"/>
        <v>0</v>
      </c>
      <c r="S30" s="95" t="str">
        <f t="shared" ca="1" si="11"/>
        <v>×</v>
      </c>
      <c r="T30" s="95" t="str">
        <f t="shared" ca="1" si="12"/>
        <v>×</v>
      </c>
      <c r="U30" s="95" t="str">
        <f t="shared" ca="1" si="13"/>
        <v>×</v>
      </c>
      <c r="V30" s="95" t="str">
        <f t="shared" ca="1" si="14"/>
        <v>×</v>
      </c>
      <c r="W30" s="95" t="str">
        <f t="shared" ca="1" si="15"/>
        <v>×</v>
      </c>
      <c r="X30" s="95" t="str">
        <f t="shared" ca="1" si="16"/>
        <v>×</v>
      </c>
      <c r="Y30" s="95" t="str">
        <f t="shared" ca="1" si="17"/>
        <v>×</v>
      </c>
      <c r="Z30" s="95" t="str">
        <f t="shared" ca="1" si="18"/>
        <v>×</v>
      </c>
      <c r="AA30" s="95" t="str">
        <f t="shared" ca="1" si="19"/>
        <v>×</v>
      </c>
      <c r="AB30" s="95" t="str">
        <f t="shared" ca="1" si="20"/>
        <v>×</v>
      </c>
      <c r="AC30" s="95" t="str">
        <f t="shared" ca="1" si="21"/>
        <v>×</v>
      </c>
      <c r="AD30" s="95" t="str">
        <f t="shared" ca="1" si="22"/>
        <v>×</v>
      </c>
      <c r="AE30" s="95" t="str">
        <f t="shared" ca="1" si="23"/>
        <v>×</v>
      </c>
      <c r="AF30" s="96"/>
    </row>
    <row r="31" spans="1:32" ht="26.25" customHeight="1">
      <c r="A31" s="73">
        <v>20</v>
      </c>
      <c r="B31" s="166" t="s">
        <v>135</v>
      </c>
      <c r="C31" s="91" t="str" cm="1">
        <f t="array" aca="1" ref="C31" ca="1">IF(INDIRECT(B31&amp;"!$C$7")="","",INDIRECT(B31&amp;"!$C$7"))</f>
        <v/>
      </c>
      <c r="D31" s="145" t="str" cm="1">
        <f t="array" aca="1" ref="D31" ca="1">IF(INDIRECT(B31&amp;"!$C$6")="","",INDIRECT(B31&amp;"!$C$6"))</f>
        <v/>
      </c>
      <c r="E31" s="227" t="str">
        <f t="shared" ca="1" si="0"/>
        <v/>
      </c>
      <c r="F31" s="228"/>
      <c r="G31" s="101" t="str">
        <f t="shared" ca="1" si="1"/>
        <v/>
      </c>
      <c r="H31" s="101" t="str">
        <f t="shared" ca="1" si="2"/>
        <v/>
      </c>
      <c r="I31" s="101" t="str">
        <f t="shared" ca="1" si="3"/>
        <v/>
      </c>
      <c r="J31" s="101" t="str">
        <f t="shared" ca="1" si="4"/>
        <v/>
      </c>
      <c r="K31" s="146" t="str">
        <f t="shared" ca="1" si="5"/>
        <v/>
      </c>
      <c r="L31" s="101" t="str">
        <f t="shared" ca="1" si="6"/>
        <v/>
      </c>
      <c r="M31" s="101" t="str">
        <f t="shared" ca="1" si="7"/>
        <v/>
      </c>
      <c r="N31" s="92" t="str">
        <f t="shared" ca="1" si="8"/>
        <v/>
      </c>
      <c r="O31" s="186" t="str">
        <f t="shared" ca="1" si="9"/>
        <v/>
      </c>
      <c r="P31" s="93">
        <f t="shared" ca="1" si="24"/>
        <v>0</v>
      </c>
      <c r="Q31" s="151" cm="1">
        <f t="array" aca="1" ref="Q31" ca="1">(INDIRECT(B31&amp;"!$H$26")*15+INDIRECT(B31&amp;"!$I$26")+INDIRECT(B31&amp;"!$I$30"))</f>
        <v>0</v>
      </c>
      <c r="R31" s="94">
        <f t="shared" ca="1" si="10"/>
        <v>0</v>
      </c>
      <c r="S31" s="95" t="str">
        <f t="shared" ca="1" si="11"/>
        <v>×</v>
      </c>
      <c r="T31" s="95" t="str">
        <f t="shared" ca="1" si="12"/>
        <v>×</v>
      </c>
      <c r="U31" s="95" t="str">
        <f t="shared" ca="1" si="13"/>
        <v>×</v>
      </c>
      <c r="V31" s="95" t="str">
        <f t="shared" ca="1" si="14"/>
        <v>×</v>
      </c>
      <c r="W31" s="95" t="str">
        <f t="shared" ca="1" si="15"/>
        <v>×</v>
      </c>
      <c r="X31" s="95" t="str">
        <f t="shared" ca="1" si="16"/>
        <v>×</v>
      </c>
      <c r="Y31" s="95" t="str">
        <f t="shared" ca="1" si="17"/>
        <v>×</v>
      </c>
      <c r="Z31" s="95" t="str">
        <f t="shared" ca="1" si="18"/>
        <v>×</v>
      </c>
      <c r="AA31" s="95" t="str">
        <f t="shared" ca="1" si="19"/>
        <v>×</v>
      </c>
      <c r="AB31" s="95" t="str">
        <f t="shared" ca="1" si="20"/>
        <v>×</v>
      </c>
      <c r="AC31" s="95" t="str">
        <f t="shared" ca="1" si="21"/>
        <v>×</v>
      </c>
      <c r="AD31" s="95" t="str">
        <f t="shared" ca="1" si="22"/>
        <v>×</v>
      </c>
      <c r="AE31" s="95" t="str">
        <f t="shared" ca="1" si="23"/>
        <v>×</v>
      </c>
      <c r="AF31" s="96"/>
    </row>
    <row r="32" spans="1:32" s="52" customFormat="1" ht="26.25" customHeight="1">
      <c r="A32" s="73">
        <v>21</v>
      </c>
      <c r="B32" s="166" t="s">
        <v>147</v>
      </c>
      <c r="C32" s="91" t="str" cm="1">
        <f t="array" aca="1" ref="C32" ca="1">IF(INDIRECT(B32&amp;"!$C$7")="","",INDIRECT(B32&amp;"!$C$7"))</f>
        <v/>
      </c>
      <c r="D32" s="145" t="str" cm="1">
        <f t="array" aca="1" ref="D32" ca="1">IF(INDIRECT(B32&amp;"!$C$6")="","",INDIRECT(B32&amp;"!$C$6"))</f>
        <v/>
      </c>
      <c r="E32" s="227" t="str">
        <f t="shared" ca="1" si="0"/>
        <v/>
      </c>
      <c r="F32" s="228"/>
      <c r="G32" s="101" t="str">
        <f t="shared" ca="1" si="1"/>
        <v/>
      </c>
      <c r="H32" s="101" t="str">
        <f t="shared" ca="1" si="2"/>
        <v/>
      </c>
      <c r="I32" s="101" t="str">
        <f t="shared" ca="1" si="3"/>
        <v/>
      </c>
      <c r="J32" s="101" t="str">
        <f t="shared" ca="1" si="4"/>
        <v/>
      </c>
      <c r="K32" s="146" t="str">
        <f t="shared" ca="1" si="5"/>
        <v/>
      </c>
      <c r="L32" s="101" t="str">
        <f t="shared" ca="1" si="6"/>
        <v/>
      </c>
      <c r="M32" s="101" t="str">
        <f t="shared" ca="1" si="7"/>
        <v/>
      </c>
      <c r="N32" s="92" t="str">
        <f t="shared" ca="1" si="8"/>
        <v/>
      </c>
      <c r="O32" s="186" t="str">
        <f t="shared" ca="1" si="9"/>
        <v/>
      </c>
      <c r="P32" s="93">
        <f t="shared" ca="1" si="24"/>
        <v>0</v>
      </c>
      <c r="Q32" s="151" cm="1">
        <f t="array" aca="1" ref="Q32" ca="1">(INDIRECT(B32&amp;"!$H$26")*15+INDIRECT(B32&amp;"!$I$26")+INDIRECT(B32&amp;"!$I$30"))</f>
        <v>0</v>
      </c>
      <c r="R32" s="94">
        <f t="shared" ref="R32:R61" ca="1" si="25">(P32*15+Q32)</f>
        <v>0</v>
      </c>
      <c r="S32" s="95" t="str">
        <f t="shared" ref="S32:S61" ca="1" si="26">IF(P32&gt;=1,"○","×")</f>
        <v>×</v>
      </c>
      <c r="T32" s="95" t="str">
        <f t="shared" ref="T32:T61" ca="1" si="27">IF(P32&gt;=2,"○","×")</f>
        <v>×</v>
      </c>
      <c r="U32" s="95" t="str">
        <f t="shared" ref="U32:U61" ca="1" si="28">IF(P32&gt;=1,"○","×")</f>
        <v>×</v>
      </c>
      <c r="V32" s="95" t="str">
        <f t="shared" ref="V32:V61" ca="1" si="29">IF(Q32&gt;=15,"○","×")</f>
        <v>×</v>
      </c>
      <c r="W32" s="88"/>
      <c r="X32" s="88"/>
      <c r="Y32" s="88"/>
      <c r="Z32" s="88"/>
      <c r="AA32" s="88"/>
      <c r="AB32" s="88"/>
      <c r="AC32" s="88"/>
      <c r="AD32" s="88"/>
      <c r="AE32" s="88"/>
    </row>
    <row r="33" spans="1:31" s="52" customFormat="1" ht="26.25" customHeight="1">
      <c r="A33" s="73">
        <v>22</v>
      </c>
      <c r="B33" s="166" t="s">
        <v>148</v>
      </c>
      <c r="C33" s="91" t="str" cm="1">
        <f t="array" aca="1" ref="C33" ca="1">IF(INDIRECT(B33&amp;"!$C$7")="","",INDIRECT(B33&amp;"!$C$7"))</f>
        <v/>
      </c>
      <c r="D33" s="145" t="str" cm="1">
        <f t="array" aca="1" ref="D33" ca="1">IF(INDIRECT(B33&amp;"!$C$6")="","",INDIRECT(B33&amp;"!$C$6"))</f>
        <v/>
      </c>
      <c r="E33" s="227" t="str">
        <f t="shared" ca="1" si="0"/>
        <v/>
      </c>
      <c r="F33" s="228"/>
      <c r="G33" s="101" t="str">
        <f t="shared" ca="1" si="1"/>
        <v/>
      </c>
      <c r="H33" s="101" t="str">
        <f t="shared" ca="1" si="2"/>
        <v/>
      </c>
      <c r="I33" s="101" t="str">
        <f t="shared" ca="1" si="3"/>
        <v/>
      </c>
      <c r="J33" s="101" t="str">
        <f t="shared" ca="1" si="4"/>
        <v/>
      </c>
      <c r="K33" s="146" t="str">
        <f t="shared" ca="1" si="5"/>
        <v/>
      </c>
      <c r="L33" s="101" t="str">
        <f t="shared" ca="1" si="6"/>
        <v/>
      </c>
      <c r="M33" s="101" t="str">
        <f t="shared" ca="1" si="7"/>
        <v/>
      </c>
      <c r="N33" s="92" t="str">
        <f t="shared" ca="1" si="8"/>
        <v/>
      </c>
      <c r="O33" s="186" t="str">
        <f t="shared" ca="1" si="9"/>
        <v/>
      </c>
      <c r="P33" s="93">
        <f t="shared" ca="1" si="24"/>
        <v>0</v>
      </c>
      <c r="Q33" s="151" cm="1">
        <f t="array" aca="1" ref="Q33" ca="1">(INDIRECT(B33&amp;"!$H$26")*15+INDIRECT(B33&amp;"!$I$26")+INDIRECT(B33&amp;"!$I$30"))</f>
        <v>0</v>
      </c>
      <c r="R33" s="94">
        <f t="shared" ca="1" si="25"/>
        <v>0</v>
      </c>
      <c r="S33" s="95" t="str">
        <f t="shared" ca="1" si="26"/>
        <v>×</v>
      </c>
      <c r="T33" s="95" t="str">
        <f t="shared" ca="1" si="27"/>
        <v>×</v>
      </c>
      <c r="U33" s="95" t="str">
        <f t="shared" ca="1" si="28"/>
        <v>×</v>
      </c>
      <c r="V33" s="95" t="str">
        <f t="shared" ca="1" si="29"/>
        <v>×</v>
      </c>
      <c r="W33" s="88"/>
      <c r="X33" s="88"/>
      <c r="Y33" s="88"/>
      <c r="Z33" s="88"/>
      <c r="AA33" s="88"/>
      <c r="AB33" s="88"/>
      <c r="AC33" s="88"/>
      <c r="AD33" s="88"/>
      <c r="AE33" s="88"/>
    </row>
    <row r="34" spans="1:31" s="52" customFormat="1" ht="26.25" customHeight="1">
      <c r="A34" s="73">
        <v>23</v>
      </c>
      <c r="B34" s="166" t="s">
        <v>149</v>
      </c>
      <c r="C34" s="91" t="str" cm="1">
        <f t="array" aca="1" ref="C34" ca="1">IF(INDIRECT(B34&amp;"!$C$7")="","",INDIRECT(B34&amp;"!$C$7"))</f>
        <v/>
      </c>
      <c r="D34" s="145" t="str" cm="1">
        <f t="array" aca="1" ref="D34" ca="1">IF(INDIRECT(B34&amp;"!$C$6")="","",INDIRECT(B34&amp;"!$C$6"))</f>
        <v/>
      </c>
      <c r="E34" s="227" t="str">
        <f t="shared" ca="1" si="0"/>
        <v/>
      </c>
      <c r="F34" s="228"/>
      <c r="G34" s="101" t="str">
        <f t="shared" ca="1" si="1"/>
        <v/>
      </c>
      <c r="H34" s="101" t="str">
        <f t="shared" ca="1" si="2"/>
        <v/>
      </c>
      <c r="I34" s="101" t="str">
        <f t="shared" ca="1" si="3"/>
        <v/>
      </c>
      <c r="J34" s="101" t="str">
        <f t="shared" ca="1" si="4"/>
        <v/>
      </c>
      <c r="K34" s="146" t="str">
        <f t="shared" ca="1" si="5"/>
        <v/>
      </c>
      <c r="L34" s="101" t="str">
        <f t="shared" ca="1" si="6"/>
        <v/>
      </c>
      <c r="M34" s="101" t="str">
        <f t="shared" ca="1" si="7"/>
        <v/>
      </c>
      <c r="N34" s="92" t="str">
        <f t="shared" ca="1" si="8"/>
        <v/>
      </c>
      <c r="O34" s="186" t="str">
        <f t="shared" ca="1" si="9"/>
        <v/>
      </c>
      <c r="P34" s="93">
        <f t="shared" ca="1" si="24"/>
        <v>0</v>
      </c>
      <c r="Q34" s="151" cm="1">
        <f t="array" aca="1" ref="Q34" ca="1">(INDIRECT(B34&amp;"!$H$26")*15+INDIRECT(B34&amp;"!$I$26")+INDIRECT(B34&amp;"!$I$30"))</f>
        <v>0</v>
      </c>
      <c r="R34" s="94">
        <f t="shared" ca="1" si="25"/>
        <v>0</v>
      </c>
      <c r="S34" s="95" t="str">
        <f t="shared" ca="1" si="26"/>
        <v>×</v>
      </c>
      <c r="T34" s="95" t="str">
        <f t="shared" ca="1" si="27"/>
        <v>×</v>
      </c>
      <c r="U34" s="95" t="str">
        <f t="shared" ca="1" si="28"/>
        <v>×</v>
      </c>
      <c r="V34" s="95" t="str">
        <f t="shared" ca="1" si="29"/>
        <v>×</v>
      </c>
      <c r="W34" s="88"/>
      <c r="X34" s="88"/>
      <c r="Y34" s="88"/>
      <c r="Z34" s="88"/>
      <c r="AA34" s="88"/>
      <c r="AB34" s="88"/>
      <c r="AC34" s="88"/>
      <c r="AD34" s="88"/>
      <c r="AE34" s="88"/>
    </row>
    <row r="35" spans="1:31" s="52" customFormat="1" ht="26.25" customHeight="1">
      <c r="A35" s="73">
        <v>24</v>
      </c>
      <c r="B35" s="166" t="s">
        <v>150</v>
      </c>
      <c r="C35" s="91" t="str" cm="1">
        <f t="array" aca="1" ref="C35" ca="1">IF(INDIRECT(B35&amp;"!$C$7")="","",INDIRECT(B35&amp;"!$C$7"))</f>
        <v/>
      </c>
      <c r="D35" s="145" t="str" cm="1">
        <f t="array" aca="1" ref="D35" ca="1">IF(INDIRECT(B35&amp;"!$C$6")="","",INDIRECT(B35&amp;"!$C$6"))</f>
        <v/>
      </c>
      <c r="E35" s="227" t="str">
        <f t="shared" ca="1" si="0"/>
        <v/>
      </c>
      <c r="F35" s="228"/>
      <c r="G35" s="101" t="str">
        <f t="shared" ca="1" si="1"/>
        <v/>
      </c>
      <c r="H35" s="101" t="str">
        <f t="shared" ca="1" si="2"/>
        <v/>
      </c>
      <c r="I35" s="101" t="str">
        <f t="shared" ca="1" si="3"/>
        <v/>
      </c>
      <c r="J35" s="101" t="str">
        <f t="shared" ca="1" si="4"/>
        <v/>
      </c>
      <c r="K35" s="146" t="str">
        <f t="shared" ca="1" si="5"/>
        <v/>
      </c>
      <c r="L35" s="101" t="str">
        <f t="shared" ca="1" si="6"/>
        <v/>
      </c>
      <c r="M35" s="101" t="str">
        <f t="shared" ca="1" si="7"/>
        <v/>
      </c>
      <c r="N35" s="92" t="str">
        <f t="shared" ca="1" si="8"/>
        <v/>
      </c>
      <c r="O35" s="186" t="str">
        <f t="shared" ca="1" si="9"/>
        <v/>
      </c>
      <c r="P35" s="93">
        <f t="shared" ca="1" si="24"/>
        <v>0</v>
      </c>
      <c r="Q35" s="151" cm="1">
        <f t="array" aca="1" ref="Q35" ca="1">(INDIRECT(B35&amp;"!$H$26")*15+INDIRECT(B35&amp;"!$I$26")+INDIRECT(B35&amp;"!$I$30"))</f>
        <v>0</v>
      </c>
      <c r="R35" s="94">
        <f t="shared" ca="1" si="25"/>
        <v>0</v>
      </c>
      <c r="S35" s="95" t="str">
        <f t="shared" ca="1" si="26"/>
        <v>×</v>
      </c>
      <c r="T35" s="95" t="str">
        <f t="shared" ca="1" si="27"/>
        <v>×</v>
      </c>
      <c r="U35" s="95" t="str">
        <f t="shared" ca="1" si="28"/>
        <v>×</v>
      </c>
      <c r="V35" s="95" t="str">
        <f t="shared" ca="1" si="29"/>
        <v>×</v>
      </c>
      <c r="W35" s="88"/>
      <c r="X35" s="88"/>
      <c r="Y35" s="88"/>
      <c r="Z35" s="88"/>
      <c r="AA35" s="88"/>
      <c r="AB35" s="88"/>
      <c r="AC35" s="88"/>
      <c r="AD35" s="88"/>
      <c r="AE35" s="88"/>
    </row>
    <row r="36" spans="1:31" s="53" customFormat="1" ht="26.25" customHeight="1">
      <c r="A36" s="73">
        <v>25</v>
      </c>
      <c r="B36" s="166" t="s">
        <v>151</v>
      </c>
      <c r="C36" s="91" t="str" cm="1">
        <f t="array" aca="1" ref="C36" ca="1">IF(INDIRECT(B36&amp;"!$C$7")="","",INDIRECT(B36&amp;"!$C$7"))</f>
        <v/>
      </c>
      <c r="D36" s="145" t="str" cm="1">
        <f t="array" aca="1" ref="D36" ca="1">IF(INDIRECT(B36&amp;"!$C$6")="","",INDIRECT(B36&amp;"!$C$6"))</f>
        <v/>
      </c>
      <c r="E36" s="227" t="str">
        <f t="shared" ca="1" si="0"/>
        <v/>
      </c>
      <c r="F36" s="228"/>
      <c r="G36" s="101" t="str">
        <f t="shared" ca="1" si="1"/>
        <v/>
      </c>
      <c r="H36" s="101" t="str">
        <f t="shared" ca="1" si="2"/>
        <v/>
      </c>
      <c r="I36" s="101" t="str">
        <f t="shared" ca="1" si="3"/>
        <v/>
      </c>
      <c r="J36" s="101" t="str">
        <f t="shared" ca="1" si="4"/>
        <v/>
      </c>
      <c r="K36" s="146" t="str">
        <f t="shared" ca="1" si="5"/>
        <v/>
      </c>
      <c r="L36" s="101" t="str">
        <f t="shared" ca="1" si="6"/>
        <v/>
      </c>
      <c r="M36" s="101" t="str">
        <f t="shared" ca="1" si="7"/>
        <v/>
      </c>
      <c r="N36" s="92" t="str">
        <f t="shared" ca="1" si="8"/>
        <v/>
      </c>
      <c r="O36" s="186" t="str">
        <f t="shared" ca="1" si="9"/>
        <v/>
      </c>
      <c r="P36" s="93">
        <f t="shared" ca="1" si="24"/>
        <v>0</v>
      </c>
      <c r="Q36" s="151" cm="1">
        <f t="array" aca="1" ref="Q36" ca="1">(INDIRECT(B36&amp;"!$H$26")*15+INDIRECT(B36&amp;"!$I$26")+INDIRECT(B36&amp;"!$I$30"))</f>
        <v>0</v>
      </c>
      <c r="R36" s="94">
        <f t="shared" ca="1" si="25"/>
        <v>0</v>
      </c>
      <c r="S36" s="95" t="str">
        <f t="shared" ca="1" si="26"/>
        <v>×</v>
      </c>
      <c r="T36" s="95" t="str">
        <f t="shared" ca="1" si="27"/>
        <v>×</v>
      </c>
      <c r="U36" s="95" t="str">
        <f t="shared" ca="1" si="28"/>
        <v>×</v>
      </c>
      <c r="V36" s="95" t="str">
        <f t="shared" ca="1" si="29"/>
        <v>×</v>
      </c>
      <c r="W36" s="89"/>
      <c r="X36" s="89"/>
      <c r="Y36" s="89"/>
      <c r="Z36" s="89"/>
      <c r="AA36" s="89"/>
      <c r="AB36" s="89"/>
      <c r="AC36" s="89"/>
      <c r="AD36" s="89"/>
      <c r="AE36" s="89"/>
    </row>
    <row r="37" spans="1:31" ht="26.25" customHeight="1">
      <c r="A37" s="73">
        <v>26</v>
      </c>
      <c r="B37" s="166" t="s">
        <v>152</v>
      </c>
      <c r="C37" s="91" t="str" cm="1">
        <f t="array" aca="1" ref="C37" ca="1">IF(INDIRECT(B37&amp;"!$C$7")="","",INDIRECT(B37&amp;"!$C$7"))</f>
        <v/>
      </c>
      <c r="D37" s="145" t="str" cm="1">
        <f t="array" aca="1" ref="D37" ca="1">IF(INDIRECT(B37&amp;"!$C$6")="","",INDIRECT(B37&amp;"!$C$6"))</f>
        <v/>
      </c>
      <c r="E37" s="227" t="str">
        <f t="shared" ca="1" si="0"/>
        <v/>
      </c>
      <c r="F37" s="228"/>
      <c r="G37" s="101" t="str">
        <f t="shared" ca="1" si="1"/>
        <v/>
      </c>
      <c r="H37" s="101" t="str">
        <f t="shared" ca="1" si="2"/>
        <v/>
      </c>
      <c r="I37" s="101" t="str">
        <f t="shared" ca="1" si="3"/>
        <v/>
      </c>
      <c r="J37" s="101" t="str">
        <f t="shared" ca="1" si="4"/>
        <v/>
      </c>
      <c r="K37" s="146" t="str">
        <f t="shared" ca="1" si="5"/>
        <v/>
      </c>
      <c r="L37" s="101" t="str">
        <f t="shared" ca="1" si="6"/>
        <v/>
      </c>
      <c r="M37" s="101" t="str">
        <f t="shared" ca="1" si="7"/>
        <v/>
      </c>
      <c r="N37" s="92" t="str">
        <f t="shared" ca="1" si="8"/>
        <v/>
      </c>
      <c r="O37" s="186" t="str">
        <f t="shared" ca="1" si="9"/>
        <v/>
      </c>
      <c r="P37" s="93">
        <f t="shared" ca="1" si="24"/>
        <v>0</v>
      </c>
      <c r="Q37" s="151" cm="1">
        <f t="array" aca="1" ref="Q37" ca="1">(INDIRECT(B37&amp;"!$H$26")*15+INDIRECT(B37&amp;"!$I$26")+INDIRECT(B37&amp;"!$I$30"))</f>
        <v>0</v>
      </c>
      <c r="R37" s="94">
        <f t="shared" ca="1" si="25"/>
        <v>0</v>
      </c>
      <c r="S37" s="95" t="str">
        <f t="shared" ca="1" si="26"/>
        <v>×</v>
      </c>
      <c r="T37" s="95" t="str">
        <f t="shared" ca="1" si="27"/>
        <v>×</v>
      </c>
      <c r="U37" s="95" t="str">
        <f t="shared" ca="1" si="28"/>
        <v>×</v>
      </c>
      <c r="V37" s="95" t="str">
        <f t="shared" ca="1" si="29"/>
        <v>×</v>
      </c>
    </row>
    <row r="38" spans="1:31" ht="26.25" customHeight="1">
      <c r="A38" s="73">
        <v>27</v>
      </c>
      <c r="B38" s="166" t="s">
        <v>153</v>
      </c>
      <c r="C38" s="91" t="str" cm="1">
        <f t="array" aca="1" ref="C38" ca="1">IF(INDIRECT(B38&amp;"!$C$7")="","",INDIRECT(B38&amp;"!$C$7"))</f>
        <v/>
      </c>
      <c r="D38" s="145" t="str" cm="1">
        <f t="array" aca="1" ref="D38" ca="1">IF(INDIRECT(B38&amp;"!$C$6")="","",INDIRECT(B38&amp;"!$C$6"))</f>
        <v/>
      </c>
      <c r="E38" s="227" t="str">
        <f t="shared" ca="1" si="0"/>
        <v/>
      </c>
      <c r="F38" s="228"/>
      <c r="G38" s="101" t="str">
        <f t="shared" ca="1" si="1"/>
        <v/>
      </c>
      <c r="H38" s="101" t="str">
        <f t="shared" ca="1" si="2"/>
        <v/>
      </c>
      <c r="I38" s="101" t="str">
        <f t="shared" ca="1" si="3"/>
        <v/>
      </c>
      <c r="J38" s="101" t="str">
        <f t="shared" ca="1" si="4"/>
        <v/>
      </c>
      <c r="K38" s="146" t="str">
        <f t="shared" ca="1" si="5"/>
        <v/>
      </c>
      <c r="L38" s="101" t="str">
        <f t="shared" ca="1" si="6"/>
        <v/>
      </c>
      <c r="M38" s="101" t="str">
        <f t="shared" ca="1" si="7"/>
        <v/>
      </c>
      <c r="N38" s="92" t="str">
        <f t="shared" ca="1" si="8"/>
        <v/>
      </c>
      <c r="O38" s="186" t="str">
        <f t="shared" ca="1" si="9"/>
        <v/>
      </c>
      <c r="P38" s="93">
        <f t="shared" ca="1" si="24"/>
        <v>0</v>
      </c>
      <c r="Q38" s="151" cm="1">
        <f t="array" aca="1" ref="Q38" ca="1">(INDIRECT(B38&amp;"!$H$26")*15+INDIRECT(B38&amp;"!$I$26")+INDIRECT(B38&amp;"!$I$30"))</f>
        <v>0</v>
      </c>
      <c r="R38" s="94">
        <f t="shared" ca="1" si="25"/>
        <v>0</v>
      </c>
      <c r="S38" s="95" t="str">
        <f t="shared" ca="1" si="26"/>
        <v>×</v>
      </c>
      <c r="T38" s="95" t="str">
        <f t="shared" ca="1" si="27"/>
        <v>×</v>
      </c>
      <c r="U38" s="95" t="str">
        <f t="shared" ca="1" si="28"/>
        <v>×</v>
      </c>
      <c r="V38" s="95" t="str">
        <f t="shared" ca="1" si="29"/>
        <v>×</v>
      </c>
    </row>
    <row r="39" spans="1:31" ht="26.25" customHeight="1">
      <c r="A39" s="73">
        <v>28</v>
      </c>
      <c r="B39" s="166" t="s">
        <v>154</v>
      </c>
      <c r="C39" s="91" t="str" cm="1">
        <f t="array" aca="1" ref="C39" ca="1">IF(INDIRECT(B39&amp;"!$C$7")="","",INDIRECT(B39&amp;"!$C$7"))</f>
        <v/>
      </c>
      <c r="D39" s="145" t="str" cm="1">
        <f t="array" aca="1" ref="D39" ca="1">IF(INDIRECT(B39&amp;"!$C$6")="","",INDIRECT(B39&amp;"!$C$6"))</f>
        <v/>
      </c>
      <c r="E39" s="227" t="str">
        <f t="shared" ca="1" si="0"/>
        <v/>
      </c>
      <c r="F39" s="228"/>
      <c r="G39" s="101" t="str">
        <f t="shared" ca="1" si="1"/>
        <v/>
      </c>
      <c r="H39" s="101" t="str">
        <f t="shared" ca="1" si="2"/>
        <v/>
      </c>
      <c r="I39" s="101" t="str">
        <f t="shared" ca="1" si="3"/>
        <v/>
      </c>
      <c r="J39" s="101" t="str">
        <f t="shared" ca="1" si="4"/>
        <v/>
      </c>
      <c r="K39" s="146" t="str">
        <f t="shared" ca="1" si="5"/>
        <v/>
      </c>
      <c r="L39" s="101" t="str">
        <f t="shared" ca="1" si="6"/>
        <v/>
      </c>
      <c r="M39" s="101" t="str">
        <f t="shared" ca="1" si="7"/>
        <v/>
      </c>
      <c r="N39" s="92" t="str">
        <f t="shared" ca="1" si="8"/>
        <v/>
      </c>
      <c r="O39" s="186" t="str">
        <f t="shared" ca="1" si="9"/>
        <v/>
      </c>
      <c r="P39" s="93">
        <f t="shared" ca="1" si="24"/>
        <v>0</v>
      </c>
      <c r="Q39" s="151" cm="1">
        <f t="array" aca="1" ref="Q39" ca="1">(INDIRECT(B39&amp;"!$H$26")*15+INDIRECT(B39&amp;"!$I$26")+INDIRECT(B39&amp;"!$I$30"))</f>
        <v>0</v>
      </c>
      <c r="R39" s="94">
        <f t="shared" ca="1" si="25"/>
        <v>0</v>
      </c>
      <c r="S39" s="95" t="str">
        <f t="shared" ca="1" si="26"/>
        <v>×</v>
      </c>
      <c r="T39" s="95" t="str">
        <f t="shared" ca="1" si="27"/>
        <v>×</v>
      </c>
      <c r="U39" s="95" t="str">
        <f t="shared" ca="1" si="28"/>
        <v>×</v>
      </c>
      <c r="V39" s="95" t="str">
        <f t="shared" ca="1" si="29"/>
        <v>×</v>
      </c>
    </row>
    <row r="40" spans="1:31" ht="26.25" customHeight="1">
      <c r="A40" s="73">
        <v>29</v>
      </c>
      <c r="B40" s="166" t="s">
        <v>155</v>
      </c>
      <c r="C40" s="91" t="str" cm="1">
        <f t="array" aca="1" ref="C40" ca="1">IF(INDIRECT(B40&amp;"!$C$7")="","",INDIRECT(B40&amp;"!$C$7"))</f>
        <v/>
      </c>
      <c r="D40" s="145" t="str" cm="1">
        <f t="array" aca="1" ref="D40" ca="1">IF(INDIRECT(B40&amp;"!$C$6")="","",INDIRECT(B40&amp;"!$C$6"))</f>
        <v/>
      </c>
      <c r="E40" s="227" t="str">
        <f t="shared" ca="1" si="0"/>
        <v/>
      </c>
      <c r="F40" s="228"/>
      <c r="G40" s="101" t="str">
        <f t="shared" ca="1" si="1"/>
        <v/>
      </c>
      <c r="H40" s="101" t="str">
        <f t="shared" ca="1" si="2"/>
        <v/>
      </c>
      <c r="I40" s="101" t="str">
        <f t="shared" ca="1" si="3"/>
        <v/>
      </c>
      <c r="J40" s="101" t="str">
        <f t="shared" ca="1" si="4"/>
        <v/>
      </c>
      <c r="K40" s="146" t="str">
        <f t="shared" ca="1" si="5"/>
        <v/>
      </c>
      <c r="L40" s="101" t="str">
        <f t="shared" ca="1" si="6"/>
        <v/>
      </c>
      <c r="M40" s="101" t="str">
        <f t="shared" ca="1" si="7"/>
        <v/>
      </c>
      <c r="N40" s="92" t="str">
        <f t="shared" ca="1" si="8"/>
        <v/>
      </c>
      <c r="O40" s="186" t="str">
        <f t="shared" ca="1" si="9"/>
        <v/>
      </c>
      <c r="P40" s="93">
        <f t="shared" ca="1" si="24"/>
        <v>0</v>
      </c>
      <c r="Q40" s="151" cm="1">
        <f t="array" aca="1" ref="Q40" ca="1">(INDIRECT(B40&amp;"!$H$26")*15+INDIRECT(B40&amp;"!$I$26")+INDIRECT(B40&amp;"!$I$30"))</f>
        <v>0</v>
      </c>
      <c r="R40" s="94">
        <f t="shared" ca="1" si="25"/>
        <v>0</v>
      </c>
      <c r="S40" s="95" t="str">
        <f t="shared" ca="1" si="26"/>
        <v>×</v>
      </c>
      <c r="T40" s="95" t="str">
        <f t="shared" ca="1" si="27"/>
        <v>×</v>
      </c>
      <c r="U40" s="95" t="str">
        <f t="shared" ca="1" si="28"/>
        <v>×</v>
      </c>
      <c r="V40" s="95" t="str">
        <f t="shared" ca="1" si="29"/>
        <v>×</v>
      </c>
    </row>
    <row r="41" spans="1:31" ht="26.25" customHeight="1">
      <c r="A41" s="73">
        <v>30</v>
      </c>
      <c r="B41" s="166" t="s">
        <v>156</v>
      </c>
      <c r="C41" s="91" t="str" cm="1">
        <f t="array" aca="1" ref="C41" ca="1">IF(INDIRECT(B41&amp;"!$C$7")="","",INDIRECT(B41&amp;"!$C$7"))</f>
        <v/>
      </c>
      <c r="D41" s="145" t="str" cm="1">
        <f t="array" aca="1" ref="D41" ca="1">IF(INDIRECT(B41&amp;"!$C$6")="","",INDIRECT(B41&amp;"!$C$6"))</f>
        <v/>
      </c>
      <c r="E41" s="227" t="str">
        <f t="shared" ca="1" si="0"/>
        <v/>
      </c>
      <c r="F41" s="228"/>
      <c r="G41" s="101" t="str">
        <f t="shared" ca="1" si="1"/>
        <v/>
      </c>
      <c r="H41" s="101" t="str">
        <f t="shared" ca="1" si="2"/>
        <v/>
      </c>
      <c r="I41" s="101" t="str">
        <f t="shared" ca="1" si="3"/>
        <v/>
      </c>
      <c r="J41" s="101" t="str">
        <f t="shared" ca="1" si="4"/>
        <v/>
      </c>
      <c r="K41" s="146" t="str">
        <f t="shared" ca="1" si="5"/>
        <v/>
      </c>
      <c r="L41" s="101" t="str">
        <f t="shared" ca="1" si="6"/>
        <v/>
      </c>
      <c r="M41" s="101" t="str">
        <f t="shared" ca="1" si="7"/>
        <v/>
      </c>
      <c r="N41" s="92" t="str">
        <f t="shared" ca="1" si="8"/>
        <v/>
      </c>
      <c r="O41" s="186" t="str">
        <f t="shared" ca="1" si="9"/>
        <v/>
      </c>
      <c r="P41" s="93">
        <f t="shared" ca="1" si="24"/>
        <v>0</v>
      </c>
      <c r="Q41" s="151" cm="1">
        <f t="array" aca="1" ref="Q41" ca="1">(INDIRECT(B41&amp;"!$H$26")*15+INDIRECT(B41&amp;"!$I$26")+INDIRECT(B41&amp;"!$I$30"))</f>
        <v>0</v>
      </c>
      <c r="R41" s="94">
        <f t="shared" ca="1" si="25"/>
        <v>0</v>
      </c>
      <c r="S41" s="95" t="str">
        <f t="shared" ca="1" si="26"/>
        <v>×</v>
      </c>
      <c r="T41" s="95" t="str">
        <f t="shared" ca="1" si="27"/>
        <v>×</v>
      </c>
      <c r="U41" s="95" t="str">
        <f t="shared" ca="1" si="28"/>
        <v>×</v>
      </c>
      <c r="V41" s="95" t="str">
        <f t="shared" ca="1" si="29"/>
        <v>×</v>
      </c>
    </row>
    <row r="42" spans="1:31" ht="26.25" customHeight="1">
      <c r="A42" s="73">
        <v>31</v>
      </c>
      <c r="B42" s="166" t="s">
        <v>157</v>
      </c>
      <c r="C42" s="91" t="str" cm="1">
        <f t="array" aca="1" ref="C42" ca="1">IF(INDIRECT(B42&amp;"!$C$7")="","",INDIRECT(B42&amp;"!$C$7"))</f>
        <v/>
      </c>
      <c r="D42" s="145" t="str" cm="1">
        <f t="array" aca="1" ref="D42" ca="1">IF(INDIRECT(B42&amp;"!$C$6")="","",INDIRECT(B42&amp;"!$C$6"))</f>
        <v/>
      </c>
      <c r="E42" s="227" t="str">
        <f t="shared" ca="1" si="0"/>
        <v/>
      </c>
      <c r="F42" s="228"/>
      <c r="G42" s="101" t="str">
        <f t="shared" ca="1" si="1"/>
        <v/>
      </c>
      <c r="H42" s="101" t="str">
        <f t="shared" ca="1" si="2"/>
        <v/>
      </c>
      <c r="I42" s="101" t="str">
        <f t="shared" ca="1" si="3"/>
        <v/>
      </c>
      <c r="J42" s="101" t="str">
        <f t="shared" ca="1" si="4"/>
        <v/>
      </c>
      <c r="K42" s="146" t="str">
        <f t="shared" ca="1" si="5"/>
        <v/>
      </c>
      <c r="L42" s="101" t="str">
        <f t="shared" ca="1" si="6"/>
        <v/>
      </c>
      <c r="M42" s="101" t="str">
        <f t="shared" ca="1" si="7"/>
        <v/>
      </c>
      <c r="N42" s="92" t="str">
        <f t="shared" ca="1" si="8"/>
        <v/>
      </c>
      <c r="O42" s="186" t="str">
        <f t="shared" ca="1" si="9"/>
        <v/>
      </c>
      <c r="P42" s="93">
        <f t="shared" ca="1" si="24"/>
        <v>0</v>
      </c>
      <c r="Q42" s="151" cm="1">
        <f t="array" aca="1" ref="Q42" ca="1">(INDIRECT(B42&amp;"!$H$26")*15+INDIRECT(B42&amp;"!$I$26")+INDIRECT(B42&amp;"!$I$30"))</f>
        <v>0</v>
      </c>
      <c r="R42" s="94">
        <f t="shared" ca="1" si="25"/>
        <v>0</v>
      </c>
      <c r="S42" s="95" t="str">
        <f t="shared" ca="1" si="26"/>
        <v>×</v>
      </c>
      <c r="T42" s="95" t="str">
        <f t="shared" ca="1" si="27"/>
        <v>×</v>
      </c>
      <c r="U42" s="95" t="str">
        <f t="shared" ca="1" si="28"/>
        <v>×</v>
      </c>
      <c r="V42" s="95" t="str">
        <f t="shared" ca="1" si="29"/>
        <v>×</v>
      </c>
    </row>
    <row r="43" spans="1:31" ht="26.25" customHeight="1">
      <c r="A43" s="73">
        <v>32</v>
      </c>
      <c r="B43" s="166" t="s">
        <v>158</v>
      </c>
      <c r="C43" s="91" t="str" cm="1">
        <f t="array" aca="1" ref="C43" ca="1">IF(INDIRECT(B43&amp;"!$C$7")="","",INDIRECT(B43&amp;"!$C$7"))</f>
        <v/>
      </c>
      <c r="D43" s="145" t="str" cm="1">
        <f t="array" aca="1" ref="D43" ca="1">IF(INDIRECT(B43&amp;"!$C$6")="","",INDIRECT(B43&amp;"!$C$6"))</f>
        <v/>
      </c>
      <c r="E43" s="227" t="str">
        <f t="shared" ca="1" si="0"/>
        <v/>
      </c>
      <c r="F43" s="228"/>
      <c r="G43" s="101" t="str">
        <f t="shared" ca="1" si="1"/>
        <v/>
      </c>
      <c r="H43" s="101" t="str">
        <f t="shared" ca="1" si="2"/>
        <v/>
      </c>
      <c r="I43" s="101" t="str">
        <f t="shared" ca="1" si="3"/>
        <v/>
      </c>
      <c r="J43" s="101" t="str">
        <f t="shared" ca="1" si="4"/>
        <v/>
      </c>
      <c r="K43" s="146" t="str">
        <f t="shared" ca="1" si="5"/>
        <v/>
      </c>
      <c r="L43" s="101" t="str">
        <f t="shared" ca="1" si="6"/>
        <v/>
      </c>
      <c r="M43" s="101" t="str">
        <f t="shared" ca="1" si="7"/>
        <v/>
      </c>
      <c r="N43" s="92" t="str">
        <f t="shared" ca="1" si="8"/>
        <v/>
      </c>
      <c r="O43" s="186" t="str">
        <f t="shared" ca="1" si="9"/>
        <v/>
      </c>
      <c r="P43" s="93">
        <f t="shared" ca="1" si="24"/>
        <v>0</v>
      </c>
      <c r="Q43" s="151" cm="1">
        <f t="array" aca="1" ref="Q43" ca="1">(INDIRECT(B43&amp;"!$H$26")*15+INDIRECT(B43&amp;"!$I$26")+INDIRECT(B43&amp;"!$I$30"))</f>
        <v>0</v>
      </c>
      <c r="R43" s="94">
        <f t="shared" ca="1" si="25"/>
        <v>0</v>
      </c>
      <c r="S43" s="95" t="str">
        <f t="shared" ca="1" si="26"/>
        <v>×</v>
      </c>
      <c r="T43" s="95" t="str">
        <f t="shared" ca="1" si="27"/>
        <v>×</v>
      </c>
      <c r="U43" s="95" t="str">
        <f t="shared" ca="1" si="28"/>
        <v>×</v>
      </c>
      <c r="V43" s="95" t="str">
        <f t="shared" ca="1" si="29"/>
        <v>×</v>
      </c>
    </row>
    <row r="44" spans="1:31" ht="26.25" customHeight="1">
      <c r="A44" s="73">
        <v>33</v>
      </c>
      <c r="B44" s="166" t="s">
        <v>159</v>
      </c>
      <c r="C44" s="91" t="str" cm="1">
        <f t="array" aca="1" ref="C44" ca="1">IF(INDIRECT(B44&amp;"!$C$7")="","",INDIRECT(B44&amp;"!$C$7"))</f>
        <v/>
      </c>
      <c r="D44" s="145" t="str" cm="1">
        <f t="array" aca="1" ref="D44" ca="1">IF(INDIRECT(B44&amp;"!$C$6")="","",INDIRECT(B44&amp;"!$C$6"))</f>
        <v/>
      </c>
      <c r="E44" s="227" t="str">
        <f t="shared" ca="1" si="0"/>
        <v/>
      </c>
      <c r="F44" s="228"/>
      <c r="G44" s="101" t="str">
        <f t="shared" ca="1" si="1"/>
        <v/>
      </c>
      <c r="H44" s="101" t="str">
        <f t="shared" ca="1" si="2"/>
        <v/>
      </c>
      <c r="I44" s="101" t="str">
        <f t="shared" ca="1" si="3"/>
        <v/>
      </c>
      <c r="J44" s="101" t="str">
        <f t="shared" ca="1" si="4"/>
        <v/>
      </c>
      <c r="K44" s="146" t="str">
        <f t="shared" ca="1" si="5"/>
        <v/>
      </c>
      <c r="L44" s="101" t="str">
        <f t="shared" ca="1" si="6"/>
        <v/>
      </c>
      <c r="M44" s="101" t="str">
        <f t="shared" ca="1" si="7"/>
        <v/>
      </c>
      <c r="N44" s="92" t="str">
        <f t="shared" ca="1" si="8"/>
        <v/>
      </c>
      <c r="O44" s="186" t="str">
        <f t="shared" ca="1" si="9"/>
        <v/>
      </c>
      <c r="P44" s="93">
        <f t="shared" ca="1" si="24"/>
        <v>0</v>
      </c>
      <c r="Q44" s="151" cm="1">
        <f t="array" aca="1" ref="Q44" ca="1">(INDIRECT(B44&amp;"!$H$26")*15+INDIRECT(B44&amp;"!$I$26")+INDIRECT(B44&amp;"!$I$30"))</f>
        <v>0</v>
      </c>
      <c r="R44" s="94">
        <f t="shared" ca="1" si="25"/>
        <v>0</v>
      </c>
      <c r="S44" s="95" t="str">
        <f t="shared" ca="1" si="26"/>
        <v>×</v>
      </c>
      <c r="T44" s="95" t="str">
        <f t="shared" ca="1" si="27"/>
        <v>×</v>
      </c>
      <c r="U44" s="95" t="str">
        <f t="shared" ca="1" si="28"/>
        <v>×</v>
      </c>
      <c r="V44" s="95" t="str">
        <f t="shared" ca="1" si="29"/>
        <v>×</v>
      </c>
    </row>
    <row r="45" spans="1:31" ht="26.25" customHeight="1">
      <c r="A45" s="73">
        <v>34</v>
      </c>
      <c r="B45" s="166" t="s">
        <v>160</v>
      </c>
      <c r="C45" s="91" t="str" cm="1">
        <f t="array" aca="1" ref="C45" ca="1">IF(INDIRECT(B45&amp;"!$C$7")="","",INDIRECT(B45&amp;"!$C$7"))</f>
        <v/>
      </c>
      <c r="D45" s="145" t="str" cm="1">
        <f t="array" aca="1" ref="D45" ca="1">IF(INDIRECT(B45&amp;"!$C$6")="","",INDIRECT(B45&amp;"!$C$6"))</f>
        <v/>
      </c>
      <c r="E45" s="227" t="str">
        <f t="shared" ca="1" si="0"/>
        <v/>
      </c>
      <c r="F45" s="228"/>
      <c r="G45" s="101" t="str">
        <f t="shared" ca="1" si="1"/>
        <v/>
      </c>
      <c r="H45" s="101" t="str">
        <f t="shared" ca="1" si="2"/>
        <v/>
      </c>
      <c r="I45" s="101" t="str">
        <f t="shared" ca="1" si="3"/>
        <v/>
      </c>
      <c r="J45" s="101" t="str">
        <f t="shared" ca="1" si="4"/>
        <v/>
      </c>
      <c r="K45" s="146" t="str">
        <f t="shared" ca="1" si="5"/>
        <v/>
      </c>
      <c r="L45" s="101" t="str">
        <f t="shared" ca="1" si="6"/>
        <v/>
      </c>
      <c r="M45" s="101" t="str">
        <f t="shared" ca="1" si="7"/>
        <v/>
      </c>
      <c r="N45" s="92" t="str">
        <f t="shared" ca="1" si="8"/>
        <v/>
      </c>
      <c r="O45" s="186" t="str">
        <f t="shared" ca="1" si="9"/>
        <v/>
      </c>
      <c r="P45" s="93">
        <f t="shared" ca="1" si="24"/>
        <v>0</v>
      </c>
      <c r="Q45" s="151" cm="1">
        <f t="array" aca="1" ref="Q45" ca="1">(INDIRECT(B45&amp;"!$H$26")*15+INDIRECT(B45&amp;"!$I$26")+INDIRECT(B45&amp;"!$I$30"))</f>
        <v>0</v>
      </c>
      <c r="R45" s="94">
        <f t="shared" ca="1" si="25"/>
        <v>0</v>
      </c>
      <c r="S45" s="95" t="str">
        <f t="shared" ca="1" si="26"/>
        <v>×</v>
      </c>
      <c r="T45" s="95" t="str">
        <f t="shared" ca="1" si="27"/>
        <v>×</v>
      </c>
      <c r="U45" s="95" t="str">
        <f t="shared" ca="1" si="28"/>
        <v>×</v>
      </c>
      <c r="V45" s="95" t="str">
        <f t="shared" ca="1" si="29"/>
        <v>×</v>
      </c>
    </row>
    <row r="46" spans="1:31" ht="26.25" customHeight="1">
      <c r="A46" s="73">
        <v>35</v>
      </c>
      <c r="B46" s="166" t="s">
        <v>161</v>
      </c>
      <c r="C46" s="91" t="str" cm="1">
        <f t="array" aca="1" ref="C46" ca="1">IF(INDIRECT(B46&amp;"!$C$7")="","",INDIRECT(B46&amp;"!$C$7"))</f>
        <v/>
      </c>
      <c r="D46" s="145" t="str" cm="1">
        <f t="array" aca="1" ref="D46" ca="1">IF(INDIRECT(B46&amp;"!$C$6")="","",INDIRECT(B46&amp;"!$C$6"))</f>
        <v/>
      </c>
      <c r="E46" s="227" t="str">
        <f t="shared" ca="1" si="0"/>
        <v/>
      </c>
      <c r="F46" s="228"/>
      <c r="G46" s="101" t="str">
        <f t="shared" ca="1" si="1"/>
        <v/>
      </c>
      <c r="H46" s="101" t="str">
        <f t="shared" ca="1" si="2"/>
        <v/>
      </c>
      <c r="I46" s="101" t="str">
        <f t="shared" ca="1" si="3"/>
        <v/>
      </c>
      <c r="J46" s="101" t="str">
        <f t="shared" ca="1" si="4"/>
        <v/>
      </c>
      <c r="K46" s="146" t="str">
        <f t="shared" ca="1" si="5"/>
        <v/>
      </c>
      <c r="L46" s="101" t="str">
        <f t="shared" ca="1" si="6"/>
        <v/>
      </c>
      <c r="M46" s="101" t="str">
        <f t="shared" ca="1" si="7"/>
        <v/>
      </c>
      <c r="N46" s="92" t="str">
        <f t="shared" ca="1" si="8"/>
        <v/>
      </c>
      <c r="O46" s="186" t="str">
        <f t="shared" ca="1" si="9"/>
        <v/>
      </c>
      <c r="P46" s="93">
        <f t="shared" ca="1" si="24"/>
        <v>0</v>
      </c>
      <c r="Q46" s="151" cm="1">
        <f t="array" aca="1" ref="Q46" ca="1">(INDIRECT(B46&amp;"!$H$26")*15+INDIRECT(B46&amp;"!$I$26")+INDIRECT(B46&amp;"!$I$30"))</f>
        <v>0</v>
      </c>
      <c r="R46" s="94">
        <f t="shared" ca="1" si="25"/>
        <v>0</v>
      </c>
      <c r="S46" s="95" t="str">
        <f t="shared" ca="1" si="26"/>
        <v>×</v>
      </c>
      <c r="T46" s="95" t="str">
        <f t="shared" ca="1" si="27"/>
        <v>×</v>
      </c>
      <c r="U46" s="95" t="str">
        <f t="shared" ca="1" si="28"/>
        <v>×</v>
      </c>
      <c r="V46" s="95" t="str">
        <f t="shared" ca="1" si="29"/>
        <v>×</v>
      </c>
    </row>
    <row r="47" spans="1:31" ht="26.25" customHeight="1">
      <c r="A47" s="73">
        <v>36</v>
      </c>
      <c r="B47" s="166" t="s">
        <v>162</v>
      </c>
      <c r="C47" s="91" t="str" cm="1">
        <f t="array" aca="1" ref="C47" ca="1">IF(INDIRECT(B47&amp;"!$C$7")="","",INDIRECT(B47&amp;"!$C$7"))</f>
        <v/>
      </c>
      <c r="D47" s="145" t="str" cm="1">
        <f t="array" aca="1" ref="D47" ca="1">IF(INDIRECT(B47&amp;"!$C$6")="","",INDIRECT(B47&amp;"!$C$6"))</f>
        <v/>
      </c>
      <c r="E47" s="227" t="str">
        <f t="shared" ca="1" si="0"/>
        <v/>
      </c>
      <c r="F47" s="228"/>
      <c r="G47" s="101" t="str">
        <f t="shared" ca="1" si="1"/>
        <v/>
      </c>
      <c r="H47" s="101" t="str">
        <f t="shared" ca="1" si="2"/>
        <v/>
      </c>
      <c r="I47" s="101" t="str">
        <f t="shared" ca="1" si="3"/>
        <v/>
      </c>
      <c r="J47" s="101" t="str">
        <f t="shared" ca="1" si="4"/>
        <v/>
      </c>
      <c r="K47" s="146" t="str">
        <f t="shared" ca="1" si="5"/>
        <v/>
      </c>
      <c r="L47" s="101" t="str">
        <f t="shared" ca="1" si="6"/>
        <v/>
      </c>
      <c r="M47" s="101" t="str">
        <f t="shared" ca="1" si="7"/>
        <v/>
      </c>
      <c r="N47" s="92" t="str">
        <f t="shared" ca="1" si="8"/>
        <v/>
      </c>
      <c r="O47" s="186" t="str">
        <f t="shared" ca="1" si="9"/>
        <v/>
      </c>
      <c r="P47" s="93">
        <f t="shared" ca="1" si="24"/>
        <v>0</v>
      </c>
      <c r="Q47" s="151" cm="1">
        <f t="array" aca="1" ref="Q47" ca="1">(INDIRECT(B47&amp;"!$H$26")*15+INDIRECT(B47&amp;"!$I$26")+INDIRECT(B47&amp;"!$I$30"))</f>
        <v>0</v>
      </c>
      <c r="R47" s="94">
        <f t="shared" ca="1" si="25"/>
        <v>0</v>
      </c>
      <c r="S47" s="95" t="str">
        <f t="shared" ca="1" si="26"/>
        <v>×</v>
      </c>
      <c r="T47" s="95" t="str">
        <f t="shared" ca="1" si="27"/>
        <v>×</v>
      </c>
      <c r="U47" s="95" t="str">
        <f t="shared" ca="1" si="28"/>
        <v>×</v>
      </c>
      <c r="V47" s="95" t="str">
        <f t="shared" ca="1" si="29"/>
        <v>×</v>
      </c>
    </row>
    <row r="48" spans="1:31" ht="26.25" customHeight="1">
      <c r="A48" s="73">
        <v>37</v>
      </c>
      <c r="B48" s="166" t="s">
        <v>163</v>
      </c>
      <c r="C48" s="91" t="str" cm="1">
        <f t="array" aca="1" ref="C48" ca="1">IF(INDIRECT(B48&amp;"!$C$7")="","",INDIRECT(B48&amp;"!$C$7"))</f>
        <v/>
      </c>
      <c r="D48" s="145" t="str" cm="1">
        <f t="array" aca="1" ref="D48" ca="1">IF(INDIRECT(B48&amp;"!$C$6")="","",INDIRECT(B48&amp;"!$C$6"))</f>
        <v/>
      </c>
      <c r="E48" s="227" t="str">
        <f t="shared" ca="1" si="0"/>
        <v/>
      </c>
      <c r="F48" s="228"/>
      <c r="G48" s="101" t="str">
        <f t="shared" ca="1" si="1"/>
        <v/>
      </c>
      <c r="H48" s="101" t="str">
        <f t="shared" ca="1" si="2"/>
        <v/>
      </c>
      <c r="I48" s="101" t="str">
        <f t="shared" ca="1" si="3"/>
        <v/>
      </c>
      <c r="J48" s="101" t="str">
        <f t="shared" ca="1" si="4"/>
        <v/>
      </c>
      <c r="K48" s="146" t="str">
        <f t="shared" ca="1" si="5"/>
        <v/>
      </c>
      <c r="L48" s="101" t="str">
        <f t="shared" ca="1" si="6"/>
        <v/>
      </c>
      <c r="M48" s="101" t="str">
        <f t="shared" ca="1" si="7"/>
        <v/>
      </c>
      <c r="N48" s="92" t="str">
        <f t="shared" ca="1" si="8"/>
        <v/>
      </c>
      <c r="O48" s="186" t="str">
        <f t="shared" ca="1" si="9"/>
        <v/>
      </c>
      <c r="P48" s="93">
        <f t="shared" ca="1" si="24"/>
        <v>0</v>
      </c>
      <c r="Q48" s="151" cm="1">
        <f t="array" aca="1" ref="Q48" ca="1">(INDIRECT(B48&amp;"!$H$26")*15+INDIRECT(B48&amp;"!$I$26")+INDIRECT(B48&amp;"!$I$30"))</f>
        <v>0</v>
      </c>
      <c r="R48" s="94">
        <f t="shared" ca="1" si="25"/>
        <v>0</v>
      </c>
      <c r="S48" s="95" t="str">
        <f t="shared" ca="1" si="26"/>
        <v>×</v>
      </c>
      <c r="T48" s="95" t="str">
        <f t="shared" ca="1" si="27"/>
        <v>×</v>
      </c>
      <c r="U48" s="95" t="str">
        <f t="shared" ca="1" si="28"/>
        <v>×</v>
      </c>
      <c r="V48" s="95" t="str">
        <f t="shared" ca="1" si="29"/>
        <v>×</v>
      </c>
    </row>
    <row r="49" spans="1:22" ht="26.25" customHeight="1">
      <c r="A49" s="73">
        <v>38</v>
      </c>
      <c r="B49" s="166" t="s">
        <v>164</v>
      </c>
      <c r="C49" s="91" t="str" cm="1">
        <f t="array" aca="1" ref="C49" ca="1">IF(INDIRECT(B49&amp;"!$C$7")="","",INDIRECT(B49&amp;"!$C$7"))</f>
        <v/>
      </c>
      <c r="D49" s="145" t="str" cm="1">
        <f t="array" aca="1" ref="D49" ca="1">IF(INDIRECT(B49&amp;"!$C$6")="","",INDIRECT(B49&amp;"!$C$6"))</f>
        <v/>
      </c>
      <c r="E49" s="227" t="str">
        <f t="shared" ca="1" si="0"/>
        <v/>
      </c>
      <c r="F49" s="228"/>
      <c r="G49" s="101" t="str">
        <f t="shared" ca="1" si="1"/>
        <v/>
      </c>
      <c r="H49" s="101" t="str">
        <f t="shared" ca="1" si="2"/>
        <v/>
      </c>
      <c r="I49" s="101" t="str">
        <f t="shared" ca="1" si="3"/>
        <v/>
      </c>
      <c r="J49" s="101" t="str">
        <f t="shared" ca="1" si="4"/>
        <v/>
      </c>
      <c r="K49" s="146" t="str">
        <f t="shared" ca="1" si="5"/>
        <v/>
      </c>
      <c r="L49" s="101" t="str">
        <f t="shared" ca="1" si="6"/>
        <v/>
      </c>
      <c r="M49" s="101" t="str">
        <f t="shared" ca="1" si="7"/>
        <v/>
      </c>
      <c r="N49" s="92" t="str">
        <f t="shared" ca="1" si="8"/>
        <v/>
      </c>
      <c r="O49" s="186" t="str">
        <f t="shared" ca="1" si="9"/>
        <v/>
      </c>
      <c r="P49" s="93">
        <f t="shared" ca="1" si="24"/>
        <v>0</v>
      </c>
      <c r="Q49" s="151" cm="1">
        <f t="array" aca="1" ref="Q49" ca="1">(INDIRECT(B49&amp;"!$H$26")*15+INDIRECT(B49&amp;"!$I$26")+INDIRECT(B49&amp;"!$I$30"))</f>
        <v>0</v>
      </c>
      <c r="R49" s="94">
        <f t="shared" ca="1" si="25"/>
        <v>0</v>
      </c>
      <c r="S49" s="95" t="str">
        <f t="shared" ca="1" si="26"/>
        <v>×</v>
      </c>
      <c r="T49" s="95" t="str">
        <f t="shared" ca="1" si="27"/>
        <v>×</v>
      </c>
      <c r="U49" s="95" t="str">
        <f t="shared" ca="1" si="28"/>
        <v>×</v>
      </c>
      <c r="V49" s="95" t="str">
        <f t="shared" ca="1" si="29"/>
        <v>×</v>
      </c>
    </row>
    <row r="50" spans="1:22" ht="26.25" customHeight="1">
      <c r="A50" s="73">
        <v>39</v>
      </c>
      <c r="B50" s="166" t="s">
        <v>165</v>
      </c>
      <c r="C50" s="91" t="str" cm="1">
        <f t="array" aca="1" ref="C50" ca="1">IF(INDIRECT(B50&amp;"!$C$7")="","",INDIRECT(B50&amp;"!$C$7"))</f>
        <v/>
      </c>
      <c r="D50" s="145" t="str" cm="1">
        <f t="array" aca="1" ref="D50" ca="1">IF(INDIRECT(B50&amp;"!$C$6")="","",INDIRECT(B50&amp;"!$C$6"))</f>
        <v/>
      </c>
      <c r="E50" s="227" t="str">
        <f t="shared" ca="1" si="0"/>
        <v/>
      </c>
      <c r="F50" s="228"/>
      <c r="G50" s="101" t="str">
        <f t="shared" ca="1" si="1"/>
        <v/>
      </c>
      <c r="H50" s="101" t="str">
        <f t="shared" ca="1" si="2"/>
        <v/>
      </c>
      <c r="I50" s="101" t="str">
        <f t="shared" ca="1" si="3"/>
        <v/>
      </c>
      <c r="J50" s="101" t="str">
        <f t="shared" ca="1" si="4"/>
        <v/>
      </c>
      <c r="K50" s="146" t="str">
        <f t="shared" ca="1" si="5"/>
        <v/>
      </c>
      <c r="L50" s="101" t="str">
        <f t="shared" ca="1" si="6"/>
        <v/>
      </c>
      <c r="M50" s="101" t="str">
        <f t="shared" ca="1" si="7"/>
        <v/>
      </c>
      <c r="N50" s="92" t="str">
        <f t="shared" ca="1" si="8"/>
        <v/>
      </c>
      <c r="O50" s="186" t="str">
        <f t="shared" ca="1" si="9"/>
        <v/>
      </c>
      <c r="P50" s="93">
        <f t="shared" ca="1" si="24"/>
        <v>0</v>
      </c>
      <c r="Q50" s="151" cm="1">
        <f t="array" aca="1" ref="Q50" ca="1">(INDIRECT(B50&amp;"!$H$26")*15+INDIRECT(B50&amp;"!$I$26")+INDIRECT(B50&amp;"!$I$30"))</f>
        <v>0</v>
      </c>
      <c r="R50" s="94">
        <f t="shared" ca="1" si="25"/>
        <v>0</v>
      </c>
      <c r="S50" s="95" t="str">
        <f t="shared" ca="1" si="26"/>
        <v>×</v>
      </c>
      <c r="T50" s="95" t="str">
        <f t="shared" ca="1" si="27"/>
        <v>×</v>
      </c>
      <c r="U50" s="95" t="str">
        <f t="shared" ca="1" si="28"/>
        <v>×</v>
      </c>
      <c r="V50" s="95" t="str">
        <f t="shared" ca="1" si="29"/>
        <v>×</v>
      </c>
    </row>
    <row r="51" spans="1:22" ht="26.25" customHeight="1">
      <c r="A51" s="73">
        <v>40</v>
      </c>
      <c r="B51" s="166" t="s">
        <v>166</v>
      </c>
      <c r="C51" s="91" t="str" cm="1">
        <f t="array" aca="1" ref="C51" ca="1">IF(INDIRECT(B51&amp;"!$C$7")="","",INDIRECT(B51&amp;"!$C$7"))</f>
        <v/>
      </c>
      <c r="D51" s="145" t="str" cm="1">
        <f t="array" aca="1" ref="D51" ca="1">IF(INDIRECT(B51&amp;"!$C$6")="","",INDIRECT(B51&amp;"!$C$6"))</f>
        <v/>
      </c>
      <c r="E51" s="227" t="str">
        <f t="shared" ca="1" si="0"/>
        <v/>
      </c>
      <c r="F51" s="228"/>
      <c r="G51" s="101" t="str">
        <f t="shared" ca="1" si="1"/>
        <v/>
      </c>
      <c r="H51" s="101" t="str">
        <f t="shared" ca="1" si="2"/>
        <v/>
      </c>
      <c r="I51" s="101" t="str">
        <f t="shared" ca="1" si="3"/>
        <v/>
      </c>
      <c r="J51" s="101" t="str">
        <f t="shared" ca="1" si="4"/>
        <v/>
      </c>
      <c r="K51" s="146" t="str">
        <f t="shared" ca="1" si="5"/>
        <v/>
      </c>
      <c r="L51" s="101" t="str">
        <f t="shared" ca="1" si="6"/>
        <v/>
      </c>
      <c r="M51" s="101" t="str">
        <f t="shared" ca="1" si="7"/>
        <v/>
      </c>
      <c r="N51" s="92" t="str">
        <f t="shared" ca="1" si="8"/>
        <v/>
      </c>
      <c r="O51" s="186" t="str">
        <f t="shared" ca="1" si="9"/>
        <v/>
      </c>
      <c r="P51" s="93">
        <f t="shared" ca="1" si="24"/>
        <v>0</v>
      </c>
      <c r="Q51" s="151" cm="1">
        <f t="array" aca="1" ref="Q51" ca="1">(INDIRECT(B51&amp;"!$H$26")*15+INDIRECT(B51&amp;"!$I$26")+INDIRECT(B51&amp;"!$I$30"))</f>
        <v>0</v>
      </c>
      <c r="R51" s="94">
        <f t="shared" ca="1" si="25"/>
        <v>0</v>
      </c>
      <c r="S51" s="95" t="str">
        <f t="shared" ca="1" si="26"/>
        <v>×</v>
      </c>
      <c r="T51" s="95" t="str">
        <f t="shared" ca="1" si="27"/>
        <v>×</v>
      </c>
      <c r="U51" s="95" t="str">
        <f t="shared" ca="1" si="28"/>
        <v>×</v>
      </c>
      <c r="V51" s="95" t="str">
        <f t="shared" ca="1" si="29"/>
        <v>×</v>
      </c>
    </row>
    <row r="52" spans="1:22" ht="26.25" customHeight="1">
      <c r="A52" s="73">
        <v>41</v>
      </c>
      <c r="B52" s="166" t="s">
        <v>167</v>
      </c>
      <c r="C52" s="91" t="str" cm="1">
        <f t="array" aca="1" ref="C52" ca="1">IF(INDIRECT(B52&amp;"!$C$7")="","",INDIRECT(B52&amp;"!$C$7"))</f>
        <v/>
      </c>
      <c r="D52" s="145" t="str" cm="1">
        <f t="array" aca="1" ref="D52" ca="1">IF(INDIRECT(B52&amp;"!$C$6")="","",INDIRECT(B52&amp;"!$C$6"))</f>
        <v/>
      </c>
      <c r="E52" s="227" t="str">
        <f t="shared" ca="1" si="0"/>
        <v/>
      </c>
      <c r="F52" s="228"/>
      <c r="G52" s="101" t="str">
        <f t="shared" ca="1" si="1"/>
        <v/>
      </c>
      <c r="H52" s="101" t="str">
        <f t="shared" ca="1" si="2"/>
        <v/>
      </c>
      <c r="I52" s="101" t="str">
        <f t="shared" ca="1" si="3"/>
        <v/>
      </c>
      <c r="J52" s="101" t="str">
        <f t="shared" ca="1" si="4"/>
        <v/>
      </c>
      <c r="K52" s="146" t="str">
        <f t="shared" ca="1" si="5"/>
        <v/>
      </c>
      <c r="L52" s="101" t="str">
        <f t="shared" ca="1" si="6"/>
        <v/>
      </c>
      <c r="M52" s="101" t="str">
        <f t="shared" ca="1" si="7"/>
        <v/>
      </c>
      <c r="N52" s="92" t="str">
        <f t="shared" ca="1" si="8"/>
        <v/>
      </c>
      <c r="O52" s="186" t="str">
        <f t="shared" ca="1" si="9"/>
        <v/>
      </c>
      <c r="P52" s="93">
        <f t="shared" ca="1" si="24"/>
        <v>0</v>
      </c>
      <c r="Q52" s="151" cm="1">
        <f t="array" aca="1" ref="Q52" ca="1">(INDIRECT(B52&amp;"!$H$26")*15+INDIRECT(B52&amp;"!$I$26")+INDIRECT(B52&amp;"!$I$30"))</f>
        <v>0</v>
      </c>
      <c r="R52" s="94">
        <f t="shared" ca="1" si="25"/>
        <v>0</v>
      </c>
      <c r="S52" s="95" t="str">
        <f t="shared" ca="1" si="26"/>
        <v>×</v>
      </c>
      <c r="T52" s="95" t="str">
        <f t="shared" ca="1" si="27"/>
        <v>×</v>
      </c>
      <c r="U52" s="95" t="str">
        <f t="shared" ca="1" si="28"/>
        <v>×</v>
      </c>
      <c r="V52" s="95" t="str">
        <f t="shared" ca="1" si="29"/>
        <v>×</v>
      </c>
    </row>
    <row r="53" spans="1:22" ht="26.25" customHeight="1">
      <c r="A53" s="73">
        <v>42</v>
      </c>
      <c r="B53" s="166" t="s">
        <v>168</v>
      </c>
      <c r="C53" s="91" t="str" cm="1">
        <f t="array" aca="1" ref="C53" ca="1">IF(INDIRECT(B53&amp;"!$C$7")="","",INDIRECT(B53&amp;"!$C$7"))</f>
        <v/>
      </c>
      <c r="D53" s="145" t="str" cm="1">
        <f t="array" aca="1" ref="D53" ca="1">IF(INDIRECT(B53&amp;"!$C$6")="","",INDIRECT(B53&amp;"!$C$6"))</f>
        <v/>
      </c>
      <c r="E53" s="227" t="str">
        <f t="shared" ca="1" si="0"/>
        <v/>
      </c>
      <c r="F53" s="228"/>
      <c r="G53" s="101" t="str">
        <f t="shared" ca="1" si="1"/>
        <v/>
      </c>
      <c r="H53" s="101" t="str">
        <f t="shared" ca="1" si="2"/>
        <v/>
      </c>
      <c r="I53" s="101" t="str">
        <f t="shared" ca="1" si="3"/>
        <v/>
      </c>
      <c r="J53" s="101" t="str">
        <f t="shared" ca="1" si="4"/>
        <v/>
      </c>
      <c r="K53" s="146" t="str">
        <f t="shared" ca="1" si="5"/>
        <v/>
      </c>
      <c r="L53" s="101" t="str">
        <f t="shared" ca="1" si="6"/>
        <v/>
      </c>
      <c r="M53" s="101" t="str">
        <f t="shared" ca="1" si="7"/>
        <v/>
      </c>
      <c r="N53" s="92" t="str">
        <f t="shared" ca="1" si="8"/>
        <v/>
      </c>
      <c r="O53" s="186" t="str">
        <f t="shared" ca="1" si="9"/>
        <v/>
      </c>
      <c r="P53" s="93">
        <f t="shared" ca="1" si="24"/>
        <v>0</v>
      </c>
      <c r="Q53" s="151" cm="1">
        <f t="array" aca="1" ref="Q53" ca="1">(INDIRECT(B53&amp;"!$H$26")*15+INDIRECT(B53&amp;"!$I$26")+INDIRECT(B53&amp;"!$I$30"))</f>
        <v>0</v>
      </c>
      <c r="R53" s="94">
        <f t="shared" ca="1" si="25"/>
        <v>0</v>
      </c>
      <c r="S53" s="95" t="str">
        <f t="shared" ca="1" si="26"/>
        <v>×</v>
      </c>
      <c r="T53" s="95" t="str">
        <f t="shared" ca="1" si="27"/>
        <v>×</v>
      </c>
      <c r="U53" s="95" t="str">
        <f t="shared" ca="1" si="28"/>
        <v>×</v>
      </c>
      <c r="V53" s="95" t="str">
        <f t="shared" ca="1" si="29"/>
        <v>×</v>
      </c>
    </row>
    <row r="54" spans="1:22" ht="26.25" customHeight="1">
      <c r="A54" s="73">
        <v>43</v>
      </c>
      <c r="B54" s="166" t="s">
        <v>169</v>
      </c>
      <c r="C54" s="91" t="str" cm="1">
        <f t="array" aca="1" ref="C54" ca="1">IF(INDIRECT(B54&amp;"!$C$7")="","",INDIRECT(B54&amp;"!$C$7"))</f>
        <v/>
      </c>
      <c r="D54" s="145" t="str" cm="1">
        <f t="array" aca="1" ref="D54" ca="1">IF(INDIRECT(B54&amp;"!$C$6")="","",INDIRECT(B54&amp;"!$C$6"))</f>
        <v/>
      </c>
      <c r="E54" s="227" t="str">
        <f t="shared" ca="1" si="0"/>
        <v/>
      </c>
      <c r="F54" s="228"/>
      <c r="G54" s="101" t="str">
        <f t="shared" ca="1" si="1"/>
        <v/>
      </c>
      <c r="H54" s="101" t="str">
        <f t="shared" ca="1" si="2"/>
        <v/>
      </c>
      <c r="I54" s="101" t="str">
        <f t="shared" ca="1" si="3"/>
        <v/>
      </c>
      <c r="J54" s="101" t="str">
        <f t="shared" ca="1" si="4"/>
        <v/>
      </c>
      <c r="K54" s="146" t="str">
        <f t="shared" ca="1" si="5"/>
        <v/>
      </c>
      <c r="L54" s="101" t="str">
        <f t="shared" ca="1" si="6"/>
        <v/>
      </c>
      <c r="M54" s="101" t="str">
        <f t="shared" ca="1" si="7"/>
        <v/>
      </c>
      <c r="N54" s="92" t="str">
        <f t="shared" ca="1" si="8"/>
        <v/>
      </c>
      <c r="O54" s="186" t="str">
        <f t="shared" ca="1" si="9"/>
        <v/>
      </c>
      <c r="P54" s="93">
        <f t="shared" ca="1" si="24"/>
        <v>0</v>
      </c>
      <c r="Q54" s="151" cm="1">
        <f t="array" aca="1" ref="Q54" ca="1">(INDIRECT(B54&amp;"!$H$26")*15+INDIRECT(B54&amp;"!$I$26")+INDIRECT(B54&amp;"!$I$30"))</f>
        <v>0</v>
      </c>
      <c r="R54" s="94">
        <f t="shared" ca="1" si="25"/>
        <v>0</v>
      </c>
      <c r="S54" s="95" t="str">
        <f t="shared" ca="1" si="26"/>
        <v>×</v>
      </c>
      <c r="T54" s="95" t="str">
        <f t="shared" ca="1" si="27"/>
        <v>×</v>
      </c>
      <c r="U54" s="95" t="str">
        <f t="shared" ca="1" si="28"/>
        <v>×</v>
      </c>
      <c r="V54" s="95" t="str">
        <f t="shared" ca="1" si="29"/>
        <v>×</v>
      </c>
    </row>
    <row r="55" spans="1:22" ht="26.25" customHeight="1">
      <c r="A55" s="73">
        <v>44</v>
      </c>
      <c r="B55" s="166" t="s">
        <v>170</v>
      </c>
      <c r="C55" s="91" t="str" cm="1">
        <f t="array" aca="1" ref="C55" ca="1">IF(INDIRECT(B55&amp;"!$C$7")="","",INDIRECT(B55&amp;"!$C$7"))</f>
        <v/>
      </c>
      <c r="D55" s="145" t="str" cm="1">
        <f t="array" aca="1" ref="D55" ca="1">IF(INDIRECT(B55&amp;"!$C$6")="","",INDIRECT(B55&amp;"!$C$6"))</f>
        <v/>
      </c>
      <c r="E55" s="227" t="str">
        <f t="shared" ca="1" si="0"/>
        <v/>
      </c>
      <c r="F55" s="228"/>
      <c r="G55" s="101" t="str">
        <f t="shared" ca="1" si="1"/>
        <v/>
      </c>
      <c r="H55" s="101" t="str">
        <f t="shared" ca="1" si="2"/>
        <v/>
      </c>
      <c r="I55" s="101" t="str">
        <f t="shared" ca="1" si="3"/>
        <v/>
      </c>
      <c r="J55" s="101" t="str">
        <f t="shared" ca="1" si="4"/>
        <v/>
      </c>
      <c r="K55" s="146" t="str">
        <f t="shared" ca="1" si="5"/>
        <v/>
      </c>
      <c r="L55" s="101" t="str">
        <f t="shared" ca="1" si="6"/>
        <v/>
      </c>
      <c r="M55" s="101" t="str">
        <f t="shared" ca="1" si="7"/>
        <v/>
      </c>
      <c r="N55" s="92" t="str">
        <f t="shared" ca="1" si="8"/>
        <v/>
      </c>
      <c r="O55" s="186" t="str">
        <f t="shared" ca="1" si="9"/>
        <v/>
      </c>
      <c r="P55" s="93">
        <f t="shared" ca="1" si="24"/>
        <v>0</v>
      </c>
      <c r="Q55" s="151" cm="1">
        <f t="array" aca="1" ref="Q55" ca="1">(INDIRECT(B55&amp;"!$H$26")*15+INDIRECT(B55&amp;"!$I$26")+INDIRECT(B55&amp;"!$I$30"))</f>
        <v>0</v>
      </c>
      <c r="R55" s="94">
        <f t="shared" ca="1" si="25"/>
        <v>0</v>
      </c>
      <c r="S55" s="95" t="str">
        <f t="shared" ca="1" si="26"/>
        <v>×</v>
      </c>
      <c r="T55" s="95" t="str">
        <f t="shared" ca="1" si="27"/>
        <v>×</v>
      </c>
      <c r="U55" s="95" t="str">
        <f t="shared" ca="1" si="28"/>
        <v>×</v>
      </c>
      <c r="V55" s="95" t="str">
        <f t="shared" ca="1" si="29"/>
        <v>×</v>
      </c>
    </row>
    <row r="56" spans="1:22" ht="26.25" customHeight="1">
      <c r="A56" s="73">
        <v>45</v>
      </c>
      <c r="B56" s="166" t="s">
        <v>171</v>
      </c>
      <c r="C56" s="91" t="str" cm="1">
        <f t="array" aca="1" ref="C56" ca="1">IF(INDIRECT(B56&amp;"!$C$7")="","",INDIRECT(B56&amp;"!$C$7"))</f>
        <v/>
      </c>
      <c r="D56" s="145" t="str" cm="1">
        <f t="array" aca="1" ref="D56" ca="1">IF(INDIRECT(B56&amp;"!$C$6")="","",INDIRECT(B56&amp;"!$C$6"))</f>
        <v/>
      </c>
      <c r="E56" s="227" t="str">
        <f t="shared" ca="1" si="0"/>
        <v/>
      </c>
      <c r="F56" s="228"/>
      <c r="G56" s="101" t="str">
        <f t="shared" ca="1" si="1"/>
        <v/>
      </c>
      <c r="H56" s="101" t="str">
        <f t="shared" ca="1" si="2"/>
        <v/>
      </c>
      <c r="I56" s="101" t="str">
        <f t="shared" ca="1" si="3"/>
        <v/>
      </c>
      <c r="J56" s="101" t="str">
        <f t="shared" ca="1" si="4"/>
        <v/>
      </c>
      <c r="K56" s="146" t="str">
        <f t="shared" ca="1" si="5"/>
        <v/>
      </c>
      <c r="L56" s="101" t="str">
        <f t="shared" ca="1" si="6"/>
        <v/>
      </c>
      <c r="M56" s="101" t="str">
        <f t="shared" ca="1" si="7"/>
        <v/>
      </c>
      <c r="N56" s="92" t="str">
        <f t="shared" ca="1" si="8"/>
        <v/>
      </c>
      <c r="O56" s="186" t="str">
        <f t="shared" ca="1" si="9"/>
        <v/>
      </c>
      <c r="P56" s="93">
        <f t="shared" ca="1" si="24"/>
        <v>0</v>
      </c>
      <c r="Q56" s="151" cm="1">
        <f t="array" aca="1" ref="Q56" ca="1">(INDIRECT(B56&amp;"!$H$26")*15+INDIRECT(B56&amp;"!$I$26")+INDIRECT(B56&amp;"!$I$30"))</f>
        <v>0</v>
      </c>
      <c r="R56" s="94">
        <f t="shared" ca="1" si="25"/>
        <v>0</v>
      </c>
      <c r="S56" s="95" t="str">
        <f t="shared" ca="1" si="26"/>
        <v>×</v>
      </c>
      <c r="T56" s="95" t="str">
        <f t="shared" ca="1" si="27"/>
        <v>×</v>
      </c>
      <c r="U56" s="95" t="str">
        <f t="shared" ca="1" si="28"/>
        <v>×</v>
      </c>
      <c r="V56" s="95" t="str">
        <f t="shared" ca="1" si="29"/>
        <v>×</v>
      </c>
    </row>
    <row r="57" spans="1:22" ht="26.25" customHeight="1">
      <c r="A57" s="73">
        <v>46</v>
      </c>
      <c r="B57" s="166" t="s">
        <v>172</v>
      </c>
      <c r="C57" s="91" t="str" cm="1">
        <f t="array" aca="1" ref="C57" ca="1">IF(INDIRECT(B57&amp;"!$C$7")="","",INDIRECT(B57&amp;"!$C$7"))</f>
        <v/>
      </c>
      <c r="D57" s="145" t="str" cm="1">
        <f t="array" aca="1" ref="D57" ca="1">IF(INDIRECT(B57&amp;"!$C$6")="","",INDIRECT(B57&amp;"!$C$6"))</f>
        <v/>
      </c>
      <c r="E57" s="227" t="str">
        <f t="shared" ca="1" si="0"/>
        <v/>
      </c>
      <c r="F57" s="228"/>
      <c r="G57" s="101" t="str">
        <f t="shared" ca="1" si="1"/>
        <v/>
      </c>
      <c r="H57" s="101" t="str">
        <f t="shared" ca="1" si="2"/>
        <v/>
      </c>
      <c r="I57" s="101" t="str">
        <f t="shared" ca="1" si="3"/>
        <v/>
      </c>
      <c r="J57" s="101" t="str">
        <f t="shared" ca="1" si="4"/>
        <v/>
      </c>
      <c r="K57" s="146" t="str">
        <f t="shared" ca="1" si="5"/>
        <v/>
      </c>
      <c r="L57" s="101" t="str">
        <f t="shared" ca="1" si="6"/>
        <v/>
      </c>
      <c r="M57" s="101" t="str">
        <f t="shared" ca="1" si="7"/>
        <v/>
      </c>
      <c r="N57" s="92" t="str">
        <f t="shared" ca="1" si="8"/>
        <v/>
      </c>
      <c r="O57" s="186" t="str">
        <f t="shared" ca="1" si="9"/>
        <v/>
      </c>
      <c r="P57" s="93">
        <f t="shared" ca="1" si="24"/>
        <v>0</v>
      </c>
      <c r="Q57" s="151" cm="1">
        <f t="array" aca="1" ref="Q57" ca="1">(INDIRECT(B57&amp;"!$H$26")*15+INDIRECT(B57&amp;"!$I$26")+INDIRECT(B57&amp;"!$I$30"))</f>
        <v>0</v>
      </c>
      <c r="R57" s="94">
        <f t="shared" ca="1" si="25"/>
        <v>0</v>
      </c>
      <c r="S57" s="95" t="str">
        <f t="shared" ca="1" si="26"/>
        <v>×</v>
      </c>
      <c r="T57" s="95" t="str">
        <f t="shared" ca="1" si="27"/>
        <v>×</v>
      </c>
      <c r="U57" s="95" t="str">
        <f t="shared" ca="1" si="28"/>
        <v>×</v>
      </c>
      <c r="V57" s="95" t="str">
        <f t="shared" ca="1" si="29"/>
        <v>×</v>
      </c>
    </row>
    <row r="58" spans="1:22" ht="26.25" customHeight="1">
      <c r="A58" s="73">
        <v>47</v>
      </c>
      <c r="B58" s="166" t="s">
        <v>173</v>
      </c>
      <c r="C58" s="91" t="str" cm="1">
        <f t="array" aca="1" ref="C58" ca="1">IF(INDIRECT(B58&amp;"!$C$7")="","",INDIRECT(B58&amp;"!$C$7"))</f>
        <v/>
      </c>
      <c r="D58" s="145" t="str" cm="1">
        <f t="array" aca="1" ref="D58" ca="1">IF(INDIRECT(B58&amp;"!$C$6")="","",INDIRECT(B58&amp;"!$C$6"))</f>
        <v/>
      </c>
      <c r="E58" s="227" t="str">
        <f t="shared" ca="1" si="0"/>
        <v/>
      </c>
      <c r="F58" s="228"/>
      <c r="G58" s="101" t="str">
        <f t="shared" ca="1" si="1"/>
        <v/>
      </c>
      <c r="H58" s="101" t="str">
        <f t="shared" ca="1" si="2"/>
        <v/>
      </c>
      <c r="I58" s="101" t="str">
        <f t="shared" ca="1" si="3"/>
        <v/>
      </c>
      <c r="J58" s="101" t="str">
        <f t="shared" ca="1" si="4"/>
        <v/>
      </c>
      <c r="K58" s="146" t="str">
        <f t="shared" ca="1" si="5"/>
        <v/>
      </c>
      <c r="L58" s="101" t="str">
        <f t="shared" ca="1" si="6"/>
        <v/>
      </c>
      <c r="M58" s="101" t="str">
        <f t="shared" ca="1" si="7"/>
        <v/>
      </c>
      <c r="N58" s="92" t="str">
        <f t="shared" ca="1" si="8"/>
        <v/>
      </c>
      <c r="O58" s="186" t="str">
        <f t="shared" ca="1" si="9"/>
        <v/>
      </c>
      <c r="P58" s="93">
        <f t="shared" ca="1" si="24"/>
        <v>0</v>
      </c>
      <c r="Q58" s="151" cm="1">
        <f t="array" aca="1" ref="Q58" ca="1">(INDIRECT(B58&amp;"!$H$26")*15+INDIRECT(B58&amp;"!$I$26")+INDIRECT(B58&amp;"!$I$30"))</f>
        <v>0</v>
      </c>
      <c r="R58" s="94">
        <f t="shared" ca="1" si="25"/>
        <v>0</v>
      </c>
      <c r="S58" s="95" t="str">
        <f t="shared" ca="1" si="26"/>
        <v>×</v>
      </c>
      <c r="T58" s="95" t="str">
        <f t="shared" ca="1" si="27"/>
        <v>×</v>
      </c>
      <c r="U58" s="95" t="str">
        <f t="shared" ca="1" si="28"/>
        <v>×</v>
      </c>
      <c r="V58" s="95" t="str">
        <f t="shared" ca="1" si="29"/>
        <v>×</v>
      </c>
    </row>
    <row r="59" spans="1:22" ht="26.25" customHeight="1">
      <c r="A59" s="73">
        <v>48</v>
      </c>
      <c r="B59" s="166" t="s">
        <v>174</v>
      </c>
      <c r="C59" s="91" t="str" cm="1">
        <f t="array" aca="1" ref="C59" ca="1">IF(INDIRECT(B59&amp;"!$C$7")="","",INDIRECT(B59&amp;"!$C$7"))</f>
        <v/>
      </c>
      <c r="D59" s="145" t="str" cm="1">
        <f t="array" aca="1" ref="D59" ca="1">IF(INDIRECT(B59&amp;"!$C$6")="","",INDIRECT(B59&amp;"!$C$6"))</f>
        <v/>
      </c>
      <c r="E59" s="227" t="str">
        <f t="shared" ca="1" si="0"/>
        <v/>
      </c>
      <c r="F59" s="228"/>
      <c r="G59" s="101" t="str">
        <f t="shared" ca="1" si="1"/>
        <v/>
      </c>
      <c r="H59" s="101" t="str">
        <f t="shared" ca="1" si="2"/>
        <v/>
      </c>
      <c r="I59" s="101" t="str">
        <f t="shared" ca="1" si="3"/>
        <v/>
      </c>
      <c r="J59" s="101" t="str">
        <f t="shared" ca="1" si="4"/>
        <v/>
      </c>
      <c r="K59" s="146" t="str">
        <f t="shared" ca="1" si="5"/>
        <v/>
      </c>
      <c r="L59" s="101" t="str">
        <f t="shared" ca="1" si="6"/>
        <v/>
      </c>
      <c r="M59" s="101" t="str">
        <f t="shared" ca="1" si="7"/>
        <v/>
      </c>
      <c r="N59" s="92" t="str">
        <f t="shared" ca="1" si="8"/>
        <v/>
      </c>
      <c r="O59" s="186" t="str">
        <f t="shared" ca="1" si="9"/>
        <v/>
      </c>
      <c r="P59" s="93">
        <f t="shared" ca="1" si="24"/>
        <v>0</v>
      </c>
      <c r="Q59" s="151" cm="1">
        <f t="array" aca="1" ref="Q59" ca="1">(INDIRECT(B59&amp;"!$H$26")*15+INDIRECT(B59&amp;"!$I$26")+INDIRECT(B59&amp;"!$I$30"))</f>
        <v>0</v>
      </c>
      <c r="R59" s="94">
        <f t="shared" ca="1" si="25"/>
        <v>0</v>
      </c>
      <c r="S59" s="95" t="str">
        <f t="shared" ca="1" si="26"/>
        <v>×</v>
      </c>
      <c r="T59" s="95" t="str">
        <f t="shared" ca="1" si="27"/>
        <v>×</v>
      </c>
      <c r="U59" s="95" t="str">
        <f t="shared" ca="1" si="28"/>
        <v>×</v>
      </c>
      <c r="V59" s="95" t="str">
        <f t="shared" ca="1" si="29"/>
        <v>×</v>
      </c>
    </row>
    <row r="60" spans="1:22" ht="26.25" customHeight="1">
      <c r="A60" s="73">
        <v>49</v>
      </c>
      <c r="B60" s="166" t="s">
        <v>175</v>
      </c>
      <c r="C60" s="91" t="str" cm="1">
        <f t="array" aca="1" ref="C60" ca="1">IF(INDIRECT(B60&amp;"!$C$7")="","",INDIRECT(B60&amp;"!$C$7"))</f>
        <v/>
      </c>
      <c r="D60" s="145" t="str" cm="1">
        <f t="array" aca="1" ref="D60" ca="1">IF(INDIRECT(B60&amp;"!$C$6")="","",INDIRECT(B60&amp;"!$C$6"))</f>
        <v/>
      </c>
      <c r="E60" s="227" t="str">
        <f t="shared" ca="1" si="0"/>
        <v/>
      </c>
      <c r="F60" s="228"/>
      <c r="G60" s="101" t="str">
        <f t="shared" ca="1" si="1"/>
        <v/>
      </c>
      <c r="H60" s="101" t="str">
        <f t="shared" ca="1" si="2"/>
        <v/>
      </c>
      <c r="I60" s="101" t="str">
        <f t="shared" ca="1" si="3"/>
        <v/>
      </c>
      <c r="J60" s="101" t="str">
        <f t="shared" ca="1" si="4"/>
        <v/>
      </c>
      <c r="K60" s="146" t="str">
        <f t="shared" ca="1" si="5"/>
        <v/>
      </c>
      <c r="L60" s="101" t="str">
        <f t="shared" ca="1" si="6"/>
        <v/>
      </c>
      <c r="M60" s="101" t="str">
        <f t="shared" ca="1" si="7"/>
        <v/>
      </c>
      <c r="N60" s="92" t="str">
        <f t="shared" ca="1" si="8"/>
        <v/>
      </c>
      <c r="O60" s="186" t="str">
        <f t="shared" ca="1" si="9"/>
        <v/>
      </c>
      <c r="P60" s="93">
        <f t="shared" ca="1" si="24"/>
        <v>0</v>
      </c>
      <c r="Q60" s="151" cm="1">
        <f t="array" aca="1" ref="Q60" ca="1">(INDIRECT(B60&amp;"!$H$26")*15+INDIRECT(B60&amp;"!$I$26")+INDIRECT(B60&amp;"!$I$30"))</f>
        <v>0</v>
      </c>
      <c r="R60" s="94">
        <f t="shared" ca="1" si="25"/>
        <v>0</v>
      </c>
      <c r="S60" s="95" t="str">
        <f t="shared" ca="1" si="26"/>
        <v>×</v>
      </c>
      <c r="T60" s="95" t="str">
        <f t="shared" ca="1" si="27"/>
        <v>×</v>
      </c>
      <c r="U60" s="95" t="str">
        <f t="shared" ca="1" si="28"/>
        <v>×</v>
      </c>
      <c r="V60" s="95" t="str">
        <f t="shared" ca="1" si="29"/>
        <v>×</v>
      </c>
    </row>
    <row r="61" spans="1:22" ht="26.25" customHeight="1" thickBot="1">
      <c r="A61" s="74">
        <v>50</v>
      </c>
      <c r="B61" s="166" t="s">
        <v>176</v>
      </c>
      <c r="C61" s="91" t="str" cm="1">
        <f t="array" aca="1" ref="C61" ca="1">IF(INDIRECT(B61&amp;"!$C$7")="","",INDIRECT(B61&amp;"!$C$7"))</f>
        <v/>
      </c>
      <c r="D61" s="145" t="str" cm="1">
        <f t="array" aca="1" ref="D61" ca="1">IF(INDIRECT(B61&amp;"!$C$6")="","",INDIRECT(B61&amp;"!$C$6"))</f>
        <v/>
      </c>
      <c r="E61" s="227" t="str">
        <f t="shared" ca="1" si="0"/>
        <v/>
      </c>
      <c r="F61" s="228"/>
      <c r="G61" s="101" t="str">
        <f t="shared" ca="1" si="1"/>
        <v/>
      </c>
      <c r="H61" s="101" t="str">
        <f t="shared" ca="1" si="2"/>
        <v/>
      </c>
      <c r="I61" s="101" t="str">
        <f t="shared" ca="1" si="3"/>
        <v/>
      </c>
      <c r="J61" s="101" t="str">
        <f t="shared" ca="1" si="4"/>
        <v/>
      </c>
      <c r="K61" s="146" t="str">
        <f t="shared" ca="1" si="5"/>
        <v/>
      </c>
      <c r="L61" s="101" t="str">
        <f t="shared" ca="1" si="6"/>
        <v/>
      </c>
      <c r="M61" s="101" t="str">
        <f t="shared" ca="1" si="7"/>
        <v/>
      </c>
      <c r="N61" s="92" t="str">
        <f t="shared" ca="1" si="8"/>
        <v/>
      </c>
      <c r="O61" s="186" t="str">
        <f t="shared" ca="1" si="9"/>
        <v/>
      </c>
      <c r="P61" s="93">
        <f t="shared" ca="1" si="24"/>
        <v>0</v>
      </c>
      <c r="Q61" s="151" cm="1">
        <f t="array" aca="1" ref="Q61" ca="1">(INDIRECT(B61&amp;"!$H$26")*15+INDIRECT(B61&amp;"!$I$26")+INDIRECT(B61&amp;"!$I$30"))</f>
        <v>0</v>
      </c>
      <c r="R61" s="94">
        <f t="shared" ca="1" si="25"/>
        <v>0</v>
      </c>
      <c r="S61" s="95" t="str">
        <f t="shared" ca="1" si="26"/>
        <v>×</v>
      </c>
      <c r="T61" s="95" t="str">
        <f t="shared" ca="1" si="27"/>
        <v>×</v>
      </c>
      <c r="U61" s="95" t="str">
        <f t="shared" ca="1" si="28"/>
        <v>×</v>
      </c>
      <c r="V61" s="95" t="str">
        <f t="shared" ca="1" si="29"/>
        <v>×</v>
      </c>
    </row>
  </sheetData>
  <sheetProtection algorithmName="SHA-512" hashValue="8OvsKBg7m5eAAfQAKgn5bydoc0tl59n3D1TUVnE2tCZZvh3FXKwXiEwCYoCgE0H/6axeJcVEppMRSIJY/Ps5ug==" saltValue="ybVOLrffI4ZWKBvqh5MXzw==" spinCount="100000" sheet="1" insertRows="0"/>
  <mergeCells count="77">
    <mergeCell ref="N4:O4"/>
    <mergeCell ref="N5:O5"/>
    <mergeCell ref="N6:O6"/>
    <mergeCell ref="N7:O7"/>
    <mergeCell ref="N8:O8"/>
    <mergeCell ref="P4:Q4"/>
    <mergeCell ref="T4:V4"/>
    <mergeCell ref="A10:A11"/>
    <mergeCell ref="C10:C11"/>
    <mergeCell ref="D10:D11"/>
    <mergeCell ref="N10:N11"/>
    <mergeCell ref="P10:P11"/>
    <mergeCell ref="P5:AE5"/>
    <mergeCell ref="P6:AE6"/>
    <mergeCell ref="P7:AE7"/>
    <mergeCell ref="P8:AE8"/>
    <mergeCell ref="O10:O11"/>
    <mergeCell ref="T10:V10"/>
    <mergeCell ref="W10:Y10"/>
    <mergeCell ref="Z10:AB10"/>
    <mergeCell ref="AC10:AE10"/>
    <mergeCell ref="R10:R11"/>
    <mergeCell ref="Q10:Q11"/>
    <mergeCell ref="B10:B11"/>
    <mergeCell ref="E10:M10"/>
    <mergeCell ref="E28:F28"/>
    <mergeCell ref="E13:F13"/>
    <mergeCell ref="E14:F14"/>
    <mergeCell ref="E20:F20"/>
    <mergeCell ref="E21:F21"/>
    <mergeCell ref="E22:F22"/>
    <mergeCell ref="E29:F29"/>
    <mergeCell ref="E30:F30"/>
    <mergeCell ref="E31:F31"/>
    <mergeCell ref="E11:F11"/>
    <mergeCell ref="E26:F26"/>
    <mergeCell ref="E18:F18"/>
    <mergeCell ref="E25:F25"/>
    <mergeCell ref="E27:F27"/>
    <mergeCell ref="E17:F17"/>
    <mergeCell ref="E12:F12"/>
    <mergeCell ref="E15:F15"/>
    <mergeCell ref="E16:F16"/>
    <mergeCell ref="E19:F19"/>
    <mergeCell ref="E23:F23"/>
    <mergeCell ref="E24:F24"/>
    <mergeCell ref="E38:F38"/>
    <mergeCell ref="E39:F39"/>
    <mergeCell ref="E40:F40"/>
    <mergeCell ref="E41:F41"/>
    <mergeCell ref="E32:F32"/>
    <mergeCell ref="E33:F33"/>
    <mergeCell ref="E34:F34"/>
    <mergeCell ref="E35:F35"/>
    <mergeCell ref="E36:F36"/>
    <mergeCell ref="E61:F61"/>
    <mergeCell ref="E52:F52"/>
    <mergeCell ref="E53:F53"/>
    <mergeCell ref="E54:F54"/>
    <mergeCell ref="E55:F55"/>
    <mergeCell ref="E56:F56"/>
    <mergeCell ref="C2:J2"/>
    <mergeCell ref="E57:F57"/>
    <mergeCell ref="E58:F58"/>
    <mergeCell ref="E59:F59"/>
    <mergeCell ref="E60:F60"/>
    <mergeCell ref="E47:F47"/>
    <mergeCell ref="E48:F48"/>
    <mergeCell ref="E49:F49"/>
    <mergeCell ref="E50:F50"/>
    <mergeCell ref="E51:F51"/>
    <mergeCell ref="E42:F42"/>
    <mergeCell ref="E43:F43"/>
    <mergeCell ref="E44:F44"/>
    <mergeCell ref="E45:F45"/>
    <mergeCell ref="E46:F46"/>
    <mergeCell ref="E37:F37"/>
  </mergeCells>
  <phoneticPr fontId="2"/>
  <conditionalFormatting sqref="N12:O61">
    <cfRule type="expression" dxfId="657" priority="7">
      <formula>$D12="なし_職員処遇改善費の対象者"</formula>
    </cfRule>
    <cfRule type="expression" dxfId="656" priority="8">
      <formula>$D12="副主任保育士"</formula>
    </cfRule>
  </conditionalFormatting>
  <conditionalFormatting sqref="P4:P8">
    <cfRule type="containsBlanks" dxfId="655" priority="11">
      <formula>LEN(TRIM(P4))=0</formula>
    </cfRule>
  </conditionalFormatting>
  <conditionalFormatting sqref="P12:P61">
    <cfRule type="expression" dxfId="654" priority="4">
      <formula>$D12="なし_職員処遇改善費の対象者"</formula>
    </cfRule>
  </conditionalFormatting>
  <conditionalFormatting sqref="Q12:Q61">
    <cfRule type="expression" dxfId="653" priority="14">
      <formula>$D12="なし_職員処遇改善費の対象者"</formula>
    </cfRule>
  </conditionalFormatting>
  <conditionalFormatting sqref="T12:T61">
    <cfRule type="expression" dxfId="652" priority="3">
      <formula>OR($D12="なし_職員処遇改善費の対象者",$D12="職務分野別リーダー")</formula>
    </cfRule>
  </conditionalFormatting>
  <conditionalFormatting sqref="U12:U61">
    <cfRule type="expression" dxfId="651" priority="2">
      <formula>OR($D12="なし_職員処遇改善費の対象者",$D12="副主任保育士",$D12="専門リーダー")</formula>
    </cfRule>
  </conditionalFormatting>
  <conditionalFormatting sqref="V12:V61">
    <cfRule type="expression" dxfId="650" priority="1">
      <formula>OR($D12="副主任保育士",$D12="専門リーダー",$D12="職務分野別リーダー")</formula>
    </cfRule>
  </conditionalFormatting>
  <dataValidations count="2">
    <dataValidation type="list" allowBlank="1" showInputMessage="1" showErrorMessage="1" sqref="P4:Q4" xr:uid="{00000000-0002-0000-0200-000000000000}">
      <formula1>"鶴見,神奈川,西,中,南,港南,保土ケ谷,旭,磯子,金沢,港北,緑,青葉,都筑,泉,栄,戸塚,瀬谷"</formula1>
    </dataValidation>
    <dataValidation type="textLength" operator="equal" allowBlank="1" showInputMessage="1" showErrorMessage="1" error="13桁の施設・事業所番号を入力ください。" sqref="P6:AE6" xr:uid="{DE7E6711-809B-4C1B-A514-BC9962D707F6}">
      <formula1>13</formula1>
    </dataValidation>
  </dataValidations>
  <printOptions horizontalCentered="1"/>
  <pageMargins left="0.25" right="0.25" top="0.75" bottom="0.75" header="0.3" footer="0.3"/>
  <pageSetup paperSize="8" scale="49" orientation="landscape" cellComments="asDisplayed"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2442621-2F49-447D-9AEE-BCC22DD75573}">
          <x14:formula1>
            <xm:f>マスタ!$B$3:$B$6</xm:f>
          </x14:formula1>
          <xm:sqref>P5:AE5</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9D7F1-A36F-482F-85C0-2A8ADEB726EB}">
  <sheetPr codeName="Sheet30">
    <tabColor rgb="FFFF0000"/>
    <pageSetUpPr fitToPage="1"/>
  </sheetPr>
  <dimension ref="A1:W42"/>
  <sheetViews>
    <sheetView showZeros="0" view="pageBreakPreview" zoomScale="70" zoomScaleNormal="70" zoomScaleSheetLayoutView="70" workbookViewId="0"/>
  </sheetViews>
  <sheetFormatPr defaultRowHeight="18.75"/>
  <cols>
    <col min="1" max="1" width="5" style="63" customWidth="1"/>
    <col min="2" max="2" width="16.75" style="67" customWidth="1"/>
    <col min="3" max="3" width="39.375" style="2" customWidth="1"/>
    <col min="4" max="4" width="9.375" style="2" customWidth="1"/>
    <col min="5" max="5" width="37.625" style="2" customWidth="1"/>
    <col min="6" max="6" width="42.875" style="2" customWidth="1"/>
    <col min="7" max="7" width="19.625" style="2" customWidth="1"/>
    <col min="8" max="8" width="22.375" style="2" customWidth="1"/>
    <col min="9" max="9" width="15.625" style="2" customWidth="1"/>
    <col min="10" max="10" width="27.5" style="2" customWidth="1"/>
    <col min="11" max="11" width="9" style="2" hidden="1" customWidth="1"/>
    <col min="12" max="12" width="11.875" style="2" hidden="1" customWidth="1"/>
    <col min="13" max="13" width="10.5" style="2" hidden="1" customWidth="1"/>
    <col min="14" max="14" width="9" style="2" hidden="1" customWidth="1"/>
    <col min="15" max="15" width="50.625" style="2" hidden="1" customWidth="1"/>
    <col min="16" max="16384" width="9" style="2"/>
  </cols>
  <sheetData>
    <row r="1" spans="1:23" ht="29.25" customHeight="1">
      <c r="A1" s="112" t="s">
        <v>71</v>
      </c>
      <c r="B1" s="113"/>
      <c r="C1" s="117"/>
      <c r="D1" s="116" t="s">
        <v>195</v>
      </c>
      <c r="E1" s="98"/>
      <c r="F1" s="116"/>
      <c r="G1" s="117"/>
      <c r="H1" s="117"/>
      <c r="I1" s="117"/>
      <c r="J1" s="118"/>
      <c r="K1" s="130"/>
      <c r="L1" s="130"/>
      <c r="M1" s="130"/>
      <c r="N1" s="130"/>
      <c r="O1" s="130"/>
      <c r="P1" s="130"/>
      <c r="Q1" s="130"/>
      <c r="R1" s="130"/>
      <c r="S1" s="130"/>
      <c r="T1" s="130"/>
      <c r="U1" s="130"/>
      <c r="V1" s="130"/>
      <c r="W1" s="130"/>
    </row>
    <row r="2" spans="1:23" ht="19.5" thickBot="1">
      <c r="A2" s="121"/>
      <c r="B2" s="122"/>
      <c r="C2" s="119"/>
      <c r="D2" s="119"/>
      <c r="E2" s="119"/>
      <c r="F2" s="124"/>
      <c r="G2" s="119"/>
      <c r="H2" s="125"/>
      <c r="I2" s="125"/>
      <c r="J2" s="125"/>
      <c r="K2" s="130"/>
      <c r="L2" s="130"/>
      <c r="M2" s="130"/>
      <c r="N2" s="130"/>
      <c r="O2" s="130"/>
      <c r="P2" s="130"/>
      <c r="Q2" s="130"/>
      <c r="R2" s="130"/>
      <c r="S2" s="130"/>
      <c r="T2" s="130"/>
      <c r="U2" s="130"/>
      <c r="V2" s="130"/>
      <c r="W2" s="130"/>
    </row>
    <row r="3" spans="1:23" s="6" customFormat="1" ht="24.95" customHeight="1">
      <c r="A3" s="192"/>
      <c r="B3" s="122"/>
      <c r="C3" s="193"/>
      <c r="D3" s="193"/>
      <c r="E3" s="193"/>
      <c r="F3" s="194"/>
      <c r="G3" s="195" t="s">
        <v>1</v>
      </c>
      <c r="H3" s="97">
        <f>①集計表!P4</f>
        <v>0</v>
      </c>
      <c r="I3" s="196" t="s">
        <v>3</v>
      </c>
      <c r="J3" s="118"/>
      <c r="K3" s="131"/>
      <c r="L3" s="131"/>
      <c r="M3" s="131"/>
      <c r="N3" s="131"/>
      <c r="O3" s="131"/>
      <c r="P3" s="131"/>
      <c r="Q3" s="131"/>
      <c r="R3" s="131"/>
      <c r="S3" s="131"/>
      <c r="T3" s="131"/>
      <c r="U3" s="131"/>
      <c r="V3" s="131"/>
      <c r="W3" s="131"/>
    </row>
    <row r="4" spans="1:23" s="6" customFormat="1" ht="24.95" customHeight="1">
      <c r="A4" s="121"/>
      <c r="B4" s="122"/>
      <c r="C4" s="193"/>
      <c r="D4" s="193"/>
      <c r="E4" s="193"/>
      <c r="F4" s="194"/>
      <c r="G4" s="197" t="s">
        <v>4</v>
      </c>
      <c r="H4" s="276">
        <f>①集計表!P5</f>
        <v>0</v>
      </c>
      <c r="I4" s="277"/>
      <c r="J4" s="278"/>
      <c r="K4" s="131"/>
      <c r="L4" s="131"/>
      <c r="M4" s="131"/>
      <c r="N4" s="131"/>
      <c r="O4" s="131"/>
      <c r="P4" s="131"/>
      <c r="Q4" s="131"/>
      <c r="R4" s="131"/>
      <c r="S4" s="131"/>
      <c r="T4" s="131"/>
      <c r="U4" s="131"/>
      <c r="V4" s="131"/>
      <c r="W4" s="131"/>
    </row>
    <row r="5" spans="1:23" s="6" customFormat="1" ht="24.95" customHeight="1" thickBot="1">
      <c r="A5" s="62"/>
      <c r="B5" s="71"/>
      <c r="C5" s="3"/>
      <c r="D5" s="14"/>
      <c r="E5" s="14"/>
      <c r="F5" s="7"/>
      <c r="G5" s="15" t="s">
        <v>7</v>
      </c>
      <c r="H5" s="279">
        <f>①集計表!P6</f>
        <v>0</v>
      </c>
      <c r="I5" s="280"/>
      <c r="J5" s="281"/>
      <c r="K5" s="131"/>
      <c r="L5" s="131"/>
      <c r="M5" s="131"/>
      <c r="N5" s="131"/>
      <c r="O5" s="131"/>
      <c r="P5" s="131"/>
      <c r="Q5" s="131"/>
      <c r="R5" s="131"/>
      <c r="S5" s="131"/>
      <c r="T5" s="131"/>
      <c r="U5" s="131"/>
      <c r="V5" s="131"/>
      <c r="W5" s="131"/>
    </row>
    <row r="6" spans="1:23" s="6" customFormat="1" ht="24.95" customHeight="1">
      <c r="A6" s="62"/>
      <c r="B6" s="68" t="s">
        <v>6</v>
      </c>
      <c r="C6" s="270"/>
      <c r="D6" s="271"/>
      <c r="E6" s="14"/>
      <c r="F6" s="7"/>
      <c r="G6" s="70" t="s">
        <v>63</v>
      </c>
      <c r="H6" s="279">
        <f>①集計表!P7</f>
        <v>0</v>
      </c>
      <c r="I6" s="280"/>
      <c r="J6" s="281"/>
      <c r="K6" s="131"/>
      <c r="L6" s="131"/>
      <c r="M6" s="131"/>
      <c r="N6" s="131"/>
      <c r="O6" s="131"/>
      <c r="P6" s="131"/>
      <c r="Q6" s="131"/>
      <c r="R6" s="131"/>
      <c r="S6" s="131"/>
      <c r="T6" s="131"/>
      <c r="U6" s="131"/>
      <c r="V6" s="131"/>
      <c r="W6" s="131"/>
    </row>
    <row r="7" spans="1:23" s="6" customFormat="1" ht="24.95" customHeight="1" thickBot="1">
      <c r="A7" s="62"/>
      <c r="B7" s="107" t="s">
        <v>9</v>
      </c>
      <c r="C7" s="272"/>
      <c r="D7" s="273"/>
      <c r="E7" s="14"/>
      <c r="F7" s="7"/>
      <c r="G7" s="17" t="s">
        <v>64</v>
      </c>
      <c r="H7" s="282">
        <f>①集計表!P8</f>
        <v>0</v>
      </c>
      <c r="I7" s="283"/>
      <c r="J7" s="284"/>
      <c r="K7" s="131"/>
      <c r="L7" s="131"/>
      <c r="M7" s="131"/>
      <c r="N7" s="131"/>
      <c r="O7" s="131"/>
      <c r="P7" s="131"/>
      <c r="Q7" s="131"/>
      <c r="R7" s="131"/>
      <c r="S7" s="131"/>
      <c r="T7" s="131"/>
      <c r="U7" s="131"/>
      <c r="V7" s="131"/>
      <c r="W7" s="131"/>
    </row>
    <row r="8" spans="1:23" s="6" customFormat="1" ht="24.95" customHeight="1" thickBot="1">
      <c r="A8" s="62"/>
      <c r="B8" s="268" t="s">
        <v>104</v>
      </c>
      <c r="C8" s="269"/>
      <c r="D8" s="133" t="s">
        <v>106</v>
      </c>
      <c r="E8" s="14"/>
      <c r="F8" s="7"/>
      <c r="G8" s="102"/>
      <c r="H8" s="3"/>
      <c r="I8" s="3"/>
      <c r="J8" s="106"/>
      <c r="K8" s="131"/>
      <c r="L8" s="131" t="s">
        <v>190</v>
      </c>
      <c r="M8" s="131"/>
      <c r="N8" s="131"/>
      <c r="O8" s="131"/>
      <c r="P8" s="131"/>
      <c r="Q8" s="131"/>
      <c r="R8" s="131"/>
      <c r="S8" s="131"/>
      <c r="T8" s="131"/>
      <c r="U8" s="131"/>
      <c r="V8" s="131"/>
      <c r="W8" s="131"/>
    </row>
    <row r="9" spans="1:23" ht="24.95" customHeight="1">
      <c r="A9" s="62"/>
      <c r="B9" s="58"/>
      <c r="C9" s="19"/>
      <c r="D9" s="20"/>
      <c r="E9" s="20"/>
      <c r="F9" s="19"/>
      <c r="G9" s="19"/>
      <c r="H9" s="21"/>
      <c r="I9" s="22"/>
      <c r="J9" s="23"/>
      <c r="K9" s="130"/>
      <c r="L9" s="141" t="s">
        <v>189</v>
      </c>
      <c r="M9" s="140">
        <v>42826</v>
      </c>
      <c r="N9" s="130"/>
      <c r="O9" s="130"/>
      <c r="P9" s="130"/>
      <c r="Q9" s="130"/>
      <c r="R9" s="130"/>
      <c r="S9" s="130"/>
      <c r="T9" s="130"/>
      <c r="U9" s="130"/>
      <c r="V9" s="130"/>
      <c r="W9" s="130"/>
    </row>
    <row r="10" spans="1:23" ht="98.25" customHeight="1" thickBot="1">
      <c r="A10" s="61" t="s">
        <v>15</v>
      </c>
      <c r="B10" s="105" t="s">
        <v>146</v>
      </c>
      <c r="C10" s="59" t="s">
        <v>101</v>
      </c>
      <c r="D10" s="285" t="s">
        <v>181</v>
      </c>
      <c r="E10" s="286"/>
      <c r="F10" s="59" t="s">
        <v>19</v>
      </c>
      <c r="G10" s="60" t="s">
        <v>20</v>
      </c>
      <c r="H10" s="69" t="s">
        <v>74</v>
      </c>
      <c r="I10" s="72" t="s">
        <v>136</v>
      </c>
      <c r="J10" s="59" t="s">
        <v>62</v>
      </c>
      <c r="K10" s="130"/>
      <c r="L10" s="141" t="s">
        <v>142</v>
      </c>
      <c r="M10" s="130"/>
      <c r="N10" s="130"/>
      <c r="O10" s="130"/>
      <c r="P10" s="130"/>
      <c r="Q10" s="130"/>
      <c r="R10" s="130"/>
      <c r="S10" s="130"/>
      <c r="T10" s="130"/>
      <c r="U10" s="130"/>
      <c r="V10" s="130"/>
      <c r="W10" s="130"/>
    </row>
    <row r="11" spans="1:23" ht="30" customHeight="1">
      <c r="A11" s="64">
        <v>1</v>
      </c>
      <c r="B11" s="153"/>
      <c r="C11" s="154"/>
      <c r="D11" s="274"/>
      <c r="E11" s="275"/>
      <c r="F11" s="155"/>
      <c r="G11" s="156"/>
      <c r="H11" s="157"/>
      <c r="I11" s="158"/>
      <c r="J11" s="75"/>
      <c r="K11" s="130"/>
      <c r="L11" s="141" t="s">
        <v>143</v>
      </c>
      <c r="M11" s="140">
        <v>43921</v>
      </c>
      <c r="N11" s="130"/>
      <c r="O11" s="130"/>
      <c r="P11" s="130"/>
      <c r="Q11" s="130"/>
      <c r="R11" s="130"/>
      <c r="S11" s="130"/>
      <c r="T11" s="130"/>
      <c r="U11" s="130"/>
      <c r="V11" s="130"/>
      <c r="W11" s="130"/>
    </row>
    <row r="12" spans="1:23" ht="30" customHeight="1">
      <c r="A12" s="64">
        <v>2</v>
      </c>
      <c r="B12" s="153"/>
      <c r="C12" s="154"/>
      <c r="D12" s="274"/>
      <c r="E12" s="275"/>
      <c r="F12" s="155"/>
      <c r="G12" s="156"/>
      <c r="H12" s="159"/>
      <c r="I12" s="160"/>
      <c r="J12" s="75"/>
      <c r="K12" s="130">
        <f t="shared" ref="K12:K25" si="0">IF(H12&lt;&gt;"",1,0)</f>
        <v>0</v>
      </c>
      <c r="L12" s="130" t="s">
        <v>141</v>
      </c>
      <c r="M12" s="140">
        <v>45382</v>
      </c>
      <c r="N12" s="130"/>
      <c r="O12" s="130"/>
      <c r="P12" s="130"/>
      <c r="Q12" s="130"/>
      <c r="R12" s="130"/>
      <c r="S12" s="130"/>
      <c r="T12" s="130"/>
      <c r="U12" s="130"/>
      <c r="V12" s="130"/>
      <c r="W12" s="130"/>
    </row>
    <row r="13" spans="1:23" ht="30" customHeight="1">
      <c r="A13" s="64">
        <v>3</v>
      </c>
      <c r="B13" s="153"/>
      <c r="C13" s="154"/>
      <c r="D13" s="274"/>
      <c r="E13" s="275"/>
      <c r="F13" s="155"/>
      <c r="G13" s="156"/>
      <c r="H13" s="159"/>
      <c r="I13" s="160"/>
      <c r="J13" s="75"/>
      <c r="K13" s="130">
        <f t="shared" si="0"/>
        <v>0</v>
      </c>
      <c r="L13" s="130" t="str">
        <f t="shared" ref="L13:L24" si="1">IF(C13="その他",1,"")</f>
        <v/>
      </c>
      <c r="M13" s="142"/>
      <c r="N13" s="130"/>
      <c r="O13" s="130"/>
      <c r="P13" s="130"/>
      <c r="Q13" s="130"/>
      <c r="R13" s="130"/>
      <c r="S13" s="130"/>
      <c r="T13" s="130"/>
      <c r="U13" s="130"/>
      <c r="V13" s="130"/>
      <c r="W13" s="130"/>
    </row>
    <row r="14" spans="1:23" ht="30" customHeight="1">
      <c r="A14" s="64">
        <v>4</v>
      </c>
      <c r="B14" s="153"/>
      <c r="C14" s="154"/>
      <c r="D14" s="274"/>
      <c r="E14" s="275"/>
      <c r="F14" s="155"/>
      <c r="G14" s="156"/>
      <c r="H14" s="159"/>
      <c r="I14" s="160"/>
      <c r="J14" s="75"/>
      <c r="K14" s="130">
        <f>IF(H14&lt;&gt;"",1,0)</f>
        <v>0</v>
      </c>
      <c r="L14" s="130" t="str">
        <f t="shared" si="1"/>
        <v/>
      </c>
      <c r="M14" s="141"/>
      <c r="N14" s="130"/>
      <c r="O14" s="130"/>
      <c r="P14" s="130"/>
      <c r="Q14" s="130"/>
      <c r="R14" s="130"/>
      <c r="S14" s="130"/>
      <c r="T14" s="130"/>
      <c r="U14" s="130"/>
      <c r="V14" s="130"/>
      <c r="W14" s="130"/>
    </row>
    <row r="15" spans="1:23" ht="30" customHeight="1">
      <c r="A15" s="64">
        <v>5</v>
      </c>
      <c r="B15" s="153"/>
      <c r="C15" s="154"/>
      <c r="D15" s="274"/>
      <c r="E15" s="275"/>
      <c r="F15" s="155"/>
      <c r="G15" s="156"/>
      <c r="H15" s="159"/>
      <c r="I15" s="160"/>
      <c r="J15" s="75"/>
      <c r="K15" s="130">
        <f t="shared" si="0"/>
        <v>0</v>
      </c>
      <c r="L15" s="130" t="str">
        <f t="shared" si="1"/>
        <v/>
      </c>
      <c r="M15" s="130"/>
      <c r="N15" s="130"/>
      <c r="O15" s="130"/>
      <c r="P15" s="130"/>
      <c r="Q15" s="130"/>
      <c r="R15" s="130"/>
      <c r="S15" s="130"/>
      <c r="T15" s="130"/>
      <c r="U15" s="130"/>
      <c r="V15" s="130"/>
      <c r="W15" s="130"/>
    </row>
    <row r="16" spans="1:23" ht="30" customHeight="1">
      <c r="A16" s="64">
        <v>6</v>
      </c>
      <c r="B16" s="153"/>
      <c r="C16" s="154"/>
      <c r="D16" s="274"/>
      <c r="E16" s="275"/>
      <c r="F16" s="155"/>
      <c r="G16" s="156"/>
      <c r="H16" s="159"/>
      <c r="I16" s="160"/>
      <c r="J16" s="75"/>
      <c r="K16" s="130">
        <f t="shared" si="0"/>
        <v>0</v>
      </c>
      <c r="L16" s="130" t="str">
        <f t="shared" si="1"/>
        <v/>
      </c>
      <c r="M16" s="130"/>
      <c r="N16" s="130"/>
      <c r="O16" s="130"/>
      <c r="P16" s="130"/>
      <c r="Q16" s="130"/>
      <c r="R16" s="130"/>
      <c r="S16" s="130"/>
      <c r="T16" s="130"/>
      <c r="U16" s="130"/>
      <c r="V16" s="130"/>
      <c r="W16" s="130"/>
    </row>
    <row r="17" spans="1:23" ht="30" customHeight="1">
      <c r="A17" s="64">
        <v>7</v>
      </c>
      <c r="B17" s="153"/>
      <c r="C17" s="154"/>
      <c r="D17" s="274"/>
      <c r="E17" s="275"/>
      <c r="F17" s="155"/>
      <c r="G17" s="156"/>
      <c r="H17" s="159"/>
      <c r="I17" s="160"/>
      <c r="J17" s="75"/>
      <c r="K17" s="130">
        <f t="shared" si="0"/>
        <v>0</v>
      </c>
      <c r="L17" s="130" t="str">
        <f t="shared" si="1"/>
        <v/>
      </c>
      <c r="M17" s="130"/>
      <c r="N17" s="130"/>
      <c r="O17" s="130"/>
      <c r="P17" s="130"/>
      <c r="Q17" s="130"/>
      <c r="R17" s="130"/>
      <c r="S17" s="130"/>
      <c r="T17" s="130"/>
      <c r="U17" s="130"/>
      <c r="V17" s="130"/>
      <c r="W17" s="130"/>
    </row>
    <row r="18" spans="1:23" ht="30" customHeight="1">
      <c r="A18" s="64">
        <v>8</v>
      </c>
      <c r="B18" s="153"/>
      <c r="C18" s="154"/>
      <c r="D18" s="274"/>
      <c r="E18" s="275"/>
      <c r="F18" s="155"/>
      <c r="G18" s="156"/>
      <c r="H18" s="159"/>
      <c r="I18" s="160"/>
      <c r="J18" s="75"/>
      <c r="K18" s="130">
        <f t="shared" si="0"/>
        <v>0</v>
      </c>
      <c r="L18" s="130" t="str">
        <f t="shared" si="1"/>
        <v/>
      </c>
      <c r="M18" s="130"/>
      <c r="N18" s="130"/>
      <c r="O18" s="130"/>
      <c r="P18" s="130"/>
      <c r="Q18" s="130"/>
      <c r="R18" s="130"/>
      <c r="S18" s="130"/>
      <c r="T18" s="130"/>
      <c r="U18" s="130"/>
      <c r="V18" s="130"/>
      <c r="W18" s="130"/>
    </row>
    <row r="19" spans="1:23" ht="30" customHeight="1">
      <c r="A19" s="64">
        <v>9</v>
      </c>
      <c r="B19" s="153"/>
      <c r="C19" s="154"/>
      <c r="D19" s="274"/>
      <c r="E19" s="275"/>
      <c r="F19" s="155"/>
      <c r="G19" s="156"/>
      <c r="H19" s="159"/>
      <c r="I19" s="160"/>
      <c r="J19" s="75"/>
      <c r="K19" s="130">
        <f t="shared" si="0"/>
        <v>0</v>
      </c>
      <c r="L19" s="130" t="str">
        <f t="shared" si="1"/>
        <v/>
      </c>
      <c r="M19" s="130"/>
      <c r="N19" s="130"/>
      <c r="O19" s="130"/>
      <c r="P19" s="130"/>
      <c r="Q19" s="130"/>
      <c r="R19" s="130"/>
      <c r="S19" s="130"/>
      <c r="T19" s="130"/>
      <c r="U19" s="130"/>
      <c r="V19" s="130"/>
      <c r="W19" s="130"/>
    </row>
    <row r="20" spans="1:23" ht="30" customHeight="1">
      <c r="A20" s="64">
        <v>10</v>
      </c>
      <c r="B20" s="153"/>
      <c r="C20" s="154"/>
      <c r="D20" s="274"/>
      <c r="E20" s="275"/>
      <c r="F20" s="155"/>
      <c r="G20" s="156"/>
      <c r="H20" s="159"/>
      <c r="I20" s="160"/>
      <c r="J20" s="75"/>
      <c r="K20" s="130">
        <f t="shared" si="0"/>
        <v>0</v>
      </c>
      <c r="L20" s="130" t="str">
        <f t="shared" si="1"/>
        <v/>
      </c>
      <c r="M20" s="130"/>
      <c r="N20" s="130"/>
      <c r="O20" s="130"/>
      <c r="P20" s="130"/>
      <c r="Q20" s="130"/>
      <c r="R20" s="130"/>
      <c r="S20" s="130"/>
      <c r="T20" s="130"/>
      <c r="U20" s="130"/>
      <c r="V20" s="130"/>
      <c r="W20" s="130"/>
    </row>
    <row r="21" spans="1:23" ht="30" customHeight="1">
      <c r="A21" s="64">
        <v>11</v>
      </c>
      <c r="B21" s="153"/>
      <c r="C21" s="154"/>
      <c r="D21" s="274"/>
      <c r="E21" s="275"/>
      <c r="F21" s="155"/>
      <c r="G21" s="156"/>
      <c r="H21" s="159"/>
      <c r="I21" s="160"/>
      <c r="J21" s="75"/>
      <c r="K21" s="130">
        <f t="shared" si="0"/>
        <v>0</v>
      </c>
      <c r="L21" s="130" t="str">
        <f t="shared" si="1"/>
        <v/>
      </c>
      <c r="M21" s="130"/>
      <c r="N21" s="130"/>
      <c r="O21" s="130"/>
      <c r="P21" s="130"/>
      <c r="Q21" s="130"/>
      <c r="R21" s="130"/>
      <c r="S21" s="130"/>
      <c r="T21" s="130"/>
      <c r="U21" s="130"/>
      <c r="V21" s="130"/>
      <c r="W21" s="130"/>
    </row>
    <row r="22" spans="1:23" ht="30" customHeight="1">
      <c r="A22" s="64">
        <v>12</v>
      </c>
      <c r="B22" s="153"/>
      <c r="C22" s="154"/>
      <c r="D22" s="274"/>
      <c r="E22" s="275"/>
      <c r="F22" s="155"/>
      <c r="G22" s="156"/>
      <c r="H22" s="159"/>
      <c r="I22" s="160"/>
      <c r="J22" s="75"/>
      <c r="K22" s="130">
        <f t="shared" si="0"/>
        <v>0</v>
      </c>
      <c r="L22" s="130" t="str">
        <f t="shared" si="1"/>
        <v/>
      </c>
      <c r="M22" s="130"/>
      <c r="N22" s="130"/>
      <c r="O22" s="130"/>
      <c r="P22" s="130"/>
      <c r="Q22" s="130"/>
      <c r="R22" s="130"/>
      <c r="S22" s="130"/>
      <c r="T22" s="130"/>
      <c r="U22" s="130"/>
      <c r="V22" s="130"/>
      <c r="W22" s="130"/>
    </row>
    <row r="23" spans="1:23" ht="30" customHeight="1">
      <c r="A23" s="64">
        <v>13</v>
      </c>
      <c r="B23" s="153"/>
      <c r="C23" s="154"/>
      <c r="D23" s="274"/>
      <c r="E23" s="275"/>
      <c r="F23" s="155"/>
      <c r="G23" s="156"/>
      <c r="H23" s="159"/>
      <c r="I23" s="160"/>
      <c r="J23" s="75"/>
      <c r="K23" s="130">
        <f t="shared" si="0"/>
        <v>0</v>
      </c>
      <c r="L23" s="130" t="str">
        <f t="shared" si="1"/>
        <v/>
      </c>
      <c r="M23" s="130"/>
      <c r="N23" s="130"/>
      <c r="O23" s="130"/>
      <c r="P23" s="130"/>
      <c r="Q23" s="130"/>
      <c r="R23" s="130"/>
      <c r="S23" s="130"/>
      <c r="T23" s="130"/>
      <c r="U23" s="130"/>
      <c r="V23" s="130"/>
      <c r="W23" s="130"/>
    </row>
    <row r="24" spans="1:23" ht="30" customHeight="1">
      <c r="A24" s="64">
        <v>14</v>
      </c>
      <c r="B24" s="153"/>
      <c r="C24" s="154"/>
      <c r="D24" s="274"/>
      <c r="E24" s="275"/>
      <c r="F24" s="155"/>
      <c r="G24" s="156"/>
      <c r="H24" s="159"/>
      <c r="I24" s="160"/>
      <c r="J24" s="75"/>
      <c r="K24" s="130">
        <f t="shared" si="0"/>
        <v>0</v>
      </c>
      <c r="L24" s="130" t="str">
        <f t="shared" si="1"/>
        <v/>
      </c>
      <c r="M24" s="130"/>
      <c r="N24" s="130"/>
      <c r="O24" s="130"/>
      <c r="P24" s="130"/>
      <c r="Q24" s="130"/>
      <c r="R24" s="130"/>
      <c r="S24" s="130"/>
      <c r="T24" s="130"/>
      <c r="U24" s="130"/>
      <c r="V24" s="130"/>
      <c r="W24" s="130"/>
    </row>
    <row r="25" spans="1:23" ht="30" customHeight="1" thickBot="1">
      <c r="A25" s="65">
        <v>15</v>
      </c>
      <c r="B25" s="198"/>
      <c r="C25" s="161"/>
      <c r="D25" s="294"/>
      <c r="E25" s="295"/>
      <c r="F25" s="162"/>
      <c r="G25" s="163"/>
      <c r="H25" s="164"/>
      <c r="I25" s="165"/>
      <c r="J25" s="76"/>
      <c r="K25" s="130">
        <f t="shared" si="0"/>
        <v>0</v>
      </c>
      <c r="L25" s="130" t="e">
        <f>IF(SUMIF(C11:C25,"【職員処遇改善費のみ対象】園内研修",I11:I25)&gt;VLOOKUP(C6,M25:N28,2,FALSE),VLOOKUP(C6,M25:N28,2,FALSE)-SUMIF(C11:C25,"【職員処遇改善費のみ対象】園内研修",I11:I25),"")</f>
        <v>#N/A</v>
      </c>
      <c r="M25" s="54" t="s">
        <v>140</v>
      </c>
      <c r="N25" s="149">
        <v>4</v>
      </c>
      <c r="O25" s="130"/>
      <c r="P25" s="130"/>
      <c r="Q25" s="130"/>
      <c r="R25" s="130"/>
      <c r="S25" s="130"/>
      <c r="T25" s="130"/>
      <c r="U25" s="130"/>
      <c r="V25" s="130"/>
      <c r="W25" s="130"/>
    </row>
    <row r="26" spans="1:23" ht="26.25" customHeight="1" thickTop="1" thickBot="1">
      <c r="A26" s="287" t="s">
        <v>65</v>
      </c>
      <c r="B26" s="289"/>
      <c r="C26" s="288"/>
      <c r="D26" s="288"/>
      <c r="E26" s="288"/>
      <c r="F26" s="289"/>
      <c r="G26" s="290"/>
      <c r="H26" s="85">
        <f ca="1">①集計表!P38</f>
        <v>0</v>
      </c>
      <c r="I26" s="82">
        <f ca="1">SUM(I27:I29)</f>
        <v>0</v>
      </c>
      <c r="J26" s="152"/>
      <c r="K26" s="130"/>
      <c r="L26" s="130"/>
      <c r="M26" s="132"/>
      <c r="N26" s="149"/>
      <c r="O26" s="130"/>
      <c r="P26" s="130"/>
      <c r="Q26" s="130"/>
      <c r="R26" s="130"/>
      <c r="S26" s="130"/>
      <c r="T26" s="130"/>
      <c r="U26" s="130"/>
      <c r="V26" s="130"/>
      <c r="W26" s="130"/>
    </row>
    <row r="27" spans="1:23" ht="26.25" customHeight="1" thickBot="1">
      <c r="A27" s="136"/>
      <c r="B27" s="127" t="s">
        <v>66</v>
      </c>
      <c r="C27" s="128"/>
      <c r="D27" s="128"/>
      <c r="E27" s="128"/>
      <c r="F27" s="128"/>
      <c r="G27" s="128"/>
      <c r="H27" s="139" t="s">
        <v>89</v>
      </c>
      <c r="I27" s="82">
        <f>SUMIF(C11:C25,"【職員処遇改善費のみ対象】横浜市（区）主催研修",I11:I25)</f>
        <v>0</v>
      </c>
      <c r="J27" s="126"/>
      <c r="K27" s="130"/>
      <c r="L27" s="130"/>
      <c r="M27" s="132"/>
      <c r="N27" s="149"/>
      <c r="O27" s="130"/>
      <c r="P27" s="130"/>
      <c r="Q27" s="130"/>
      <c r="R27" s="130"/>
      <c r="S27" s="130"/>
      <c r="T27" s="130"/>
      <c r="U27" s="130"/>
      <c r="V27" s="130"/>
      <c r="W27" s="130"/>
    </row>
    <row r="28" spans="1:23" ht="26.25" customHeight="1" thickBot="1">
      <c r="A28" s="136"/>
      <c r="B28" s="147" t="s">
        <v>145</v>
      </c>
      <c r="C28" s="128"/>
      <c r="D28" s="128"/>
      <c r="E28" s="128"/>
      <c r="F28" s="128"/>
      <c r="G28" s="128"/>
      <c r="H28" s="138" t="s">
        <v>186</v>
      </c>
      <c r="I28" s="82">
        <f ca="1">SUMIF(C11:C26,"【幼稚園又は認定こども園に勤務していた者】その他",I11:I25)</f>
        <v>0</v>
      </c>
      <c r="J28" s="137"/>
      <c r="K28" s="130"/>
      <c r="M28" s="132"/>
      <c r="N28" s="149"/>
      <c r="O28" s="130"/>
      <c r="P28" s="130"/>
      <c r="Q28" s="130"/>
      <c r="R28" s="130"/>
      <c r="S28" s="130"/>
      <c r="T28" s="130"/>
      <c r="U28" s="130"/>
      <c r="V28" s="130"/>
      <c r="W28" s="130"/>
    </row>
    <row r="29" spans="1:23" ht="26.25" customHeight="1" thickBot="1">
      <c r="A29" s="136"/>
      <c r="B29" s="292" t="s">
        <v>144</v>
      </c>
      <c r="C29" s="292"/>
      <c r="D29" s="292"/>
      <c r="E29" s="292"/>
      <c r="F29" s="292"/>
      <c r="G29" s="293"/>
      <c r="H29" s="138" t="s">
        <v>187</v>
      </c>
      <c r="I29" s="82">
        <f>IF(SUMIF(C11:C25,"【職員処遇改善費のみ対象】園内研修",I11:I25)&gt;N25,N25,SUMIF(C11:C25,"【職員処遇改善費のみ対象】園内研修",I11:I25))</f>
        <v>0</v>
      </c>
      <c r="J29" s="137"/>
      <c r="K29" s="130"/>
      <c r="L29" s="130"/>
      <c r="M29" s="130"/>
      <c r="N29" s="130"/>
      <c r="O29" s="130"/>
      <c r="P29" s="130"/>
      <c r="Q29" s="130"/>
      <c r="R29" s="130"/>
      <c r="S29" s="130"/>
      <c r="T29" s="130"/>
      <c r="U29" s="130"/>
      <c r="V29" s="130"/>
      <c r="W29" s="130"/>
    </row>
    <row r="30" spans="1:23" s="52" customFormat="1" ht="26.25" customHeight="1" thickBot="1">
      <c r="A30" s="121"/>
      <c r="B30" s="122" t="s">
        <v>183</v>
      </c>
      <c r="C30" s="148"/>
      <c r="D30" s="128"/>
      <c r="E30" s="128"/>
      <c r="F30" s="128"/>
      <c r="G30" s="128"/>
      <c r="H30" s="189" t="s">
        <v>188</v>
      </c>
      <c r="I30" s="82">
        <f>SUMIF(C11:C25,"幼稚園教諭旧免許状更新講習・免許法認定講習",I11:I25)</f>
        <v>0</v>
      </c>
      <c r="J30" s="128"/>
      <c r="K30" s="132"/>
      <c r="L30" s="132"/>
      <c r="M30" s="132"/>
      <c r="N30" s="132"/>
      <c r="O30" s="132"/>
      <c r="P30" s="132"/>
      <c r="Q30" s="132"/>
      <c r="R30" s="132"/>
      <c r="S30" s="132"/>
      <c r="T30" s="132"/>
      <c r="U30" s="132"/>
      <c r="V30" s="132"/>
      <c r="W30" s="132"/>
    </row>
    <row r="31" spans="1:23" s="52" customFormat="1" ht="15" customHeight="1">
      <c r="A31" s="121"/>
      <c r="B31" s="291" t="s">
        <v>184</v>
      </c>
      <c r="C31" s="291"/>
      <c r="D31" s="128"/>
      <c r="E31" s="128"/>
      <c r="F31" s="128"/>
      <c r="G31" s="128"/>
      <c r="H31" s="128"/>
      <c r="I31" s="128"/>
      <c r="J31" s="128"/>
      <c r="K31" s="132"/>
      <c r="L31" s="132"/>
      <c r="M31" s="132"/>
      <c r="N31" s="132"/>
      <c r="O31" s="132"/>
      <c r="P31" s="132"/>
      <c r="Q31" s="132"/>
      <c r="R31" s="132"/>
      <c r="S31" s="132"/>
      <c r="T31" s="132"/>
      <c r="U31" s="132"/>
      <c r="V31" s="132"/>
      <c r="W31" s="132"/>
    </row>
    <row r="32" spans="1:23" s="52" customFormat="1" ht="15" customHeight="1">
      <c r="A32" s="121"/>
      <c r="B32" s="122" t="s">
        <v>185</v>
      </c>
      <c r="C32" s="128"/>
      <c r="D32" s="128"/>
      <c r="E32" s="128"/>
      <c r="F32" s="128"/>
      <c r="G32" s="128"/>
      <c r="H32" s="128"/>
      <c r="I32" s="128"/>
      <c r="J32" s="128"/>
      <c r="K32" s="132"/>
      <c r="L32" s="132"/>
      <c r="M32" s="132"/>
      <c r="N32" s="132"/>
      <c r="O32" s="132"/>
      <c r="P32" s="132"/>
      <c r="Q32" s="132"/>
      <c r="R32" s="132"/>
      <c r="S32" s="132"/>
      <c r="T32" s="132"/>
      <c r="U32" s="132"/>
      <c r="V32" s="132"/>
      <c r="W32" s="132"/>
    </row>
    <row r="33" spans="1:23" s="52" customFormat="1" ht="15" customHeight="1">
      <c r="A33" s="121"/>
      <c r="B33" s="122" t="s">
        <v>196</v>
      </c>
      <c r="C33" s="128"/>
      <c r="D33" s="128"/>
      <c r="E33" s="128"/>
      <c r="F33" s="128"/>
      <c r="G33" s="128"/>
      <c r="H33" s="128"/>
      <c r="I33" s="128"/>
      <c r="J33" s="128"/>
      <c r="K33" s="132"/>
      <c r="L33" s="132"/>
      <c r="M33" s="132"/>
      <c r="N33" s="132"/>
      <c r="O33" s="132"/>
      <c r="P33" s="132"/>
      <c r="Q33" s="132"/>
      <c r="R33" s="132"/>
      <c r="S33" s="132"/>
      <c r="T33" s="132"/>
      <c r="U33" s="132"/>
      <c r="V33" s="132"/>
      <c r="W33" s="132"/>
    </row>
    <row r="34" spans="1:23" s="52" customFormat="1" ht="15" customHeight="1">
      <c r="A34" s="121"/>
      <c r="C34" s="129"/>
      <c r="D34" s="128"/>
      <c r="E34" s="128"/>
      <c r="F34" s="128"/>
      <c r="G34" s="128"/>
      <c r="H34" s="128"/>
      <c r="I34" s="128"/>
      <c r="J34" s="128"/>
      <c r="K34" s="132"/>
      <c r="L34" s="132"/>
      <c r="M34" s="132"/>
      <c r="N34" s="132"/>
      <c r="O34" s="132"/>
      <c r="P34" s="132"/>
      <c r="Q34" s="132"/>
      <c r="R34" s="132"/>
      <c r="S34" s="132"/>
      <c r="T34" s="132"/>
      <c r="U34" s="132"/>
      <c r="V34" s="132"/>
      <c r="W34" s="132"/>
    </row>
    <row r="35" spans="1:23" s="52" customFormat="1" ht="15" customHeight="1">
      <c r="A35" s="121"/>
      <c r="D35" s="128"/>
      <c r="E35" s="128"/>
      <c r="F35" s="128"/>
      <c r="G35" s="128"/>
      <c r="H35" s="128"/>
      <c r="I35" s="128"/>
      <c r="J35" s="128"/>
      <c r="K35" s="132"/>
      <c r="L35" s="132"/>
      <c r="M35" s="132"/>
      <c r="N35" s="132"/>
      <c r="O35" s="132"/>
      <c r="P35" s="132"/>
      <c r="Q35" s="132"/>
      <c r="R35" s="132"/>
      <c r="S35" s="132"/>
      <c r="T35" s="132"/>
      <c r="U35" s="132"/>
      <c r="V35" s="132"/>
      <c r="W35" s="132"/>
    </row>
    <row r="36" spans="1:23" s="52" customFormat="1" ht="15" customHeight="1">
      <c r="A36" s="121"/>
      <c r="C36" s="128"/>
      <c r="D36" s="128"/>
      <c r="E36" s="128"/>
      <c r="F36" s="128"/>
      <c r="G36" s="128"/>
      <c r="H36" s="128"/>
      <c r="I36" s="128"/>
      <c r="J36" s="128"/>
      <c r="K36" s="132"/>
      <c r="L36" s="132"/>
      <c r="M36" s="132"/>
      <c r="N36" s="132"/>
      <c r="O36" s="132"/>
      <c r="P36" s="132"/>
      <c r="Q36" s="132"/>
      <c r="R36" s="132"/>
      <c r="S36" s="132"/>
      <c r="T36" s="132"/>
      <c r="U36" s="132"/>
      <c r="V36" s="132"/>
      <c r="W36" s="132"/>
    </row>
    <row r="37" spans="1:23" s="52" customFormat="1" ht="15" customHeight="1">
      <c r="A37" s="62"/>
      <c r="C37" s="50"/>
      <c r="D37" s="50"/>
      <c r="E37" s="50"/>
      <c r="F37" s="50"/>
      <c r="G37" s="50"/>
      <c r="H37" s="50"/>
      <c r="I37" s="50"/>
      <c r="J37" s="50"/>
    </row>
    <row r="38" spans="1:23" s="52" customFormat="1" ht="15" customHeight="1">
      <c r="A38" s="62"/>
      <c r="B38" s="99" t="s">
        <v>90</v>
      </c>
      <c r="C38" s="100"/>
      <c r="D38" s="100"/>
      <c r="E38" s="100"/>
      <c r="F38" s="100"/>
      <c r="G38" s="50"/>
      <c r="H38" s="50"/>
      <c r="I38" s="50"/>
      <c r="J38" s="50"/>
    </row>
    <row r="39" spans="1:23" s="52" customFormat="1" ht="30" customHeight="1">
      <c r="A39" s="62"/>
      <c r="B39" s="211"/>
      <c r="C39" s="212"/>
      <c r="D39" s="212"/>
      <c r="E39" s="212"/>
      <c r="F39" s="212"/>
      <c r="G39" s="212"/>
      <c r="H39" s="212"/>
      <c r="I39" s="212"/>
      <c r="J39" s="212"/>
    </row>
    <row r="40" spans="1:23" s="52" customFormat="1" ht="15" customHeight="1">
      <c r="A40" s="62"/>
      <c r="B40" s="58"/>
      <c r="C40" s="50"/>
      <c r="D40" s="50"/>
      <c r="E40" s="50"/>
      <c r="F40" s="50"/>
      <c r="G40" s="50"/>
      <c r="H40" s="50"/>
      <c r="I40" s="50"/>
      <c r="J40" s="50"/>
    </row>
    <row r="41" spans="1:23" s="52" customFormat="1" ht="15" customHeight="1">
      <c r="A41" s="62"/>
      <c r="B41" s="58"/>
      <c r="C41" s="50"/>
      <c r="D41" s="50"/>
      <c r="E41" s="50"/>
      <c r="F41" s="50"/>
      <c r="G41" s="50"/>
      <c r="H41" s="50"/>
      <c r="I41" s="50"/>
      <c r="J41" s="50"/>
    </row>
    <row r="42" spans="1:23" s="53" customFormat="1" ht="15" customHeight="1">
      <c r="A42" s="66"/>
      <c r="B42" s="57"/>
      <c r="C42" s="51"/>
      <c r="D42" s="51"/>
      <c r="E42" s="51"/>
      <c r="F42" s="51"/>
      <c r="G42" s="51"/>
      <c r="H42" s="51"/>
      <c r="I42" s="51"/>
      <c r="J42" s="51"/>
    </row>
  </sheetData>
  <sheetProtection algorithmName="SHA-512" hashValue="NWBNrT4SzAA+oR3g5FUL/r2fzJsnQV9sP2yKOGEmJpZ3rFBWq80Ckife5IEIdWlztn8KliPnFyK3G+8OefhjpA==" saltValue="BvvuGQJ0uteH+yrWvc1Nnw==" spinCount="100000" sheet="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9:G29"/>
    <mergeCell ref="B31:C31"/>
    <mergeCell ref="B39:J39"/>
    <mergeCell ref="D21:E21"/>
    <mergeCell ref="D22:E22"/>
    <mergeCell ref="D23:E23"/>
    <mergeCell ref="D24:E24"/>
    <mergeCell ref="D25:E25"/>
    <mergeCell ref="A26:G26"/>
  </mergeCells>
  <phoneticPr fontId="2"/>
  <conditionalFormatting sqref="C6:C7">
    <cfRule type="cellIs" dxfId="311" priority="13" operator="equal">
      <formula>""</formula>
    </cfRule>
  </conditionalFormatting>
  <conditionalFormatting sqref="D8 H26:I26">
    <cfRule type="cellIs" dxfId="310" priority="15" operator="equal">
      <formula>""</formula>
    </cfRule>
  </conditionalFormatting>
  <conditionalFormatting sqref="D11:E25 G11:H25">
    <cfRule type="expression" dxfId="309" priority="3">
      <formula>$C11="【職員処遇改善費のみ対象】園内研修"</formula>
    </cfRule>
  </conditionalFormatting>
  <conditionalFormatting sqref="D11:E25">
    <cfRule type="expression" dxfId="308" priority="11">
      <formula>$C11="【職員処遇改善費のみ対象】横浜市（区）主催研修"</formula>
    </cfRule>
    <cfRule type="expression" dxfId="307" priority="12">
      <formula>$C11="幼稚園教諭旧免許状更新講習・免許法認定講習"</formula>
    </cfRule>
  </conditionalFormatting>
  <conditionalFormatting sqref="F11:F25">
    <cfRule type="expression" dxfId="306" priority="7">
      <formula>$C11&lt;&gt;"保育士等キャリアアップ研修"</formula>
    </cfRule>
    <cfRule type="expression" dxfId="305" priority="16" stopIfTrue="1">
      <formula>$C11="保育士等キャリアアップ研修"</formula>
    </cfRule>
  </conditionalFormatting>
  <conditionalFormatting sqref="F11:H25">
    <cfRule type="expression" dxfId="304" priority="4">
      <formula>$C11="その他"</formula>
    </cfRule>
  </conditionalFormatting>
  <conditionalFormatting sqref="G11:G25">
    <cfRule type="expression" dxfId="303" priority="9">
      <formula>$C11="幼稚園教諭旧免許状更新講習・免許法認定講習"</formula>
    </cfRule>
  </conditionalFormatting>
  <conditionalFormatting sqref="G11:H25">
    <cfRule type="expression" dxfId="302" priority="1">
      <formula>$C11="【職員処遇改善費のみ対象】横浜市（区）主催研修"</formula>
    </cfRule>
  </conditionalFormatting>
  <conditionalFormatting sqref="H11:H25">
    <cfRule type="expression" dxfId="301" priority="2">
      <formula>$C11="【幼稚園又は認定こども園に勤務していた者】その他"</formula>
    </cfRule>
  </conditionalFormatting>
  <conditionalFormatting sqref="H3:I3 H4:J7">
    <cfRule type="cellIs" dxfId="300" priority="14" operator="equal">
      <formula>""</formula>
    </cfRule>
  </conditionalFormatting>
  <conditionalFormatting sqref="I11:I25">
    <cfRule type="expression" dxfId="299" priority="8">
      <formula>$C11="保育士等キャリアアップ研修"</formula>
    </cfRule>
  </conditionalFormatting>
  <dataValidations count="9">
    <dataValidation type="list" allowBlank="1" showInputMessage="1" showErrorMessage="1" sqref="H25" xr:uid="{BDA0005E-8283-409B-BE76-28E523DE0C32}">
      <formula1>INDIRECT($C$5)</formula1>
    </dataValidation>
    <dataValidation type="list" allowBlank="1" showInputMessage="1" showErrorMessage="1" sqref="H11:H24" xr:uid="{A2FD5A25-F165-422F-BF07-43FB496F0B0A}">
      <formula1>INDIRECT($C$6)</formula1>
    </dataValidation>
    <dataValidation type="decimal" operator="greaterThanOrEqual" allowBlank="1" showInputMessage="1" showErrorMessage="1" sqref="I11:I25" xr:uid="{C43F06D5-EB6D-494D-8DF1-B17E7ED214E0}">
      <formula1>0</formula1>
    </dataValidation>
    <dataValidation type="textLength" operator="equal" allowBlank="1" showInputMessage="1" showErrorMessage="1" sqref="G11:G25" xr:uid="{A73383B6-0E6F-4671-9D0E-8E6626D0321B}">
      <formula1>12</formula1>
    </dataValidation>
    <dataValidation type="list" allowBlank="1" showInputMessage="1" showErrorMessage="1" sqref="D8" xr:uid="{E516A8C6-4282-48DA-9870-1DCAB4B286A0}">
      <formula1>"〇,×"</formula1>
    </dataValidation>
    <dataValidation type="list" allowBlank="1" showInputMessage="1" showErrorMessage="1" sqref="C11:C25" xr:uid="{5126AAA4-97F4-4A21-BD41-C2DDF082A093}">
      <formula1>INDIRECT($D$8)</formula1>
    </dataValidation>
    <dataValidation type="list" allowBlank="1" showInputMessage="1" showErrorMessage="1" sqref="O6" xr:uid="{823D19BA-D141-4D42-B73F-82AFAECAED90}">
      <formula1>" "</formula1>
    </dataValidation>
    <dataValidation type="list" allowBlank="1" showInputMessage="1" showErrorMessage="1" sqref="D11:E25" xr:uid="{799C8901-A554-460D-A311-EFAB99327726}">
      <formula1>INDIRECT($C11)</formula1>
    </dataValidation>
    <dataValidation type="date" operator="lessThanOrEqual" allowBlank="1" error="賃金改善開始月のR6.4月以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6.4月以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09548E26-ACE0-4FE0-A993-A4410ABBE88B}">
      <formula1>45716</formula1>
    </dataValidation>
  </dataValidations>
  <printOptions horizontalCentered="1"/>
  <pageMargins left="0.25" right="0.25" top="0.75" bottom="0.75" header="0.3" footer="0.3"/>
  <pageSetup paperSize="8" scale="85" orientation="landscape" cellComments="asDisplayed" r:id="rId1"/>
  <extLst>
    <ext xmlns:x14="http://schemas.microsoft.com/office/spreadsheetml/2009/9/main" uri="{CCE6A557-97BC-4b89-ADB6-D9C93CAAB3DF}">
      <x14:dataValidations xmlns:xm="http://schemas.microsoft.com/office/excel/2006/main" count="1">
        <x14:dataValidation type="list" allowBlank="1" showInputMessage="1" showErrorMessage="1" xr:uid="{12EFC075-B711-4A7C-9D4A-CDF72DD324CD}">
          <x14:formula1>
            <xm:f>マスタ!$C$3:$C$6</xm:f>
          </x14:formula1>
          <xm:sqref>C6:D6</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004D61-EBDA-4905-854B-18BA1C3651D2}">
  <sheetPr codeName="Sheet31">
    <tabColor rgb="FFFF0000"/>
    <pageSetUpPr fitToPage="1"/>
  </sheetPr>
  <dimension ref="A1:W42"/>
  <sheetViews>
    <sheetView showZeros="0" view="pageBreakPreview" zoomScale="70" zoomScaleNormal="70" zoomScaleSheetLayoutView="70" workbookViewId="0">
      <selection activeCell="B12" sqref="B12"/>
    </sheetView>
  </sheetViews>
  <sheetFormatPr defaultRowHeight="18.75"/>
  <cols>
    <col min="1" max="1" width="5" style="63" customWidth="1"/>
    <col min="2" max="2" width="16.75" style="67" customWidth="1"/>
    <col min="3" max="3" width="39.375" style="2" customWidth="1"/>
    <col min="4" max="4" width="9.375" style="2" customWidth="1"/>
    <col min="5" max="5" width="37.625" style="2" customWidth="1"/>
    <col min="6" max="6" width="42.875" style="2" customWidth="1"/>
    <col min="7" max="7" width="19.625" style="2" customWidth="1"/>
    <col min="8" max="8" width="22.375" style="2" customWidth="1"/>
    <col min="9" max="9" width="15.625" style="2" customWidth="1"/>
    <col min="10" max="10" width="27.5" style="2" customWidth="1"/>
    <col min="11" max="11" width="9" style="2" hidden="1" customWidth="1"/>
    <col min="12" max="12" width="11.875" style="2" hidden="1" customWidth="1"/>
    <col min="13" max="13" width="10.5" style="2" hidden="1" customWidth="1"/>
    <col min="14" max="14" width="9" style="2" hidden="1" customWidth="1"/>
    <col min="15" max="15" width="50.625" style="2" hidden="1" customWidth="1"/>
    <col min="16" max="16384" width="9" style="2"/>
  </cols>
  <sheetData>
    <row r="1" spans="1:23" ht="29.25" customHeight="1">
      <c r="A1" s="112" t="s">
        <v>71</v>
      </c>
      <c r="B1" s="113"/>
      <c r="C1" s="117"/>
      <c r="D1" s="116" t="s">
        <v>195</v>
      </c>
      <c r="E1" s="98"/>
      <c r="F1" s="116"/>
      <c r="G1" s="117"/>
      <c r="H1" s="117"/>
      <c r="I1" s="117"/>
      <c r="J1" s="118"/>
      <c r="K1" s="130"/>
      <c r="L1" s="130"/>
      <c r="M1" s="130"/>
      <c r="N1" s="130"/>
      <c r="O1" s="130"/>
      <c r="P1" s="130"/>
      <c r="Q1" s="130"/>
      <c r="R1" s="130"/>
      <c r="S1" s="130"/>
      <c r="T1" s="130"/>
      <c r="U1" s="130"/>
      <c r="V1" s="130"/>
      <c r="W1" s="130"/>
    </row>
    <row r="2" spans="1:23" ht="19.5" thickBot="1">
      <c r="A2" s="121"/>
      <c r="B2" s="122"/>
      <c r="C2" s="119"/>
      <c r="D2" s="119"/>
      <c r="E2" s="119"/>
      <c r="F2" s="124"/>
      <c r="G2" s="119"/>
      <c r="H2" s="125"/>
      <c r="I2" s="125"/>
      <c r="J2" s="125"/>
      <c r="K2" s="130"/>
      <c r="L2" s="130"/>
      <c r="M2" s="130"/>
      <c r="N2" s="130"/>
      <c r="O2" s="130"/>
      <c r="P2" s="130"/>
      <c r="Q2" s="130"/>
      <c r="R2" s="130"/>
      <c r="S2" s="130"/>
      <c r="T2" s="130"/>
      <c r="U2" s="130"/>
      <c r="V2" s="130"/>
      <c r="W2" s="130"/>
    </row>
    <row r="3" spans="1:23" s="6" customFormat="1" ht="24.95" customHeight="1">
      <c r="A3" s="192"/>
      <c r="B3" s="122"/>
      <c r="C3" s="193"/>
      <c r="D3" s="193"/>
      <c r="E3" s="193"/>
      <c r="F3" s="194"/>
      <c r="G3" s="195" t="s">
        <v>1</v>
      </c>
      <c r="H3" s="97">
        <f>①集計表!P4</f>
        <v>0</v>
      </c>
      <c r="I3" s="196" t="s">
        <v>3</v>
      </c>
      <c r="J3" s="118"/>
      <c r="K3" s="131"/>
      <c r="L3" s="131"/>
      <c r="M3" s="131"/>
      <c r="N3" s="131"/>
      <c r="O3" s="131"/>
      <c r="P3" s="131"/>
      <c r="Q3" s="131"/>
      <c r="R3" s="131"/>
      <c r="S3" s="131"/>
      <c r="T3" s="131"/>
      <c r="U3" s="131"/>
      <c r="V3" s="131"/>
      <c r="W3" s="131"/>
    </row>
    <row r="4" spans="1:23" s="6" customFormat="1" ht="24.95" customHeight="1">
      <c r="A4" s="121"/>
      <c r="B4" s="122"/>
      <c r="C4" s="193"/>
      <c r="D4" s="193"/>
      <c r="E4" s="193"/>
      <c r="F4" s="194"/>
      <c r="G4" s="197" t="s">
        <v>4</v>
      </c>
      <c r="H4" s="276">
        <f>①集計表!P5</f>
        <v>0</v>
      </c>
      <c r="I4" s="277"/>
      <c r="J4" s="278"/>
      <c r="K4" s="131"/>
      <c r="L4" s="131"/>
      <c r="M4" s="131"/>
      <c r="N4" s="131"/>
      <c r="O4" s="131"/>
      <c r="P4" s="131"/>
      <c r="Q4" s="131"/>
      <c r="R4" s="131"/>
      <c r="S4" s="131"/>
      <c r="T4" s="131"/>
      <c r="U4" s="131"/>
      <c r="V4" s="131"/>
      <c r="W4" s="131"/>
    </row>
    <row r="5" spans="1:23" s="6" customFormat="1" ht="24.95" customHeight="1" thickBot="1">
      <c r="A5" s="62"/>
      <c r="B5" s="71"/>
      <c r="C5" s="3"/>
      <c r="D5" s="14"/>
      <c r="E5" s="14"/>
      <c r="F5" s="7"/>
      <c r="G5" s="15" t="s">
        <v>7</v>
      </c>
      <c r="H5" s="279">
        <f>①集計表!P6</f>
        <v>0</v>
      </c>
      <c r="I5" s="280"/>
      <c r="J5" s="281"/>
      <c r="K5" s="131"/>
      <c r="L5" s="131"/>
      <c r="M5" s="131"/>
      <c r="N5" s="131"/>
      <c r="O5" s="131"/>
      <c r="P5" s="131"/>
      <c r="Q5" s="131"/>
      <c r="R5" s="131"/>
      <c r="S5" s="131"/>
      <c r="T5" s="131"/>
      <c r="U5" s="131"/>
      <c r="V5" s="131"/>
      <c r="W5" s="131"/>
    </row>
    <row r="6" spans="1:23" s="6" customFormat="1" ht="24.95" customHeight="1">
      <c r="A6" s="62"/>
      <c r="B6" s="68" t="s">
        <v>6</v>
      </c>
      <c r="C6" s="270"/>
      <c r="D6" s="271"/>
      <c r="E6" s="14"/>
      <c r="F6" s="7"/>
      <c r="G6" s="70" t="s">
        <v>63</v>
      </c>
      <c r="H6" s="279">
        <f>①集計表!P7</f>
        <v>0</v>
      </c>
      <c r="I6" s="280"/>
      <c r="J6" s="281"/>
      <c r="K6" s="131"/>
      <c r="L6" s="131"/>
      <c r="M6" s="131"/>
      <c r="N6" s="131"/>
      <c r="O6" s="131"/>
      <c r="P6" s="131"/>
      <c r="Q6" s="131"/>
      <c r="R6" s="131"/>
      <c r="S6" s="131"/>
      <c r="T6" s="131"/>
      <c r="U6" s="131"/>
      <c r="V6" s="131"/>
      <c r="W6" s="131"/>
    </row>
    <row r="7" spans="1:23" s="6" customFormat="1" ht="24.95" customHeight="1" thickBot="1">
      <c r="A7" s="62"/>
      <c r="B7" s="107" t="s">
        <v>9</v>
      </c>
      <c r="C7" s="272"/>
      <c r="D7" s="273"/>
      <c r="E7" s="14"/>
      <c r="F7" s="7"/>
      <c r="G7" s="17" t="s">
        <v>64</v>
      </c>
      <c r="H7" s="282">
        <f>①集計表!P8</f>
        <v>0</v>
      </c>
      <c r="I7" s="283"/>
      <c r="J7" s="284"/>
      <c r="K7" s="131"/>
      <c r="L7" s="131"/>
      <c r="M7" s="131"/>
      <c r="N7" s="131"/>
      <c r="O7" s="131"/>
      <c r="P7" s="131"/>
      <c r="Q7" s="131"/>
      <c r="R7" s="131"/>
      <c r="S7" s="131"/>
      <c r="T7" s="131"/>
      <c r="U7" s="131"/>
      <c r="V7" s="131"/>
      <c r="W7" s="131"/>
    </row>
    <row r="8" spans="1:23" s="6" customFormat="1" ht="24.95" customHeight="1" thickBot="1">
      <c r="A8" s="62"/>
      <c r="B8" s="268" t="s">
        <v>104</v>
      </c>
      <c r="C8" s="269"/>
      <c r="D8" s="133" t="s">
        <v>106</v>
      </c>
      <c r="E8" s="14"/>
      <c r="F8" s="7"/>
      <c r="G8" s="102"/>
      <c r="H8" s="3"/>
      <c r="I8" s="3"/>
      <c r="J8" s="106"/>
      <c r="K8" s="131"/>
      <c r="L8" s="131" t="s">
        <v>190</v>
      </c>
      <c r="M8" s="131"/>
      <c r="N8" s="131"/>
      <c r="O8" s="131"/>
      <c r="P8" s="131"/>
      <c r="Q8" s="131"/>
      <c r="R8" s="131"/>
      <c r="S8" s="131"/>
      <c r="T8" s="131"/>
      <c r="U8" s="131"/>
      <c r="V8" s="131"/>
      <c r="W8" s="131"/>
    </row>
    <row r="9" spans="1:23" ht="24.95" customHeight="1">
      <c r="A9" s="62"/>
      <c r="B9" s="58"/>
      <c r="C9" s="19"/>
      <c r="D9" s="20"/>
      <c r="E9" s="20"/>
      <c r="F9" s="19"/>
      <c r="G9" s="19"/>
      <c r="H9" s="21"/>
      <c r="I9" s="22"/>
      <c r="J9" s="23"/>
      <c r="K9" s="130"/>
      <c r="L9" s="141" t="s">
        <v>189</v>
      </c>
      <c r="M9" s="140">
        <v>42826</v>
      </c>
      <c r="N9" s="130"/>
      <c r="O9" s="130"/>
      <c r="P9" s="130"/>
      <c r="Q9" s="130"/>
      <c r="R9" s="130"/>
      <c r="S9" s="130"/>
      <c r="T9" s="130"/>
      <c r="U9" s="130"/>
      <c r="V9" s="130"/>
      <c r="W9" s="130"/>
    </row>
    <row r="10" spans="1:23" ht="98.25" customHeight="1" thickBot="1">
      <c r="A10" s="61" t="s">
        <v>15</v>
      </c>
      <c r="B10" s="105" t="s">
        <v>146</v>
      </c>
      <c r="C10" s="59" t="s">
        <v>101</v>
      </c>
      <c r="D10" s="285" t="s">
        <v>181</v>
      </c>
      <c r="E10" s="286"/>
      <c r="F10" s="59" t="s">
        <v>19</v>
      </c>
      <c r="G10" s="60" t="s">
        <v>20</v>
      </c>
      <c r="H10" s="69" t="s">
        <v>74</v>
      </c>
      <c r="I10" s="72" t="s">
        <v>136</v>
      </c>
      <c r="J10" s="59" t="s">
        <v>62</v>
      </c>
      <c r="K10" s="130"/>
      <c r="L10" s="141" t="s">
        <v>142</v>
      </c>
      <c r="M10" s="130"/>
      <c r="N10" s="130"/>
      <c r="O10" s="130"/>
      <c r="P10" s="130"/>
      <c r="Q10" s="130"/>
      <c r="R10" s="130"/>
      <c r="S10" s="130"/>
      <c r="T10" s="130"/>
      <c r="U10" s="130"/>
      <c r="V10" s="130"/>
      <c r="W10" s="130"/>
    </row>
    <row r="11" spans="1:23" ht="30" customHeight="1">
      <c r="A11" s="64">
        <v>1</v>
      </c>
      <c r="B11" s="153"/>
      <c r="C11" s="154"/>
      <c r="D11" s="274"/>
      <c r="E11" s="275"/>
      <c r="F11" s="155"/>
      <c r="G11" s="156"/>
      <c r="H11" s="157"/>
      <c r="I11" s="158"/>
      <c r="J11" s="75"/>
      <c r="K11" s="130"/>
      <c r="L11" s="141" t="s">
        <v>143</v>
      </c>
      <c r="M11" s="140">
        <v>43921</v>
      </c>
      <c r="N11" s="130"/>
      <c r="O11" s="130"/>
      <c r="P11" s="130"/>
      <c r="Q11" s="130"/>
      <c r="R11" s="130"/>
      <c r="S11" s="130"/>
      <c r="T11" s="130"/>
      <c r="U11" s="130"/>
      <c r="V11" s="130"/>
      <c r="W11" s="130"/>
    </row>
    <row r="12" spans="1:23" ht="30" customHeight="1">
      <c r="A12" s="64">
        <v>2</v>
      </c>
      <c r="B12" s="153"/>
      <c r="C12" s="154"/>
      <c r="D12" s="274"/>
      <c r="E12" s="275"/>
      <c r="F12" s="155"/>
      <c r="G12" s="156"/>
      <c r="H12" s="159"/>
      <c r="I12" s="160"/>
      <c r="J12" s="75"/>
      <c r="K12" s="130">
        <f t="shared" ref="K12:K25" si="0">IF(H12&lt;&gt;"",1,0)</f>
        <v>0</v>
      </c>
      <c r="L12" s="130" t="s">
        <v>141</v>
      </c>
      <c r="M12" s="140">
        <v>45382</v>
      </c>
      <c r="N12" s="130"/>
      <c r="O12" s="130"/>
      <c r="P12" s="130"/>
      <c r="Q12" s="130"/>
      <c r="R12" s="130"/>
      <c r="S12" s="130"/>
      <c r="T12" s="130"/>
      <c r="U12" s="130"/>
      <c r="V12" s="130"/>
      <c r="W12" s="130"/>
    </row>
    <row r="13" spans="1:23" ht="30" customHeight="1">
      <c r="A13" s="64">
        <v>3</v>
      </c>
      <c r="B13" s="153"/>
      <c r="C13" s="154"/>
      <c r="D13" s="274"/>
      <c r="E13" s="275"/>
      <c r="F13" s="155"/>
      <c r="G13" s="156"/>
      <c r="H13" s="159"/>
      <c r="I13" s="160"/>
      <c r="J13" s="75"/>
      <c r="K13" s="130">
        <f t="shared" si="0"/>
        <v>0</v>
      </c>
      <c r="L13" s="130" t="str">
        <f t="shared" ref="L13:L24" si="1">IF(C13="その他",1,"")</f>
        <v/>
      </c>
      <c r="M13" s="142"/>
      <c r="N13" s="130"/>
      <c r="O13" s="130"/>
      <c r="P13" s="130"/>
      <c r="Q13" s="130"/>
      <c r="R13" s="130"/>
      <c r="S13" s="130"/>
      <c r="T13" s="130"/>
      <c r="U13" s="130"/>
      <c r="V13" s="130"/>
      <c r="W13" s="130"/>
    </row>
    <row r="14" spans="1:23" ht="30" customHeight="1">
      <c r="A14" s="64">
        <v>4</v>
      </c>
      <c r="B14" s="153"/>
      <c r="C14" s="154"/>
      <c r="D14" s="274"/>
      <c r="E14" s="275"/>
      <c r="F14" s="155"/>
      <c r="G14" s="156"/>
      <c r="H14" s="159"/>
      <c r="I14" s="160"/>
      <c r="J14" s="75"/>
      <c r="K14" s="130">
        <f>IF(H14&lt;&gt;"",1,0)</f>
        <v>0</v>
      </c>
      <c r="L14" s="130" t="str">
        <f t="shared" si="1"/>
        <v/>
      </c>
      <c r="M14" s="141"/>
      <c r="N14" s="130"/>
      <c r="O14" s="130"/>
      <c r="P14" s="130"/>
      <c r="Q14" s="130"/>
      <c r="R14" s="130"/>
      <c r="S14" s="130"/>
      <c r="T14" s="130"/>
      <c r="U14" s="130"/>
      <c r="V14" s="130"/>
      <c r="W14" s="130"/>
    </row>
    <row r="15" spans="1:23" ht="30" customHeight="1">
      <c r="A15" s="64">
        <v>5</v>
      </c>
      <c r="B15" s="153"/>
      <c r="C15" s="154"/>
      <c r="D15" s="274"/>
      <c r="E15" s="275"/>
      <c r="F15" s="155"/>
      <c r="G15" s="156"/>
      <c r="H15" s="159"/>
      <c r="I15" s="160"/>
      <c r="J15" s="75"/>
      <c r="K15" s="130">
        <f t="shared" si="0"/>
        <v>0</v>
      </c>
      <c r="L15" s="130" t="str">
        <f t="shared" si="1"/>
        <v/>
      </c>
      <c r="M15" s="130"/>
      <c r="N15" s="130"/>
      <c r="O15" s="130"/>
      <c r="P15" s="130"/>
      <c r="Q15" s="130"/>
      <c r="R15" s="130"/>
      <c r="S15" s="130"/>
      <c r="T15" s="130"/>
      <c r="U15" s="130"/>
      <c r="V15" s="130"/>
      <c r="W15" s="130"/>
    </row>
    <row r="16" spans="1:23" ht="30" customHeight="1">
      <c r="A16" s="64">
        <v>6</v>
      </c>
      <c r="B16" s="153"/>
      <c r="C16" s="154"/>
      <c r="D16" s="274"/>
      <c r="E16" s="275"/>
      <c r="F16" s="155"/>
      <c r="G16" s="156"/>
      <c r="H16" s="159"/>
      <c r="I16" s="160"/>
      <c r="J16" s="75"/>
      <c r="K16" s="130">
        <f t="shared" si="0"/>
        <v>0</v>
      </c>
      <c r="L16" s="130" t="str">
        <f t="shared" si="1"/>
        <v/>
      </c>
      <c r="M16" s="130"/>
      <c r="N16" s="130"/>
      <c r="O16" s="130"/>
      <c r="P16" s="130"/>
      <c r="Q16" s="130"/>
      <c r="R16" s="130"/>
      <c r="S16" s="130"/>
      <c r="T16" s="130"/>
      <c r="U16" s="130"/>
      <c r="V16" s="130"/>
      <c r="W16" s="130"/>
    </row>
    <row r="17" spans="1:23" ht="30" customHeight="1">
      <c r="A17" s="64">
        <v>7</v>
      </c>
      <c r="B17" s="153"/>
      <c r="C17" s="154"/>
      <c r="D17" s="274"/>
      <c r="E17" s="275"/>
      <c r="F17" s="155"/>
      <c r="G17" s="156"/>
      <c r="H17" s="159"/>
      <c r="I17" s="160"/>
      <c r="J17" s="75"/>
      <c r="K17" s="130">
        <f t="shared" si="0"/>
        <v>0</v>
      </c>
      <c r="L17" s="130" t="str">
        <f t="shared" si="1"/>
        <v/>
      </c>
      <c r="M17" s="130"/>
      <c r="N17" s="130"/>
      <c r="O17" s="130"/>
      <c r="P17" s="130"/>
      <c r="Q17" s="130"/>
      <c r="R17" s="130"/>
      <c r="S17" s="130"/>
      <c r="T17" s="130"/>
      <c r="U17" s="130"/>
      <c r="V17" s="130"/>
      <c r="W17" s="130"/>
    </row>
    <row r="18" spans="1:23" ht="30" customHeight="1">
      <c r="A18" s="64">
        <v>8</v>
      </c>
      <c r="B18" s="153"/>
      <c r="C18" s="154"/>
      <c r="D18" s="274"/>
      <c r="E18" s="275"/>
      <c r="F18" s="155"/>
      <c r="G18" s="156"/>
      <c r="H18" s="159"/>
      <c r="I18" s="160"/>
      <c r="J18" s="75"/>
      <c r="K18" s="130">
        <f t="shared" si="0"/>
        <v>0</v>
      </c>
      <c r="L18" s="130" t="str">
        <f t="shared" si="1"/>
        <v/>
      </c>
      <c r="M18" s="130"/>
      <c r="N18" s="130"/>
      <c r="O18" s="130"/>
      <c r="P18" s="130"/>
      <c r="Q18" s="130"/>
      <c r="R18" s="130"/>
      <c r="S18" s="130"/>
      <c r="T18" s="130"/>
      <c r="U18" s="130"/>
      <c r="V18" s="130"/>
      <c r="W18" s="130"/>
    </row>
    <row r="19" spans="1:23" ht="30" customHeight="1">
      <c r="A19" s="64">
        <v>9</v>
      </c>
      <c r="B19" s="153"/>
      <c r="C19" s="154"/>
      <c r="D19" s="274"/>
      <c r="E19" s="275"/>
      <c r="F19" s="155"/>
      <c r="G19" s="156"/>
      <c r="H19" s="159"/>
      <c r="I19" s="160"/>
      <c r="J19" s="75"/>
      <c r="K19" s="130">
        <f t="shared" si="0"/>
        <v>0</v>
      </c>
      <c r="L19" s="130" t="str">
        <f t="shared" si="1"/>
        <v/>
      </c>
      <c r="M19" s="130"/>
      <c r="N19" s="130"/>
      <c r="O19" s="130"/>
      <c r="P19" s="130"/>
      <c r="Q19" s="130"/>
      <c r="R19" s="130"/>
      <c r="S19" s="130"/>
      <c r="T19" s="130"/>
      <c r="U19" s="130"/>
      <c r="V19" s="130"/>
      <c r="W19" s="130"/>
    </row>
    <row r="20" spans="1:23" ht="30" customHeight="1">
      <c r="A20" s="64">
        <v>10</v>
      </c>
      <c r="B20" s="153"/>
      <c r="C20" s="154"/>
      <c r="D20" s="274"/>
      <c r="E20" s="275"/>
      <c r="F20" s="155"/>
      <c r="G20" s="156"/>
      <c r="H20" s="159"/>
      <c r="I20" s="160"/>
      <c r="J20" s="75"/>
      <c r="K20" s="130">
        <f t="shared" si="0"/>
        <v>0</v>
      </c>
      <c r="L20" s="130" t="str">
        <f t="shared" si="1"/>
        <v/>
      </c>
      <c r="M20" s="130"/>
      <c r="N20" s="130"/>
      <c r="O20" s="130"/>
      <c r="P20" s="130"/>
      <c r="Q20" s="130"/>
      <c r="R20" s="130"/>
      <c r="S20" s="130"/>
      <c r="T20" s="130"/>
      <c r="U20" s="130"/>
      <c r="V20" s="130"/>
      <c r="W20" s="130"/>
    </row>
    <row r="21" spans="1:23" ht="30" customHeight="1">
      <c r="A21" s="64">
        <v>11</v>
      </c>
      <c r="B21" s="153"/>
      <c r="C21" s="154"/>
      <c r="D21" s="274"/>
      <c r="E21" s="275"/>
      <c r="F21" s="155"/>
      <c r="G21" s="156"/>
      <c r="H21" s="159"/>
      <c r="I21" s="160"/>
      <c r="J21" s="75"/>
      <c r="K21" s="130">
        <f t="shared" si="0"/>
        <v>0</v>
      </c>
      <c r="L21" s="130" t="str">
        <f t="shared" si="1"/>
        <v/>
      </c>
      <c r="M21" s="130"/>
      <c r="N21" s="130"/>
      <c r="O21" s="130"/>
      <c r="P21" s="130"/>
      <c r="Q21" s="130"/>
      <c r="R21" s="130"/>
      <c r="S21" s="130"/>
      <c r="T21" s="130"/>
      <c r="U21" s="130"/>
      <c r="V21" s="130"/>
      <c r="W21" s="130"/>
    </row>
    <row r="22" spans="1:23" ht="30" customHeight="1">
      <c r="A22" s="64">
        <v>12</v>
      </c>
      <c r="B22" s="153"/>
      <c r="C22" s="154"/>
      <c r="D22" s="274"/>
      <c r="E22" s="275"/>
      <c r="F22" s="155"/>
      <c r="G22" s="156"/>
      <c r="H22" s="159"/>
      <c r="I22" s="160"/>
      <c r="J22" s="75"/>
      <c r="K22" s="130">
        <f t="shared" si="0"/>
        <v>0</v>
      </c>
      <c r="L22" s="130" t="str">
        <f t="shared" si="1"/>
        <v/>
      </c>
      <c r="M22" s="130"/>
      <c r="N22" s="130"/>
      <c r="O22" s="130"/>
      <c r="P22" s="130"/>
      <c r="Q22" s="130"/>
      <c r="R22" s="130"/>
      <c r="S22" s="130"/>
      <c r="T22" s="130"/>
      <c r="U22" s="130"/>
      <c r="V22" s="130"/>
      <c r="W22" s="130"/>
    </row>
    <row r="23" spans="1:23" ht="30" customHeight="1">
      <c r="A23" s="64">
        <v>13</v>
      </c>
      <c r="B23" s="153"/>
      <c r="C23" s="154"/>
      <c r="D23" s="274"/>
      <c r="E23" s="275"/>
      <c r="F23" s="155"/>
      <c r="G23" s="156"/>
      <c r="H23" s="159"/>
      <c r="I23" s="160"/>
      <c r="J23" s="75"/>
      <c r="K23" s="130">
        <f t="shared" si="0"/>
        <v>0</v>
      </c>
      <c r="L23" s="130" t="str">
        <f t="shared" si="1"/>
        <v/>
      </c>
      <c r="M23" s="130"/>
      <c r="N23" s="130"/>
      <c r="O23" s="130"/>
      <c r="P23" s="130"/>
      <c r="Q23" s="130"/>
      <c r="R23" s="130"/>
      <c r="S23" s="130"/>
      <c r="T23" s="130"/>
      <c r="U23" s="130"/>
      <c r="V23" s="130"/>
      <c r="W23" s="130"/>
    </row>
    <row r="24" spans="1:23" ht="30" customHeight="1">
      <c r="A24" s="64">
        <v>14</v>
      </c>
      <c r="B24" s="153"/>
      <c r="C24" s="154"/>
      <c r="D24" s="274"/>
      <c r="E24" s="275"/>
      <c r="F24" s="155"/>
      <c r="G24" s="156"/>
      <c r="H24" s="159"/>
      <c r="I24" s="160"/>
      <c r="J24" s="75"/>
      <c r="K24" s="130">
        <f t="shared" si="0"/>
        <v>0</v>
      </c>
      <c r="L24" s="130" t="str">
        <f t="shared" si="1"/>
        <v/>
      </c>
      <c r="M24" s="130"/>
      <c r="N24" s="130"/>
      <c r="O24" s="130"/>
      <c r="P24" s="130"/>
      <c r="Q24" s="130"/>
      <c r="R24" s="130"/>
      <c r="S24" s="130"/>
      <c r="T24" s="130"/>
      <c r="U24" s="130"/>
      <c r="V24" s="130"/>
      <c r="W24" s="130"/>
    </row>
    <row r="25" spans="1:23" ht="30" customHeight="1" thickBot="1">
      <c r="A25" s="65">
        <v>15</v>
      </c>
      <c r="B25" s="198"/>
      <c r="C25" s="161"/>
      <c r="D25" s="294"/>
      <c r="E25" s="295"/>
      <c r="F25" s="162"/>
      <c r="G25" s="163"/>
      <c r="H25" s="164"/>
      <c r="I25" s="165"/>
      <c r="J25" s="76"/>
      <c r="K25" s="130">
        <f t="shared" si="0"/>
        <v>0</v>
      </c>
      <c r="L25" s="130" t="e">
        <f>IF(SUMIF(C11:C25,"【職員処遇改善費のみ対象】園内研修",I11:I25)&gt;VLOOKUP(C6,M25:N28,2,FALSE),VLOOKUP(C6,M25:N28,2,FALSE)-SUMIF(C11:C25,"【職員処遇改善費のみ対象】園内研修",I11:I25),"")</f>
        <v>#N/A</v>
      </c>
      <c r="M25" s="54" t="s">
        <v>140</v>
      </c>
      <c r="N25" s="149">
        <v>4</v>
      </c>
      <c r="O25" s="130"/>
      <c r="P25" s="130"/>
      <c r="Q25" s="130"/>
      <c r="R25" s="130"/>
      <c r="S25" s="130"/>
      <c r="T25" s="130"/>
      <c r="U25" s="130"/>
      <c r="V25" s="130"/>
      <c r="W25" s="130"/>
    </row>
    <row r="26" spans="1:23" ht="26.25" customHeight="1" thickTop="1" thickBot="1">
      <c r="A26" s="287" t="s">
        <v>65</v>
      </c>
      <c r="B26" s="289"/>
      <c r="C26" s="288"/>
      <c r="D26" s="288"/>
      <c r="E26" s="288"/>
      <c r="F26" s="289"/>
      <c r="G26" s="290"/>
      <c r="H26" s="85">
        <f ca="1">①集計表!P39</f>
        <v>0</v>
      </c>
      <c r="I26" s="82">
        <f ca="1">SUM(I27:I29)</f>
        <v>0</v>
      </c>
      <c r="J26" s="152"/>
      <c r="K26" s="130"/>
      <c r="L26" s="130"/>
      <c r="M26" s="132"/>
      <c r="N26" s="149"/>
      <c r="O26" s="130"/>
      <c r="P26" s="130"/>
      <c r="Q26" s="130"/>
      <c r="R26" s="130"/>
      <c r="S26" s="130"/>
      <c r="T26" s="130"/>
      <c r="U26" s="130"/>
      <c r="V26" s="130"/>
      <c r="W26" s="130"/>
    </row>
    <row r="27" spans="1:23" ht="26.25" customHeight="1" thickBot="1">
      <c r="A27" s="136"/>
      <c r="B27" s="127" t="s">
        <v>66</v>
      </c>
      <c r="C27" s="128"/>
      <c r="D27" s="128"/>
      <c r="E27" s="128"/>
      <c r="F27" s="128"/>
      <c r="G27" s="128"/>
      <c r="H27" s="139" t="s">
        <v>89</v>
      </c>
      <c r="I27" s="82">
        <f>SUMIF(C11:C25,"【職員処遇改善費のみ対象】横浜市（区）主催研修",I11:I25)</f>
        <v>0</v>
      </c>
      <c r="J27" s="126"/>
      <c r="K27" s="130"/>
      <c r="L27" s="130"/>
      <c r="M27" s="132"/>
      <c r="N27" s="149"/>
      <c r="O27" s="130"/>
      <c r="P27" s="130"/>
      <c r="Q27" s="130"/>
      <c r="R27" s="130"/>
      <c r="S27" s="130"/>
      <c r="T27" s="130"/>
      <c r="U27" s="130"/>
      <c r="V27" s="130"/>
      <c r="W27" s="130"/>
    </row>
    <row r="28" spans="1:23" ht="26.25" customHeight="1" thickBot="1">
      <c r="A28" s="136"/>
      <c r="B28" s="147" t="s">
        <v>145</v>
      </c>
      <c r="C28" s="128"/>
      <c r="D28" s="128"/>
      <c r="E28" s="128"/>
      <c r="F28" s="128"/>
      <c r="G28" s="128"/>
      <c r="H28" s="138" t="s">
        <v>186</v>
      </c>
      <c r="I28" s="82">
        <f ca="1">SUMIF(C11:C26,"【幼稚園又は認定こども園に勤務していた者】その他",I11:I25)</f>
        <v>0</v>
      </c>
      <c r="J28" s="137"/>
      <c r="K28" s="130"/>
      <c r="M28" s="132"/>
      <c r="N28" s="149"/>
      <c r="O28" s="130"/>
      <c r="P28" s="130"/>
      <c r="Q28" s="130"/>
      <c r="R28" s="130"/>
      <c r="S28" s="130"/>
      <c r="T28" s="130"/>
      <c r="U28" s="130"/>
      <c r="V28" s="130"/>
      <c r="W28" s="130"/>
    </row>
    <row r="29" spans="1:23" ht="26.25" customHeight="1" thickBot="1">
      <c r="A29" s="136"/>
      <c r="B29" s="292" t="s">
        <v>144</v>
      </c>
      <c r="C29" s="292"/>
      <c r="D29" s="292"/>
      <c r="E29" s="292"/>
      <c r="F29" s="292"/>
      <c r="G29" s="293"/>
      <c r="H29" s="138" t="s">
        <v>187</v>
      </c>
      <c r="I29" s="82">
        <f>IF(SUMIF(C11:C25,"【職員処遇改善費のみ対象】園内研修",I11:I25)&gt;N25,N25,SUMIF(C11:C25,"【職員処遇改善費のみ対象】園内研修",I11:I25))</f>
        <v>0</v>
      </c>
      <c r="J29" s="137"/>
      <c r="K29" s="130"/>
      <c r="L29" s="130"/>
      <c r="M29" s="130"/>
      <c r="N29" s="130"/>
      <c r="O29" s="130"/>
      <c r="P29" s="130"/>
      <c r="Q29" s="130"/>
      <c r="R29" s="130"/>
      <c r="S29" s="130"/>
      <c r="T29" s="130"/>
      <c r="U29" s="130"/>
      <c r="V29" s="130"/>
      <c r="W29" s="130"/>
    </row>
    <row r="30" spans="1:23" s="52" customFormat="1" ht="26.25" customHeight="1" thickBot="1">
      <c r="A30" s="121"/>
      <c r="B30" s="122" t="s">
        <v>183</v>
      </c>
      <c r="C30" s="148"/>
      <c r="D30" s="128"/>
      <c r="E30" s="128"/>
      <c r="F30" s="128"/>
      <c r="G30" s="128"/>
      <c r="H30" s="189" t="s">
        <v>188</v>
      </c>
      <c r="I30" s="82">
        <f>SUMIF(C11:C25,"幼稚園教諭旧免許状更新講習・免許法認定講習",I11:I25)</f>
        <v>0</v>
      </c>
      <c r="J30" s="128"/>
      <c r="K30" s="132"/>
      <c r="L30" s="132"/>
      <c r="M30" s="132"/>
      <c r="N30" s="132"/>
      <c r="O30" s="132"/>
      <c r="P30" s="132"/>
      <c r="Q30" s="132"/>
      <c r="R30" s="132"/>
      <c r="S30" s="132"/>
      <c r="T30" s="132"/>
      <c r="U30" s="132"/>
      <c r="V30" s="132"/>
      <c r="W30" s="132"/>
    </row>
    <row r="31" spans="1:23" s="52" customFormat="1" ht="15" customHeight="1">
      <c r="A31" s="121"/>
      <c r="B31" s="291" t="s">
        <v>184</v>
      </c>
      <c r="C31" s="291"/>
      <c r="D31" s="128"/>
      <c r="E31" s="128"/>
      <c r="F31" s="128"/>
      <c r="G31" s="128"/>
      <c r="H31" s="128"/>
      <c r="I31" s="128"/>
      <c r="J31" s="128"/>
      <c r="K31" s="132"/>
      <c r="L31" s="132"/>
      <c r="M31" s="132"/>
      <c r="N31" s="132"/>
      <c r="O31" s="132"/>
      <c r="P31" s="132"/>
      <c r="Q31" s="132"/>
      <c r="R31" s="132"/>
      <c r="S31" s="132"/>
      <c r="T31" s="132"/>
      <c r="U31" s="132"/>
      <c r="V31" s="132"/>
      <c r="W31" s="132"/>
    </row>
    <row r="32" spans="1:23" s="52" customFormat="1" ht="15" customHeight="1">
      <c r="A32" s="121"/>
      <c r="B32" s="122" t="s">
        <v>185</v>
      </c>
      <c r="C32" s="128"/>
      <c r="D32" s="128"/>
      <c r="E32" s="128"/>
      <c r="F32" s="128"/>
      <c r="G32" s="128"/>
      <c r="H32" s="128"/>
      <c r="I32" s="128"/>
      <c r="J32" s="128"/>
      <c r="K32" s="132"/>
      <c r="L32" s="132"/>
      <c r="M32" s="132"/>
      <c r="N32" s="132"/>
      <c r="O32" s="132"/>
      <c r="P32" s="132"/>
      <c r="Q32" s="132"/>
      <c r="R32" s="132"/>
      <c r="S32" s="132"/>
      <c r="T32" s="132"/>
      <c r="U32" s="132"/>
      <c r="V32" s="132"/>
      <c r="W32" s="132"/>
    </row>
    <row r="33" spans="1:23" s="52" customFormat="1" ht="15" customHeight="1">
      <c r="A33" s="121"/>
      <c r="B33" s="122" t="s">
        <v>196</v>
      </c>
      <c r="C33" s="128"/>
      <c r="D33" s="128"/>
      <c r="E33" s="128"/>
      <c r="F33" s="128"/>
      <c r="G33" s="128"/>
      <c r="H33" s="128"/>
      <c r="I33" s="128"/>
      <c r="J33" s="128"/>
      <c r="K33" s="132"/>
      <c r="L33" s="132"/>
      <c r="M33" s="132"/>
      <c r="N33" s="132"/>
      <c r="O33" s="132"/>
      <c r="P33" s="132"/>
      <c r="Q33" s="132"/>
      <c r="R33" s="132"/>
      <c r="S33" s="132"/>
      <c r="T33" s="132"/>
      <c r="U33" s="132"/>
      <c r="V33" s="132"/>
      <c r="W33" s="132"/>
    </row>
    <row r="34" spans="1:23" s="52" customFormat="1" ht="15" customHeight="1">
      <c r="A34" s="121"/>
      <c r="C34" s="129"/>
      <c r="D34" s="128"/>
      <c r="E34" s="128"/>
      <c r="F34" s="128"/>
      <c r="G34" s="128"/>
      <c r="H34" s="128"/>
      <c r="I34" s="128"/>
      <c r="J34" s="128"/>
      <c r="K34" s="132"/>
      <c r="L34" s="132"/>
      <c r="M34" s="132"/>
      <c r="N34" s="132"/>
      <c r="O34" s="132"/>
      <c r="P34" s="132"/>
      <c r="Q34" s="132"/>
      <c r="R34" s="132"/>
      <c r="S34" s="132"/>
      <c r="T34" s="132"/>
      <c r="U34" s="132"/>
      <c r="V34" s="132"/>
      <c r="W34" s="132"/>
    </row>
    <row r="35" spans="1:23" s="52" customFormat="1" ht="15" customHeight="1">
      <c r="A35" s="121"/>
      <c r="D35" s="128"/>
      <c r="E35" s="128"/>
      <c r="F35" s="128"/>
      <c r="G35" s="128"/>
      <c r="H35" s="128"/>
      <c r="I35" s="128"/>
      <c r="J35" s="128"/>
      <c r="K35" s="132"/>
      <c r="L35" s="132"/>
      <c r="M35" s="132"/>
      <c r="N35" s="132"/>
      <c r="O35" s="132"/>
      <c r="P35" s="132"/>
      <c r="Q35" s="132"/>
      <c r="R35" s="132"/>
      <c r="S35" s="132"/>
      <c r="T35" s="132"/>
      <c r="U35" s="132"/>
      <c r="V35" s="132"/>
      <c r="W35" s="132"/>
    </row>
    <row r="36" spans="1:23" s="52" customFormat="1" ht="15" customHeight="1">
      <c r="A36" s="121"/>
      <c r="C36" s="128"/>
      <c r="D36" s="128"/>
      <c r="E36" s="128"/>
      <c r="F36" s="128"/>
      <c r="G36" s="128"/>
      <c r="H36" s="128"/>
      <c r="I36" s="128"/>
      <c r="J36" s="128"/>
      <c r="K36" s="132"/>
      <c r="L36" s="132"/>
      <c r="M36" s="132"/>
      <c r="N36" s="132"/>
      <c r="O36" s="132"/>
      <c r="P36" s="132"/>
      <c r="Q36" s="132"/>
      <c r="R36" s="132"/>
      <c r="S36" s="132"/>
      <c r="T36" s="132"/>
      <c r="U36" s="132"/>
      <c r="V36" s="132"/>
      <c r="W36" s="132"/>
    </row>
    <row r="37" spans="1:23" s="52" customFormat="1" ht="15" customHeight="1">
      <c r="A37" s="62"/>
      <c r="C37" s="50"/>
      <c r="D37" s="50"/>
      <c r="E37" s="50"/>
      <c r="F37" s="50"/>
      <c r="G37" s="50"/>
      <c r="H37" s="50"/>
      <c r="I37" s="50"/>
      <c r="J37" s="50"/>
    </row>
    <row r="38" spans="1:23" s="52" customFormat="1" ht="15" customHeight="1">
      <c r="A38" s="62"/>
      <c r="B38" s="99" t="s">
        <v>90</v>
      </c>
      <c r="C38" s="100"/>
      <c r="D38" s="100"/>
      <c r="E38" s="100"/>
      <c r="F38" s="100"/>
      <c r="G38" s="50"/>
      <c r="H38" s="50"/>
      <c r="I38" s="50"/>
      <c r="J38" s="50"/>
    </row>
    <row r="39" spans="1:23" s="52" customFormat="1" ht="30" customHeight="1">
      <c r="A39" s="62"/>
      <c r="B39" s="211"/>
      <c r="C39" s="212"/>
      <c r="D39" s="212"/>
      <c r="E39" s="212"/>
      <c r="F39" s="212"/>
      <c r="G39" s="212"/>
      <c r="H39" s="212"/>
      <c r="I39" s="212"/>
      <c r="J39" s="212"/>
    </row>
    <row r="40" spans="1:23" s="52" customFormat="1" ht="15" customHeight="1">
      <c r="A40" s="62"/>
      <c r="B40" s="58"/>
      <c r="C40" s="50"/>
      <c r="D40" s="50"/>
      <c r="E40" s="50"/>
      <c r="F40" s="50"/>
      <c r="G40" s="50"/>
      <c r="H40" s="50"/>
      <c r="I40" s="50"/>
      <c r="J40" s="50"/>
    </row>
    <row r="41" spans="1:23" s="52" customFormat="1" ht="15" customHeight="1">
      <c r="A41" s="62"/>
      <c r="B41" s="58"/>
      <c r="C41" s="50"/>
      <c r="D41" s="50"/>
      <c r="E41" s="50"/>
      <c r="F41" s="50"/>
      <c r="G41" s="50"/>
      <c r="H41" s="50"/>
      <c r="I41" s="50"/>
      <c r="J41" s="50"/>
    </row>
    <row r="42" spans="1:23" s="53" customFormat="1" ht="15" customHeight="1">
      <c r="A42" s="66"/>
      <c r="B42" s="57"/>
      <c r="C42" s="51"/>
      <c r="D42" s="51"/>
      <c r="E42" s="51"/>
      <c r="F42" s="51"/>
      <c r="G42" s="51"/>
      <c r="H42" s="51"/>
      <c r="I42" s="51"/>
      <c r="J42" s="51"/>
    </row>
  </sheetData>
  <sheetProtection algorithmName="SHA-512" hashValue="kcLJq+uJ6tJt6T5oKiw888Ar1wjPLD+2trkODPvf+vFRauh3Y7qJKiKUvwely/ITP6ewAv1jEu661Z+s/TCKbw==" saltValue="bw38DHwGwd0j95wfImmu1g==" spinCount="100000" sheet="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9:G29"/>
    <mergeCell ref="B31:C31"/>
    <mergeCell ref="B39:J39"/>
    <mergeCell ref="D21:E21"/>
    <mergeCell ref="D22:E22"/>
    <mergeCell ref="D23:E23"/>
    <mergeCell ref="D24:E24"/>
    <mergeCell ref="D25:E25"/>
    <mergeCell ref="A26:G26"/>
  </mergeCells>
  <phoneticPr fontId="2"/>
  <conditionalFormatting sqref="C6:C7">
    <cfRule type="cellIs" dxfId="298" priority="13" operator="equal">
      <formula>""</formula>
    </cfRule>
  </conditionalFormatting>
  <conditionalFormatting sqref="D8 H26:I26">
    <cfRule type="cellIs" dxfId="297" priority="15" operator="equal">
      <formula>""</formula>
    </cfRule>
  </conditionalFormatting>
  <conditionalFormatting sqref="D11:E25 G11:H25">
    <cfRule type="expression" dxfId="296" priority="3">
      <formula>$C11="【職員処遇改善費のみ対象】園内研修"</formula>
    </cfRule>
  </conditionalFormatting>
  <conditionalFormatting sqref="D11:E25">
    <cfRule type="expression" dxfId="295" priority="11">
      <formula>$C11="【職員処遇改善費のみ対象】横浜市（区）主催研修"</formula>
    </cfRule>
    <cfRule type="expression" dxfId="294" priority="12">
      <formula>$C11="幼稚園教諭旧免許状更新講習・免許法認定講習"</formula>
    </cfRule>
  </conditionalFormatting>
  <conditionalFormatting sqref="F11:F25">
    <cfRule type="expression" dxfId="293" priority="7">
      <formula>$C11&lt;&gt;"保育士等キャリアアップ研修"</formula>
    </cfRule>
    <cfRule type="expression" dxfId="292" priority="16" stopIfTrue="1">
      <formula>$C11="保育士等キャリアアップ研修"</formula>
    </cfRule>
  </conditionalFormatting>
  <conditionalFormatting sqref="F11:H25">
    <cfRule type="expression" dxfId="291" priority="4">
      <formula>$C11="その他"</formula>
    </cfRule>
  </conditionalFormatting>
  <conditionalFormatting sqref="G11:G25">
    <cfRule type="expression" dxfId="290" priority="9">
      <formula>$C11="幼稚園教諭旧免許状更新講習・免許法認定講習"</formula>
    </cfRule>
  </conditionalFormatting>
  <conditionalFormatting sqref="G11:H25">
    <cfRule type="expression" dxfId="289" priority="1">
      <formula>$C11="【職員処遇改善費のみ対象】横浜市（区）主催研修"</formula>
    </cfRule>
  </conditionalFormatting>
  <conditionalFormatting sqref="H11:H25">
    <cfRule type="expression" dxfId="288" priority="2">
      <formula>$C11="【幼稚園又は認定こども園に勤務していた者】その他"</formula>
    </cfRule>
  </conditionalFormatting>
  <conditionalFormatting sqref="H3:I3 H4:J7">
    <cfRule type="cellIs" dxfId="287" priority="14" operator="equal">
      <formula>""</formula>
    </cfRule>
  </conditionalFormatting>
  <conditionalFormatting sqref="I11:I25">
    <cfRule type="expression" dxfId="286" priority="8">
      <formula>$C11="保育士等キャリアアップ研修"</formula>
    </cfRule>
  </conditionalFormatting>
  <dataValidations count="10">
    <dataValidation type="list" allowBlank="1" showInputMessage="1" showErrorMessage="1" sqref="D11:E25" xr:uid="{B8C10867-6898-4193-80D8-9F49FDA342D2}">
      <formula1>INDIRECT($C11)</formula1>
    </dataValidation>
    <dataValidation type="list" allowBlank="1" showInputMessage="1" showErrorMessage="1" sqref="O6" xr:uid="{570A3599-333F-4662-AD67-8150A879C16C}">
      <formula1>" "</formula1>
    </dataValidation>
    <dataValidation type="list" allowBlank="1" showInputMessage="1" showErrorMessage="1" sqref="C11:C25" xr:uid="{2362ECEF-A8A1-4F88-B1C5-B0523DA6F40E}">
      <formula1>INDIRECT($D$8)</formula1>
    </dataValidation>
    <dataValidation type="list" allowBlank="1" showInputMessage="1" showErrorMessage="1" sqref="D8" xr:uid="{A84941E6-D595-42DB-88FF-6D3F53814938}">
      <formula1>"〇,×"</formula1>
    </dataValidation>
    <dataValidation type="textLength" operator="equal" allowBlank="1" showInputMessage="1" showErrorMessage="1" sqref="G11:G25" xr:uid="{AD1947FF-ED7E-4301-89EA-C370C34E7F32}">
      <formula1>12</formula1>
    </dataValidation>
    <dataValidation type="decimal" operator="greaterThanOrEqual" allowBlank="1" showInputMessage="1" showErrorMessage="1" sqref="I11:I25" xr:uid="{5F60884A-02BB-468A-A4B3-F52DFCB63E8E}">
      <formula1>0</formula1>
    </dataValidation>
    <dataValidation type="list" allowBlank="1" showInputMessage="1" showErrorMessage="1" sqref="H11:H24" xr:uid="{20078E73-87AC-4AB5-AD08-41F37FFF143A}">
      <formula1>INDIRECT($C$6)</formula1>
    </dataValidation>
    <dataValidation type="list" allowBlank="1" showInputMessage="1" showErrorMessage="1" sqref="H25" xr:uid="{3BB87061-3CE0-4F5A-A895-01CAEA6FF0DF}">
      <formula1>INDIRECT($C$5)</formula1>
    </dataValidation>
    <dataValidation allowBlank="1" showInputMessage="1" sqref="F12:F13" xr:uid="{F941A346-88EB-4BB9-A50A-8554863400AF}"/>
    <dataValidation type="date" operator="lessThanOrEqual" allowBlank="1" error="賃金改善開始月のR6.4月以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6.4月以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5DC70ADA-7C9F-4EB4-A18C-426C49AB4300}">
      <formula1>45716</formula1>
    </dataValidation>
  </dataValidations>
  <printOptions horizontalCentered="1"/>
  <pageMargins left="0.25" right="0.25" top="0.75" bottom="0.75" header="0.3" footer="0.3"/>
  <pageSetup paperSize="8" scale="85" orientation="landscape" cellComments="asDisplayed" r:id="rId1"/>
  <extLst>
    <ext xmlns:x14="http://schemas.microsoft.com/office/spreadsheetml/2009/9/main" uri="{CCE6A557-97BC-4b89-ADB6-D9C93CAAB3DF}">
      <x14:dataValidations xmlns:xm="http://schemas.microsoft.com/office/excel/2006/main" count="1">
        <x14:dataValidation type="list" allowBlank="1" showInputMessage="1" showErrorMessage="1" xr:uid="{35079A8D-8D72-45C7-BD47-DC7457DA7A8B}">
          <x14:formula1>
            <xm:f>マスタ!$C$3:$C$6</xm:f>
          </x14:formula1>
          <xm:sqref>C6:D6</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2E7BA8-E987-4979-8E8D-5A0C37CA5DF1}">
  <sheetPr codeName="Sheet32">
    <tabColor rgb="FFFF0000"/>
    <pageSetUpPr fitToPage="1"/>
  </sheetPr>
  <dimension ref="A1:W42"/>
  <sheetViews>
    <sheetView showZeros="0" view="pageBreakPreview" zoomScale="70" zoomScaleNormal="70" zoomScaleSheetLayoutView="70" workbookViewId="0">
      <selection activeCell="B12" sqref="B12"/>
    </sheetView>
  </sheetViews>
  <sheetFormatPr defaultRowHeight="18.75"/>
  <cols>
    <col min="1" max="1" width="5" style="63" customWidth="1"/>
    <col min="2" max="2" width="16.75" style="67" customWidth="1"/>
    <col min="3" max="3" width="39.375" style="2" customWidth="1"/>
    <col min="4" max="4" width="9.375" style="2" customWidth="1"/>
    <col min="5" max="5" width="37.625" style="2" customWidth="1"/>
    <col min="6" max="6" width="42.875" style="2" customWidth="1"/>
    <col min="7" max="7" width="19.625" style="2" customWidth="1"/>
    <col min="8" max="8" width="22.375" style="2" customWidth="1"/>
    <col min="9" max="9" width="15.625" style="2" customWidth="1"/>
    <col min="10" max="10" width="27.5" style="2" customWidth="1"/>
    <col min="11" max="11" width="9" style="2" hidden="1" customWidth="1"/>
    <col min="12" max="12" width="11.875" style="2" hidden="1" customWidth="1"/>
    <col min="13" max="13" width="10.5" style="2" hidden="1" customWidth="1"/>
    <col min="14" max="14" width="9" style="2" hidden="1" customWidth="1"/>
    <col min="15" max="15" width="50.625" style="2" hidden="1" customWidth="1"/>
    <col min="16" max="16384" width="9" style="2"/>
  </cols>
  <sheetData>
    <row r="1" spans="1:23" ht="29.25" customHeight="1">
      <c r="A1" s="112" t="s">
        <v>71</v>
      </c>
      <c r="B1" s="113"/>
      <c r="C1" s="117"/>
      <c r="D1" s="116" t="s">
        <v>195</v>
      </c>
      <c r="E1" s="98"/>
      <c r="F1" s="116"/>
      <c r="G1" s="117"/>
      <c r="H1" s="117"/>
      <c r="I1" s="117"/>
      <c r="J1" s="118"/>
      <c r="K1" s="130"/>
      <c r="L1" s="130"/>
      <c r="M1" s="130"/>
      <c r="N1" s="130"/>
      <c r="O1" s="130"/>
      <c r="P1" s="130"/>
      <c r="Q1" s="130"/>
      <c r="R1" s="130"/>
      <c r="S1" s="130"/>
      <c r="T1" s="130"/>
      <c r="U1" s="130"/>
      <c r="V1" s="130"/>
      <c r="W1" s="130"/>
    </row>
    <row r="2" spans="1:23" ht="19.5" thickBot="1">
      <c r="A2" s="121"/>
      <c r="B2" s="122"/>
      <c r="C2" s="119"/>
      <c r="D2" s="119"/>
      <c r="E2" s="119"/>
      <c r="F2" s="124"/>
      <c r="G2" s="119"/>
      <c r="H2" s="125"/>
      <c r="I2" s="125"/>
      <c r="J2" s="125"/>
      <c r="K2" s="130"/>
      <c r="L2" s="130"/>
      <c r="M2" s="130"/>
      <c r="N2" s="130"/>
      <c r="O2" s="130"/>
      <c r="P2" s="130"/>
      <c r="Q2" s="130"/>
      <c r="R2" s="130"/>
      <c r="S2" s="130"/>
      <c r="T2" s="130"/>
      <c r="U2" s="130"/>
      <c r="V2" s="130"/>
      <c r="W2" s="130"/>
    </row>
    <row r="3" spans="1:23" s="6" customFormat="1" ht="24.95" customHeight="1">
      <c r="A3" s="192"/>
      <c r="B3" s="122"/>
      <c r="C3" s="193"/>
      <c r="D3" s="193"/>
      <c r="E3" s="193"/>
      <c r="F3" s="194"/>
      <c r="G3" s="195" t="s">
        <v>1</v>
      </c>
      <c r="H3" s="97">
        <f>①集計表!P4</f>
        <v>0</v>
      </c>
      <c r="I3" s="196" t="s">
        <v>3</v>
      </c>
      <c r="J3" s="118"/>
      <c r="K3" s="131"/>
      <c r="L3" s="131"/>
      <c r="M3" s="131"/>
      <c r="N3" s="131"/>
      <c r="O3" s="131"/>
      <c r="P3" s="131"/>
      <c r="Q3" s="131"/>
      <c r="R3" s="131"/>
      <c r="S3" s="131"/>
      <c r="T3" s="131"/>
      <c r="U3" s="131"/>
      <c r="V3" s="131"/>
      <c r="W3" s="131"/>
    </row>
    <row r="4" spans="1:23" s="6" customFormat="1" ht="24.95" customHeight="1">
      <c r="A4" s="121"/>
      <c r="B4" s="122"/>
      <c r="C4" s="193"/>
      <c r="D4" s="193"/>
      <c r="E4" s="193"/>
      <c r="F4" s="194"/>
      <c r="G4" s="197" t="s">
        <v>4</v>
      </c>
      <c r="H4" s="276">
        <f>①集計表!P5</f>
        <v>0</v>
      </c>
      <c r="I4" s="277"/>
      <c r="J4" s="278"/>
      <c r="K4" s="131"/>
      <c r="L4" s="131"/>
      <c r="M4" s="131"/>
      <c r="N4" s="131"/>
      <c r="O4" s="131"/>
      <c r="P4" s="131"/>
      <c r="Q4" s="131"/>
      <c r="R4" s="131"/>
      <c r="S4" s="131"/>
      <c r="T4" s="131"/>
      <c r="U4" s="131"/>
      <c r="V4" s="131"/>
      <c r="W4" s="131"/>
    </row>
    <row r="5" spans="1:23" s="6" customFormat="1" ht="24.95" customHeight="1" thickBot="1">
      <c r="A5" s="62"/>
      <c r="B5" s="71"/>
      <c r="C5" s="3"/>
      <c r="D5" s="14"/>
      <c r="E5" s="14"/>
      <c r="F5" s="7"/>
      <c r="G5" s="15" t="s">
        <v>7</v>
      </c>
      <c r="H5" s="279">
        <f>①集計表!P6</f>
        <v>0</v>
      </c>
      <c r="I5" s="280"/>
      <c r="J5" s="281"/>
      <c r="K5" s="131"/>
      <c r="L5" s="131"/>
      <c r="M5" s="131"/>
      <c r="N5" s="131"/>
      <c r="O5" s="131"/>
      <c r="P5" s="131"/>
      <c r="Q5" s="131"/>
      <c r="R5" s="131"/>
      <c r="S5" s="131"/>
      <c r="T5" s="131"/>
      <c r="U5" s="131"/>
      <c r="V5" s="131"/>
      <c r="W5" s="131"/>
    </row>
    <row r="6" spans="1:23" s="6" customFormat="1" ht="24.95" customHeight="1">
      <c r="A6" s="62"/>
      <c r="B6" s="68" t="s">
        <v>6</v>
      </c>
      <c r="C6" s="270"/>
      <c r="D6" s="271"/>
      <c r="E6" s="14"/>
      <c r="F6" s="7"/>
      <c r="G6" s="70" t="s">
        <v>63</v>
      </c>
      <c r="H6" s="279">
        <f>①集計表!P7</f>
        <v>0</v>
      </c>
      <c r="I6" s="280"/>
      <c r="J6" s="281"/>
      <c r="K6" s="131"/>
      <c r="L6" s="131"/>
      <c r="M6" s="131"/>
      <c r="N6" s="131"/>
      <c r="O6" s="131"/>
      <c r="P6" s="131"/>
      <c r="Q6" s="131"/>
      <c r="R6" s="131"/>
      <c r="S6" s="131"/>
      <c r="T6" s="131"/>
      <c r="U6" s="131"/>
      <c r="V6" s="131"/>
      <c r="W6" s="131"/>
    </row>
    <row r="7" spans="1:23" s="6" customFormat="1" ht="24.95" customHeight="1" thickBot="1">
      <c r="A7" s="62"/>
      <c r="B7" s="107" t="s">
        <v>9</v>
      </c>
      <c r="C7" s="272"/>
      <c r="D7" s="273"/>
      <c r="E7" s="14"/>
      <c r="F7" s="7"/>
      <c r="G7" s="17" t="s">
        <v>64</v>
      </c>
      <c r="H7" s="282">
        <f>①集計表!P8</f>
        <v>0</v>
      </c>
      <c r="I7" s="283"/>
      <c r="J7" s="284"/>
      <c r="K7" s="131"/>
      <c r="L7" s="131"/>
      <c r="M7" s="131"/>
      <c r="N7" s="131"/>
      <c r="O7" s="131"/>
      <c r="P7" s="131"/>
      <c r="Q7" s="131"/>
      <c r="R7" s="131"/>
      <c r="S7" s="131"/>
      <c r="T7" s="131"/>
      <c r="U7" s="131"/>
      <c r="V7" s="131"/>
      <c r="W7" s="131"/>
    </row>
    <row r="8" spans="1:23" s="6" customFormat="1" ht="24.95" customHeight="1" thickBot="1">
      <c r="A8" s="62"/>
      <c r="B8" s="268" t="s">
        <v>104</v>
      </c>
      <c r="C8" s="269"/>
      <c r="D8" s="133" t="s">
        <v>106</v>
      </c>
      <c r="E8" s="14"/>
      <c r="F8" s="7"/>
      <c r="G8" s="102"/>
      <c r="H8" s="3"/>
      <c r="I8" s="3"/>
      <c r="J8" s="106"/>
      <c r="K8" s="131"/>
      <c r="L8" s="131" t="s">
        <v>190</v>
      </c>
      <c r="M8" s="131"/>
      <c r="N8" s="131"/>
      <c r="O8" s="131"/>
      <c r="P8" s="131"/>
      <c r="Q8" s="131"/>
      <c r="R8" s="131"/>
      <c r="S8" s="131"/>
      <c r="T8" s="131"/>
      <c r="U8" s="131"/>
      <c r="V8" s="131"/>
      <c r="W8" s="131"/>
    </row>
    <row r="9" spans="1:23" ht="24.95" customHeight="1">
      <c r="A9" s="62"/>
      <c r="B9" s="58"/>
      <c r="C9" s="19"/>
      <c r="D9" s="20"/>
      <c r="E9" s="20"/>
      <c r="F9" s="19"/>
      <c r="G9" s="19"/>
      <c r="H9" s="21"/>
      <c r="I9" s="22"/>
      <c r="J9" s="23"/>
      <c r="K9" s="130"/>
      <c r="L9" s="141" t="s">
        <v>189</v>
      </c>
      <c r="M9" s="140">
        <v>42826</v>
      </c>
      <c r="N9" s="130"/>
      <c r="O9" s="130"/>
      <c r="P9" s="130"/>
      <c r="Q9" s="130"/>
      <c r="R9" s="130"/>
      <c r="S9" s="130"/>
      <c r="T9" s="130"/>
      <c r="U9" s="130"/>
      <c r="V9" s="130"/>
      <c r="W9" s="130"/>
    </row>
    <row r="10" spans="1:23" ht="98.25" customHeight="1" thickBot="1">
      <c r="A10" s="61" t="s">
        <v>15</v>
      </c>
      <c r="B10" s="105" t="s">
        <v>146</v>
      </c>
      <c r="C10" s="59" t="s">
        <v>101</v>
      </c>
      <c r="D10" s="285" t="s">
        <v>181</v>
      </c>
      <c r="E10" s="286"/>
      <c r="F10" s="59" t="s">
        <v>19</v>
      </c>
      <c r="G10" s="60" t="s">
        <v>20</v>
      </c>
      <c r="H10" s="69" t="s">
        <v>74</v>
      </c>
      <c r="I10" s="72" t="s">
        <v>136</v>
      </c>
      <c r="J10" s="59" t="s">
        <v>62</v>
      </c>
      <c r="K10" s="130"/>
      <c r="L10" s="141" t="s">
        <v>142</v>
      </c>
      <c r="M10" s="130"/>
      <c r="N10" s="130"/>
      <c r="O10" s="130"/>
      <c r="P10" s="130"/>
      <c r="Q10" s="130"/>
      <c r="R10" s="130"/>
      <c r="S10" s="130"/>
      <c r="T10" s="130"/>
      <c r="U10" s="130"/>
      <c r="V10" s="130"/>
      <c r="W10" s="130"/>
    </row>
    <row r="11" spans="1:23" ht="30" customHeight="1">
      <c r="A11" s="64">
        <v>1</v>
      </c>
      <c r="B11" s="153"/>
      <c r="C11" s="154"/>
      <c r="D11" s="274"/>
      <c r="E11" s="275"/>
      <c r="F11" s="155"/>
      <c r="G11" s="156"/>
      <c r="H11" s="157"/>
      <c r="I11" s="158"/>
      <c r="J11" s="75"/>
      <c r="K11" s="130"/>
      <c r="L11" s="141" t="s">
        <v>143</v>
      </c>
      <c r="M11" s="140">
        <v>43921</v>
      </c>
      <c r="N11" s="130"/>
      <c r="O11" s="130"/>
      <c r="P11" s="130"/>
      <c r="Q11" s="130"/>
      <c r="R11" s="130"/>
      <c r="S11" s="130"/>
      <c r="T11" s="130"/>
      <c r="U11" s="130"/>
      <c r="V11" s="130"/>
      <c r="W11" s="130"/>
    </row>
    <row r="12" spans="1:23" ht="30" customHeight="1">
      <c r="A12" s="64">
        <v>2</v>
      </c>
      <c r="B12" s="153"/>
      <c r="C12" s="154"/>
      <c r="D12" s="274"/>
      <c r="E12" s="275"/>
      <c r="F12" s="155"/>
      <c r="G12" s="156"/>
      <c r="H12" s="159"/>
      <c r="I12" s="160"/>
      <c r="J12" s="75"/>
      <c r="K12" s="130">
        <f t="shared" ref="K12:K25" si="0">IF(H12&lt;&gt;"",1,0)</f>
        <v>0</v>
      </c>
      <c r="L12" s="130" t="s">
        <v>141</v>
      </c>
      <c r="M12" s="140">
        <v>45382</v>
      </c>
      <c r="N12" s="130"/>
      <c r="O12" s="130"/>
      <c r="P12" s="130"/>
      <c r="Q12" s="130"/>
      <c r="R12" s="130"/>
      <c r="S12" s="130"/>
      <c r="T12" s="130"/>
      <c r="U12" s="130"/>
      <c r="V12" s="130"/>
      <c r="W12" s="130"/>
    </row>
    <row r="13" spans="1:23" ht="30" customHeight="1">
      <c r="A13" s="64">
        <v>3</v>
      </c>
      <c r="B13" s="153"/>
      <c r="C13" s="154"/>
      <c r="D13" s="274"/>
      <c r="E13" s="275"/>
      <c r="F13" s="155"/>
      <c r="G13" s="156"/>
      <c r="H13" s="159"/>
      <c r="I13" s="160"/>
      <c r="J13" s="75"/>
      <c r="K13" s="130">
        <f t="shared" si="0"/>
        <v>0</v>
      </c>
      <c r="L13" s="130" t="str">
        <f t="shared" ref="L13:L24" si="1">IF(C13="その他",1,"")</f>
        <v/>
      </c>
      <c r="M13" s="142"/>
      <c r="N13" s="130"/>
      <c r="O13" s="130"/>
      <c r="P13" s="130"/>
      <c r="Q13" s="130"/>
      <c r="R13" s="130"/>
      <c r="S13" s="130"/>
      <c r="T13" s="130"/>
      <c r="U13" s="130"/>
      <c r="V13" s="130"/>
      <c r="W13" s="130"/>
    </row>
    <row r="14" spans="1:23" ht="30" customHeight="1">
      <c r="A14" s="64">
        <v>4</v>
      </c>
      <c r="B14" s="153"/>
      <c r="C14" s="154"/>
      <c r="D14" s="274"/>
      <c r="E14" s="275"/>
      <c r="F14" s="155"/>
      <c r="G14" s="156"/>
      <c r="H14" s="159"/>
      <c r="I14" s="160"/>
      <c r="J14" s="75"/>
      <c r="K14" s="130">
        <f>IF(H14&lt;&gt;"",1,0)</f>
        <v>0</v>
      </c>
      <c r="L14" s="130" t="str">
        <f t="shared" si="1"/>
        <v/>
      </c>
      <c r="M14" s="141"/>
      <c r="N14" s="130"/>
      <c r="O14" s="130"/>
      <c r="P14" s="130"/>
      <c r="Q14" s="130"/>
      <c r="R14" s="130"/>
      <c r="S14" s="130"/>
      <c r="T14" s="130"/>
      <c r="U14" s="130"/>
      <c r="V14" s="130"/>
      <c r="W14" s="130"/>
    </row>
    <row r="15" spans="1:23" ht="30" customHeight="1">
      <c r="A15" s="64">
        <v>5</v>
      </c>
      <c r="B15" s="153"/>
      <c r="C15" s="154"/>
      <c r="D15" s="274"/>
      <c r="E15" s="275"/>
      <c r="F15" s="155"/>
      <c r="G15" s="156"/>
      <c r="H15" s="159"/>
      <c r="I15" s="160"/>
      <c r="J15" s="75"/>
      <c r="K15" s="130">
        <f t="shared" si="0"/>
        <v>0</v>
      </c>
      <c r="L15" s="130" t="str">
        <f t="shared" si="1"/>
        <v/>
      </c>
      <c r="M15" s="130"/>
      <c r="N15" s="130"/>
      <c r="O15" s="130"/>
      <c r="P15" s="130"/>
      <c r="Q15" s="130"/>
      <c r="R15" s="130"/>
      <c r="S15" s="130"/>
      <c r="T15" s="130"/>
      <c r="U15" s="130"/>
      <c r="V15" s="130"/>
      <c r="W15" s="130"/>
    </row>
    <row r="16" spans="1:23" ht="30" customHeight="1">
      <c r="A16" s="64">
        <v>6</v>
      </c>
      <c r="B16" s="153"/>
      <c r="C16" s="154"/>
      <c r="D16" s="274"/>
      <c r="E16" s="275"/>
      <c r="F16" s="155"/>
      <c r="G16" s="156"/>
      <c r="H16" s="159"/>
      <c r="I16" s="160"/>
      <c r="J16" s="75"/>
      <c r="K16" s="130">
        <f t="shared" si="0"/>
        <v>0</v>
      </c>
      <c r="L16" s="130" t="str">
        <f t="shared" si="1"/>
        <v/>
      </c>
      <c r="M16" s="130"/>
      <c r="N16" s="130"/>
      <c r="O16" s="130"/>
      <c r="P16" s="130"/>
      <c r="Q16" s="130"/>
      <c r="R16" s="130"/>
      <c r="S16" s="130"/>
      <c r="T16" s="130"/>
      <c r="U16" s="130"/>
      <c r="V16" s="130"/>
      <c r="W16" s="130"/>
    </row>
    <row r="17" spans="1:23" ht="30" customHeight="1">
      <c r="A17" s="64">
        <v>7</v>
      </c>
      <c r="B17" s="153"/>
      <c r="C17" s="154"/>
      <c r="D17" s="274"/>
      <c r="E17" s="275"/>
      <c r="F17" s="155"/>
      <c r="G17" s="156"/>
      <c r="H17" s="159"/>
      <c r="I17" s="160"/>
      <c r="J17" s="75"/>
      <c r="K17" s="130">
        <f t="shared" si="0"/>
        <v>0</v>
      </c>
      <c r="L17" s="130" t="str">
        <f t="shared" si="1"/>
        <v/>
      </c>
      <c r="M17" s="130"/>
      <c r="N17" s="130"/>
      <c r="O17" s="130"/>
      <c r="P17" s="130"/>
      <c r="Q17" s="130"/>
      <c r="R17" s="130"/>
      <c r="S17" s="130"/>
      <c r="T17" s="130"/>
      <c r="U17" s="130"/>
      <c r="V17" s="130"/>
      <c r="W17" s="130"/>
    </row>
    <row r="18" spans="1:23" ht="30" customHeight="1">
      <c r="A18" s="64">
        <v>8</v>
      </c>
      <c r="B18" s="153"/>
      <c r="C18" s="154"/>
      <c r="D18" s="274"/>
      <c r="E18" s="275"/>
      <c r="F18" s="155"/>
      <c r="G18" s="156"/>
      <c r="H18" s="159"/>
      <c r="I18" s="160"/>
      <c r="J18" s="75"/>
      <c r="K18" s="130">
        <f t="shared" si="0"/>
        <v>0</v>
      </c>
      <c r="L18" s="130" t="str">
        <f t="shared" si="1"/>
        <v/>
      </c>
      <c r="M18" s="130"/>
      <c r="N18" s="130"/>
      <c r="O18" s="130"/>
      <c r="P18" s="130"/>
      <c r="Q18" s="130"/>
      <c r="R18" s="130"/>
      <c r="S18" s="130"/>
      <c r="T18" s="130"/>
      <c r="U18" s="130"/>
      <c r="V18" s="130"/>
      <c r="W18" s="130"/>
    </row>
    <row r="19" spans="1:23" ht="30" customHeight="1">
      <c r="A19" s="64">
        <v>9</v>
      </c>
      <c r="B19" s="153"/>
      <c r="C19" s="154"/>
      <c r="D19" s="274"/>
      <c r="E19" s="275"/>
      <c r="F19" s="155"/>
      <c r="G19" s="156"/>
      <c r="H19" s="159"/>
      <c r="I19" s="160"/>
      <c r="J19" s="75"/>
      <c r="K19" s="130">
        <f t="shared" si="0"/>
        <v>0</v>
      </c>
      <c r="L19" s="130" t="str">
        <f t="shared" si="1"/>
        <v/>
      </c>
      <c r="M19" s="130"/>
      <c r="N19" s="130"/>
      <c r="O19" s="130"/>
      <c r="P19" s="130"/>
      <c r="Q19" s="130"/>
      <c r="R19" s="130"/>
      <c r="S19" s="130"/>
      <c r="T19" s="130"/>
      <c r="U19" s="130"/>
      <c r="V19" s="130"/>
      <c r="W19" s="130"/>
    </row>
    <row r="20" spans="1:23" ht="30" customHeight="1">
      <c r="A20" s="64">
        <v>10</v>
      </c>
      <c r="B20" s="153"/>
      <c r="C20" s="154"/>
      <c r="D20" s="274"/>
      <c r="E20" s="275"/>
      <c r="F20" s="155"/>
      <c r="G20" s="156"/>
      <c r="H20" s="159"/>
      <c r="I20" s="160"/>
      <c r="J20" s="75"/>
      <c r="K20" s="130">
        <f t="shared" si="0"/>
        <v>0</v>
      </c>
      <c r="L20" s="130" t="str">
        <f t="shared" si="1"/>
        <v/>
      </c>
      <c r="M20" s="130"/>
      <c r="N20" s="130"/>
      <c r="O20" s="130"/>
      <c r="P20" s="130"/>
      <c r="Q20" s="130"/>
      <c r="R20" s="130"/>
      <c r="S20" s="130"/>
      <c r="T20" s="130"/>
      <c r="U20" s="130"/>
      <c r="V20" s="130"/>
      <c r="W20" s="130"/>
    </row>
    <row r="21" spans="1:23" ht="30" customHeight="1">
      <c r="A21" s="64">
        <v>11</v>
      </c>
      <c r="B21" s="153"/>
      <c r="C21" s="154"/>
      <c r="D21" s="274"/>
      <c r="E21" s="275"/>
      <c r="F21" s="155"/>
      <c r="G21" s="156"/>
      <c r="H21" s="159"/>
      <c r="I21" s="160"/>
      <c r="J21" s="75"/>
      <c r="K21" s="130">
        <f t="shared" si="0"/>
        <v>0</v>
      </c>
      <c r="L21" s="130" t="str">
        <f t="shared" si="1"/>
        <v/>
      </c>
      <c r="M21" s="130"/>
      <c r="N21" s="130"/>
      <c r="O21" s="130"/>
      <c r="P21" s="130"/>
      <c r="Q21" s="130"/>
      <c r="R21" s="130"/>
      <c r="S21" s="130"/>
      <c r="T21" s="130"/>
      <c r="U21" s="130"/>
      <c r="V21" s="130"/>
      <c r="W21" s="130"/>
    </row>
    <row r="22" spans="1:23" ht="30" customHeight="1">
      <c r="A22" s="64">
        <v>12</v>
      </c>
      <c r="B22" s="153"/>
      <c r="C22" s="154"/>
      <c r="D22" s="274"/>
      <c r="E22" s="275"/>
      <c r="F22" s="155"/>
      <c r="G22" s="156"/>
      <c r="H22" s="159"/>
      <c r="I22" s="160"/>
      <c r="J22" s="75"/>
      <c r="K22" s="130">
        <f t="shared" si="0"/>
        <v>0</v>
      </c>
      <c r="L22" s="130" t="str">
        <f t="shared" si="1"/>
        <v/>
      </c>
      <c r="M22" s="130"/>
      <c r="N22" s="130"/>
      <c r="O22" s="130"/>
      <c r="P22" s="130"/>
      <c r="Q22" s="130"/>
      <c r="R22" s="130"/>
      <c r="S22" s="130"/>
      <c r="T22" s="130"/>
      <c r="U22" s="130"/>
      <c r="V22" s="130"/>
      <c r="W22" s="130"/>
    </row>
    <row r="23" spans="1:23" ht="30" customHeight="1">
      <c r="A23" s="64">
        <v>13</v>
      </c>
      <c r="B23" s="153"/>
      <c r="C23" s="154"/>
      <c r="D23" s="274"/>
      <c r="E23" s="275"/>
      <c r="F23" s="155"/>
      <c r="G23" s="156"/>
      <c r="H23" s="159"/>
      <c r="I23" s="160"/>
      <c r="J23" s="75"/>
      <c r="K23" s="130">
        <f t="shared" si="0"/>
        <v>0</v>
      </c>
      <c r="L23" s="130" t="str">
        <f t="shared" si="1"/>
        <v/>
      </c>
      <c r="M23" s="130"/>
      <c r="N23" s="130"/>
      <c r="O23" s="130"/>
      <c r="P23" s="130"/>
      <c r="Q23" s="130"/>
      <c r="R23" s="130"/>
      <c r="S23" s="130"/>
      <c r="T23" s="130"/>
      <c r="U23" s="130"/>
      <c r="V23" s="130"/>
      <c r="W23" s="130"/>
    </row>
    <row r="24" spans="1:23" ht="30" customHeight="1">
      <c r="A24" s="64">
        <v>14</v>
      </c>
      <c r="B24" s="153"/>
      <c r="C24" s="154"/>
      <c r="D24" s="274"/>
      <c r="E24" s="275"/>
      <c r="F24" s="155"/>
      <c r="G24" s="156"/>
      <c r="H24" s="159"/>
      <c r="I24" s="160"/>
      <c r="J24" s="75"/>
      <c r="K24" s="130">
        <f t="shared" si="0"/>
        <v>0</v>
      </c>
      <c r="L24" s="130" t="str">
        <f t="shared" si="1"/>
        <v/>
      </c>
      <c r="M24" s="130"/>
      <c r="N24" s="130"/>
      <c r="O24" s="130"/>
      <c r="P24" s="130"/>
      <c r="Q24" s="130"/>
      <c r="R24" s="130"/>
      <c r="S24" s="130"/>
      <c r="T24" s="130"/>
      <c r="U24" s="130"/>
      <c r="V24" s="130"/>
      <c r="W24" s="130"/>
    </row>
    <row r="25" spans="1:23" ht="30" customHeight="1" thickBot="1">
      <c r="A25" s="65">
        <v>15</v>
      </c>
      <c r="B25" s="198"/>
      <c r="C25" s="161"/>
      <c r="D25" s="294"/>
      <c r="E25" s="295"/>
      <c r="F25" s="162"/>
      <c r="G25" s="163"/>
      <c r="H25" s="164"/>
      <c r="I25" s="165"/>
      <c r="J25" s="76"/>
      <c r="K25" s="130">
        <f t="shared" si="0"/>
        <v>0</v>
      </c>
      <c r="L25" s="130" t="e">
        <f>IF(SUMIF(C11:C25,"【職員処遇改善費のみ対象】園内研修",I11:I25)&gt;VLOOKUP(C6,M25:N28,2,FALSE),VLOOKUP(C6,M25:N28,2,FALSE)-SUMIF(C11:C25,"【職員処遇改善費のみ対象】園内研修",I11:I25),"")</f>
        <v>#N/A</v>
      </c>
      <c r="M25" s="54" t="s">
        <v>140</v>
      </c>
      <c r="N25" s="149">
        <v>4</v>
      </c>
      <c r="O25" s="130"/>
      <c r="P25" s="130"/>
      <c r="Q25" s="130"/>
      <c r="R25" s="130"/>
      <c r="S25" s="130"/>
      <c r="T25" s="130"/>
      <c r="U25" s="130"/>
      <c r="V25" s="130"/>
      <c r="W25" s="130"/>
    </row>
    <row r="26" spans="1:23" ht="26.25" customHeight="1" thickTop="1" thickBot="1">
      <c r="A26" s="287" t="s">
        <v>65</v>
      </c>
      <c r="B26" s="289"/>
      <c r="C26" s="288"/>
      <c r="D26" s="288"/>
      <c r="E26" s="288"/>
      <c r="F26" s="289"/>
      <c r="G26" s="290"/>
      <c r="H26" s="85">
        <f ca="1">①集計表!P40</f>
        <v>0</v>
      </c>
      <c r="I26" s="82">
        <f ca="1">SUM(I27:I29)</f>
        <v>0</v>
      </c>
      <c r="J26" s="152"/>
      <c r="K26" s="130"/>
      <c r="L26" s="130"/>
      <c r="M26" s="132"/>
      <c r="N26" s="149"/>
      <c r="O26" s="130"/>
      <c r="P26" s="130"/>
      <c r="Q26" s="130"/>
      <c r="R26" s="130"/>
      <c r="S26" s="130"/>
      <c r="T26" s="130"/>
      <c r="U26" s="130"/>
      <c r="V26" s="130"/>
      <c r="W26" s="130"/>
    </row>
    <row r="27" spans="1:23" ht="26.25" customHeight="1" thickBot="1">
      <c r="A27" s="136"/>
      <c r="B27" s="127" t="s">
        <v>66</v>
      </c>
      <c r="C27" s="128"/>
      <c r="D27" s="128"/>
      <c r="E27" s="128"/>
      <c r="F27" s="128"/>
      <c r="G27" s="128"/>
      <c r="H27" s="139" t="s">
        <v>89</v>
      </c>
      <c r="I27" s="82">
        <f>SUMIF(C11:C25,"【職員処遇改善費のみ対象】横浜市（区）主催研修",I11:I25)</f>
        <v>0</v>
      </c>
      <c r="J27" s="126"/>
      <c r="K27" s="130"/>
      <c r="L27" s="130"/>
      <c r="M27" s="132"/>
      <c r="N27" s="149"/>
      <c r="O27" s="130"/>
      <c r="P27" s="130"/>
      <c r="Q27" s="130"/>
      <c r="R27" s="130"/>
      <c r="S27" s="130"/>
      <c r="T27" s="130"/>
      <c r="U27" s="130"/>
      <c r="V27" s="130"/>
      <c r="W27" s="130"/>
    </row>
    <row r="28" spans="1:23" ht="26.25" customHeight="1" thickBot="1">
      <c r="A28" s="136"/>
      <c r="B28" s="147" t="s">
        <v>145</v>
      </c>
      <c r="C28" s="128"/>
      <c r="D28" s="128"/>
      <c r="E28" s="128"/>
      <c r="F28" s="128"/>
      <c r="G28" s="128"/>
      <c r="H28" s="138" t="s">
        <v>186</v>
      </c>
      <c r="I28" s="82">
        <f ca="1">SUMIF(C11:C26,"【幼稚園又は認定こども園に勤務していた者】その他",I11:I25)</f>
        <v>0</v>
      </c>
      <c r="J28" s="137"/>
      <c r="K28" s="130"/>
      <c r="M28" s="132"/>
      <c r="N28" s="149"/>
      <c r="O28" s="130"/>
      <c r="P28" s="130"/>
      <c r="Q28" s="130"/>
      <c r="R28" s="130"/>
      <c r="S28" s="130"/>
      <c r="T28" s="130"/>
      <c r="U28" s="130"/>
      <c r="V28" s="130"/>
      <c r="W28" s="130"/>
    </row>
    <row r="29" spans="1:23" ht="26.25" customHeight="1" thickBot="1">
      <c r="A29" s="136"/>
      <c r="B29" s="292" t="s">
        <v>144</v>
      </c>
      <c r="C29" s="292"/>
      <c r="D29" s="292"/>
      <c r="E29" s="292"/>
      <c r="F29" s="292"/>
      <c r="G29" s="293"/>
      <c r="H29" s="138" t="s">
        <v>187</v>
      </c>
      <c r="I29" s="82">
        <f>IF(SUMIF(C11:C25,"【職員処遇改善費のみ対象】園内研修",I11:I25)&gt;N25,N25,SUMIF(C11:C25,"【職員処遇改善費のみ対象】園内研修",I11:I25))</f>
        <v>0</v>
      </c>
      <c r="J29" s="137"/>
      <c r="K29" s="130"/>
      <c r="L29" s="130"/>
      <c r="M29" s="130"/>
      <c r="N29" s="130"/>
      <c r="O29" s="130"/>
      <c r="P29" s="130"/>
      <c r="Q29" s="130"/>
      <c r="R29" s="130"/>
      <c r="S29" s="130"/>
      <c r="T29" s="130"/>
      <c r="U29" s="130"/>
      <c r="V29" s="130"/>
      <c r="W29" s="130"/>
    </row>
    <row r="30" spans="1:23" s="52" customFormat="1" ht="26.25" customHeight="1" thickBot="1">
      <c r="A30" s="121"/>
      <c r="B30" s="122" t="s">
        <v>183</v>
      </c>
      <c r="C30" s="148"/>
      <c r="D30" s="128"/>
      <c r="E30" s="128"/>
      <c r="F30" s="128"/>
      <c r="G30" s="128"/>
      <c r="H30" s="189" t="s">
        <v>188</v>
      </c>
      <c r="I30" s="82">
        <f>SUMIF(C11:C25,"幼稚園教諭旧免許状更新講習・免許法認定講習",I11:I25)</f>
        <v>0</v>
      </c>
      <c r="J30" s="128"/>
      <c r="K30" s="132"/>
      <c r="L30" s="132"/>
      <c r="M30" s="132"/>
      <c r="N30" s="132"/>
      <c r="O30" s="132"/>
      <c r="P30" s="132"/>
      <c r="Q30" s="132"/>
      <c r="R30" s="132"/>
      <c r="S30" s="132"/>
      <c r="T30" s="132"/>
      <c r="U30" s="132"/>
      <c r="V30" s="132"/>
      <c r="W30" s="132"/>
    </row>
    <row r="31" spans="1:23" s="52" customFormat="1" ht="15" customHeight="1">
      <c r="A31" s="121"/>
      <c r="B31" s="291" t="s">
        <v>184</v>
      </c>
      <c r="C31" s="291"/>
      <c r="D31" s="128"/>
      <c r="E31" s="128"/>
      <c r="F31" s="128"/>
      <c r="G31" s="128"/>
      <c r="H31" s="128"/>
      <c r="I31" s="128"/>
      <c r="J31" s="128"/>
      <c r="K31" s="132"/>
      <c r="L31" s="132"/>
      <c r="M31" s="132"/>
      <c r="N31" s="132"/>
      <c r="O31" s="132"/>
      <c r="P31" s="132"/>
      <c r="Q31" s="132"/>
      <c r="R31" s="132"/>
      <c r="S31" s="132"/>
      <c r="T31" s="132"/>
      <c r="U31" s="132"/>
      <c r="V31" s="132"/>
      <c r="W31" s="132"/>
    </row>
    <row r="32" spans="1:23" s="52" customFormat="1" ht="15" customHeight="1">
      <c r="A32" s="121"/>
      <c r="B32" s="122" t="s">
        <v>185</v>
      </c>
      <c r="C32" s="128"/>
      <c r="D32" s="128"/>
      <c r="E32" s="128"/>
      <c r="F32" s="128"/>
      <c r="G32" s="128"/>
      <c r="H32" s="128"/>
      <c r="I32" s="128"/>
      <c r="J32" s="128"/>
      <c r="K32" s="132"/>
      <c r="L32" s="132"/>
      <c r="M32" s="132"/>
      <c r="N32" s="132"/>
      <c r="O32" s="132"/>
      <c r="P32" s="132"/>
      <c r="Q32" s="132"/>
      <c r="R32" s="132"/>
      <c r="S32" s="132"/>
      <c r="T32" s="132"/>
      <c r="U32" s="132"/>
      <c r="V32" s="132"/>
      <c r="W32" s="132"/>
    </row>
    <row r="33" spans="1:23" s="52" customFormat="1" ht="15" customHeight="1">
      <c r="A33" s="121"/>
      <c r="B33" s="122" t="s">
        <v>196</v>
      </c>
      <c r="C33" s="128"/>
      <c r="D33" s="128"/>
      <c r="E33" s="128"/>
      <c r="F33" s="128"/>
      <c r="G33" s="128"/>
      <c r="H33" s="128"/>
      <c r="I33" s="128"/>
      <c r="J33" s="128"/>
      <c r="K33" s="132"/>
      <c r="L33" s="132"/>
      <c r="M33" s="132"/>
      <c r="N33" s="132"/>
      <c r="O33" s="132"/>
      <c r="P33" s="132"/>
      <c r="Q33" s="132"/>
      <c r="R33" s="132"/>
      <c r="S33" s="132"/>
      <c r="T33" s="132"/>
      <c r="U33" s="132"/>
      <c r="V33" s="132"/>
      <c r="W33" s="132"/>
    </row>
    <row r="34" spans="1:23" s="52" customFormat="1" ht="15" customHeight="1">
      <c r="A34" s="121"/>
      <c r="C34" s="129"/>
      <c r="D34" s="128"/>
      <c r="E34" s="128"/>
      <c r="F34" s="128"/>
      <c r="G34" s="128"/>
      <c r="H34" s="128"/>
      <c r="I34" s="128"/>
      <c r="J34" s="128"/>
      <c r="K34" s="132"/>
      <c r="L34" s="132"/>
      <c r="M34" s="132"/>
      <c r="N34" s="132"/>
      <c r="O34" s="132"/>
      <c r="P34" s="132"/>
      <c r="Q34" s="132"/>
      <c r="R34" s="132"/>
      <c r="S34" s="132"/>
      <c r="T34" s="132"/>
      <c r="U34" s="132"/>
      <c r="V34" s="132"/>
      <c r="W34" s="132"/>
    </row>
    <row r="35" spans="1:23" s="52" customFormat="1" ht="15" customHeight="1">
      <c r="A35" s="121"/>
      <c r="D35" s="128"/>
      <c r="E35" s="128"/>
      <c r="F35" s="128"/>
      <c r="G35" s="128"/>
      <c r="H35" s="128"/>
      <c r="I35" s="128"/>
      <c r="J35" s="128"/>
      <c r="K35" s="132"/>
      <c r="L35" s="132"/>
      <c r="M35" s="132"/>
      <c r="N35" s="132"/>
      <c r="O35" s="132"/>
      <c r="P35" s="132"/>
      <c r="Q35" s="132"/>
      <c r="R35" s="132"/>
      <c r="S35" s="132"/>
      <c r="T35" s="132"/>
      <c r="U35" s="132"/>
      <c r="V35" s="132"/>
      <c r="W35" s="132"/>
    </row>
    <row r="36" spans="1:23" s="52" customFormat="1" ht="15" customHeight="1">
      <c r="A36" s="121"/>
      <c r="C36" s="128"/>
      <c r="D36" s="128"/>
      <c r="E36" s="128"/>
      <c r="F36" s="128"/>
      <c r="G36" s="128"/>
      <c r="H36" s="128"/>
      <c r="I36" s="128"/>
      <c r="J36" s="128"/>
      <c r="K36" s="132"/>
      <c r="L36" s="132"/>
      <c r="M36" s="132"/>
      <c r="N36" s="132"/>
      <c r="O36" s="132"/>
      <c r="P36" s="132"/>
      <c r="Q36" s="132"/>
      <c r="R36" s="132"/>
      <c r="S36" s="132"/>
      <c r="T36" s="132"/>
      <c r="U36" s="132"/>
      <c r="V36" s="132"/>
      <c r="W36" s="132"/>
    </row>
    <row r="37" spans="1:23" s="52" customFormat="1" ht="15" customHeight="1">
      <c r="A37" s="62"/>
      <c r="C37" s="50"/>
      <c r="D37" s="50"/>
      <c r="E37" s="50"/>
      <c r="F37" s="50"/>
      <c r="G37" s="50"/>
      <c r="H37" s="50"/>
      <c r="I37" s="50"/>
      <c r="J37" s="50"/>
    </row>
    <row r="38" spans="1:23" s="52" customFormat="1" ht="15" customHeight="1">
      <c r="A38" s="62"/>
      <c r="B38" s="99" t="s">
        <v>90</v>
      </c>
      <c r="C38" s="100"/>
      <c r="D38" s="100"/>
      <c r="E38" s="100"/>
      <c r="F38" s="100"/>
      <c r="G38" s="50"/>
      <c r="H38" s="50"/>
      <c r="I38" s="50"/>
      <c r="J38" s="50"/>
    </row>
    <row r="39" spans="1:23" s="52" customFormat="1" ht="30" customHeight="1">
      <c r="A39" s="62"/>
      <c r="B39" s="211"/>
      <c r="C39" s="212"/>
      <c r="D39" s="212"/>
      <c r="E39" s="212"/>
      <c r="F39" s="212"/>
      <c r="G39" s="212"/>
      <c r="H39" s="212"/>
      <c r="I39" s="212"/>
      <c r="J39" s="212"/>
    </row>
    <row r="40" spans="1:23" s="52" customFormat="1" ht="15" customHeight="1">
      <c r="A40" s="62"/>
      <c r="B40" s="58"/>
      <c r="C40" s="50"/>
      <c r="D40" s="50"/>
      <c r="E40" s="50"/>
      <c r="F40" s="50"/>
      <c r="G40" s="50"/>
      <c r="H40" s="50"/>
      <c r="I40" s="50"/>
      <c r="J40" s="50"/>
    </row>
    <row r="41" spans="1:23" s="52" customFormat="1" ht="15" customHeight="1">
      <c r="A41" s="62"/>
      <c r="B41" s="58"/>
      <c r="C41" s="50"/>
      <c r="D41" s="50"/>
      <c r="E41" s="50"/>
      <c r="F41" s="50"/>
      <c r="G41" s="50"/>
      <c r="H41" s="50"/>
      <c r="I41" s="50"/>
      <c r="J41" s="50"/>
    </row>
    <row r="42" spans="1:23" s="53" customFormat="1" ht="15" customHeight="1">
      <c r="A42" s="66"/>
      <c r="B42" s="57"/>
      <c r="C42" s="51"/>
      <c r="D42" s="51"/>
      <c r="E42" s="51"/>
      <c r="F42" s="51"/>
      <c r="G42" s="51"/>
      <c r="H42" s="51"/>
      <c r="I42" s="51"/>
      <c r="J42" s="51"/>
    </row>
  </sheetData>
  <sheetProtection algorithmName="SHA-512" hashValue="nWRD+atEhCzjMr1gXc5BbFnJFRdXfn2aeb1au5hUeUJvfR8/n14eQfXdHLCOcFZmaaNw0opfV7z0QFyiv4m2nA==" saltValue="zu0BxQ/p3CeXPi3G/lgnew==" spinCount="100000" sheet="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9:G29"/>
    <mergeCell ref="B31:C31"/>
    <mergeCell ref="B39:J39"/>
    <mergeCell ref="D21:E21"/>
    <mergeCell ref="D22:E22"/>
    <mergeCell ref="D23:E23"/>
    <mergeCell ref="D24:E24"/>
    <mergeCell ref="D25:E25"/>
    <mergeCell ref="A26:G26"/>
  </mergeCells>
  <phoneticPr fontId="2"/>
  <conditionalFormatting sqref="C6:C7">
    <cfRule type="cellIs" dxfId="285" priority="13" operator="equal">
      <formula>""</formula>
    </cfRule>
  </conditionalFormatting>
  <conditionalFormatting sqref="D8 H26:I26">
    <cfRule type="cellIs" dxfId="284" priority="15" operator="equal">
      <formula>""</formula>
    </cfRule>
  </conditionalFormatting>
  <conditionalFormatting sqref="D11:E25 G11:H25">
    <cfRule type="expression" dxfId="283" priority="3">
      <formula>$C11="【職員処遇改善費のみ対象】園内研修"</formula>
    </cfRule>
  </conditionalFormatting>
  <conditionalFormatting sqref="D11:E25">
    <cfRule type="expression" dxfId="282" priority="11">
      <formula>$C11="【職員処遇改善費のみ対象】横浜市（区）主催研修"</formula>
    </cfRule>
    <cfRule type="expression" dxfId="281" priority="12">
      <formula>$C11="幼稚園教諭旧免許状更新講習・免許法認定講習"</formula>
    </cfRule>
  </conditionalFormatting>
  <conditionalFormatting sqref="F11:F25">
    <cfRule type="expression" dxfId="280" priority="7">
      <formula>$C11&lt;&gt;"保育士等キャリアアップ研修"</formula>
    </cfRule>
    <cfRule type="expression" dxfId="279" priority="16" stopIfTrue="1">
      <formula>$C11="保育士等キャリアアップ研修"</formula>
    </cfRule>
  </conditionalFormatting>
  <conditionalFormatting sqref="F11:H25">
    <cfRule type="expression" dxfId="278" priority="4">
      <formula>$C11="その他"</formula>
    </cfRule>
  </conditionalFormatting>
  <conditionalFormatting sqref="G11:G25">
    <cfRule type="expression" dxfId="277" priority="9">
      <formula>$C11="幼稚園教諭旧免許状更新講習・免許法認定講習"</formula>
    </cfRule>
  </conditionalFormatting>
  <conditionalFormatting sqref="G11:H25">
    <cfRule type="expression" dxfId="276" priority="1">
      <formula>$C11="【職員処遇改善費のみ対象】横浜市（区）主催研修"</formula>
    </cfRule>
  </conditionalFormatting>
  <conditionalFormatting sqref="H11:H25">
    <cfRule type="expression" dxfId="275" priority="2">
      <formula>$C11="【幼稚園又は認定こども園に勤務していた者】その他"</formula>
    </cfRule>
  </conditionalFormatting>
  <conditionalFormatting sqref="H3:I3 H4:J7">
    <cfRule type="cellIs" dxfId="274" priority="14" operator="equal">
      <formula>""</formula>
    </cfRule>
  </conditionalFormatting>
  <conditionalFormatting sqref="I11:I25">
    <cfRule type="expression" dxfId="273" priority="8">
      <formula>$C11="保育士等キャリアアップ研修"</formula>
    </cfRule>
  </conditionalFormatting>
  <dataValidations count="9">
    <dataValidation type="list" allowBlank="1" showInputMessage="1" showErrorMessage="1" sqref="H25" xr:uid="{0BDC4132-DAEE-4265-8F14-D96DC79B9870}">
      <formula1>INDIRECT($C$5)</formula1>
    </dataValidation>
    <dataValidation type="list" allowBlank="1" showInputMessage="1" showErrorMessage="1" sqref="H11:H24" xr:uid="{A20AB031-569B-4A37-A73F-CD8B85479571}">
      <formula1>INDIRECT($C$6)</formula1>
    </dataValidation>
    <dataValidation type="decimal" operator="greaterThanOrEqual" allowBlank="1" showInputMessage="1" showErrorMessage="1" sqref="I11:I25" xr:uid="{DC1D0E0B-EA07-44D0-8058-3FC4D3745AF1}">
      <formula1>0</formula1>
    </dataValidation>
    <dataValidation type="textLength" operator="equal" allowBlank="1" showInputMessage="1" showErrorMessage="1" sqref="G11:G25" xr:uid="{7C9714DA-4A8F-4874-AAAD-BE4FE2B0B9EE}">
      <formula1>12</formula1>
    </dataValidation>
    <dataValidation type="list" allowBlank="1" showInputMessage="1" showErrorMessage="1" sqref="D8" xr:uid="{40DF8D56-B179-49E1-938B-959CCC245A62}">
      <formula1>"〇,×"</formula1>
    </dataValidation>
    <dataValidation type="list" allowBlank="1" showInputMessage="1" showErrorMessage="1" sqref="C11:C25" xr:uid="{4AEB5145-E529-4A03-8CB1-C176EC7E05D0}">
      <formula1>INDIRECT($D$8)</formula1>
    </dataValidation>
    <dataValidation type="list" allowBlank="1" showInputMessage="1" showErrorMessage="1" sqref="O6" xr:uid="{263F33D6-0873-4E9F-95B3-CC228146E91E}">
      <formula1>" "</formula1>
    </dataValidation>
    <dataValidation type="list" allowBlank="1" showInputMessage="1" showErrorMessage="1" sqref="D11:E25" xr:uid="{B33A47A1-95A9-4985-9A3A-2447065E4377}">
      <formula1>INDIRECT($C11)</formula1>
    </dataValidation>
    <dataValidation type="date" operator="lessThanOrEqual" allowBlank="1" error="賃金改善開始月のR6.4月以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6.4月以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4F70E7CB-FA9A-4506-9CAB-3945808E87E4}">
      <formula1>45716</formula1>
    </dataValidation>
  </dataValidations>
  <printOptions horizontalCentered="1"/>
  <pageMargins left="0.25" right="0.25" top="0.75" bottom="0.75" header="0.3" footer="0.3"/>
  <pageSetup paperSize="8" scale="85" orientation="landscape" cellComments="asDisplayed" r:id="rId1"/>
  <extLst>
    <ext xmlns:x14="http://schemas.microsoft.com/office/spreadsheetml/2009/9/main" uri="{CCE6A557-97BC-4b89-ADB6-D9C93CAAB3DF}">
      <x14:dataValidations xmlns:xm="http://schemas.microsoft.com/office/excel/2006/main" count="1">
        <x14:dataValidation type="list" allowBlank="1" showInputMessage="1" showErrorMessage="1" xr:uid="{3E877E4E-6F84-4ECA-ACFF-E976230783C2}">
          <x14:formula1>
            <xm:f>マスタ!$C$3:$C$6</xm:f>
          </x14:formula1>
          <xm:sqref>C6:D6</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57505B-BFAB-48E1-8782-3E9F4C250F54}">
  <sheetPr codeName="Sheet33">
    <tabColor rgb="FFFF0000"/>
    <pageSetUpPr fitToPage="1"/>
  </sheetPr>
  <dimension ref="A1:W42"/>
  <sheetViews>
    <sheetView showZeros="0" view="pageBreakPreview" zoomScale="70" zoomScaleNormal="70" zoomScaleSheetLayoutView="70" workbookViewId="0">
      <selection activeCell="B11" sqref="B11:B25"/>
    </sheetView>
  </sheetViews>
  <sheetFormatPr defaultRowHeight="18.75"/>
  <cols>
    <col min="1" max="1" width="5" style="63" customWidth="1"/>
    <col min="2" max="2" width="16.75" style="67" customWidth="1"/>
    <col min="3" max="3" width="39.375" style="2" customWidth="1"/>
    <col min="4" max="4" width="9.375" style="2" customWidth="1"/>
    <col min="5" max="5" width="37.625" style="2" customWidth="1"/>
    <col min="6" max="6" width="42.875" style="2" customWidth="1"/>
    <col min="7" max="7" width="19.625" style="2" customWidth="1"/>
    <col min="8" max="8" width="22.375" style="2" customWidth="1"/>
    <col min="9" max="9" width="15.625" style="2" customWidth="1"/>
    <col min="10" max="10" width="27.5" style="2" customWidth="1"/>
    <col min="11" max="11" width="9" style="2" hidden="1" customWidth="1"/>
    <col min="12" max="12" width="11.875" style="2" hidden="1" customWidth="1"/>
    <col min="13" max="13" width="10.5" style="2" hidden="1" customWidth="1"/>
    <col min="14" max="14" width="9" style="2" hidden="1" customWidth="1"/>
    <col min="15" max="15" width="50.625" style="2" hidden="1" customWidth="1"/>
    <col min="16" max="16384" width="9" style="2"/>
  </cols>
  <sheetData>
    <row r="1" spans="1:23" ht="29.25" customHeight="1">
      <c r="A1" s="112" t="s">
        <v>71</v>
      </c>
      <c r="B1" s="113"/>
      <c r="C1" s="117"/>
      <c r="D1" s="116" t="s">
        <v>195</v>
      </c>
      <c r="E1" s="98"/>
      <c r="F1" s="116"/>
      <c r="G1" s="117"/>
      <c r="H1" s="117"/>
      <c r="I1" s="117"/>
      <c r="J1" s="118"/>
      <c r="K1" s="130"/>
      <c r="L1" s="130"/>
      <c r="M1" s="130"/>
      <c r="N1" s="130"/>
      <c r="O1" s="130"/>
      <c r="P1" s="130"/>
      <c r="Q1" s="130"/>
      <c r="R1" s="130"/>
      <c r="S1" s="130"/>
      <c r="T1" s="130"/>
      <c r="U1" s="130"/>
      <c r="V1" s="130"/>
      <c r="W1" s="130"/>
    </row>
    <row r="2" spans="1:23" ht="19.5" thickBot="1">
      <c r="A2" s="121"/>
      <c r="B2" s="122"/>
      <c r="C2" s="119"/>
      <c r="D2" s="119"/>
      <c r="E2" s="119"/>
      <c r="F2" s="124"/>
      <c r="G2" s="119"/>
      <c r="H2" s="125"/>
      <c r="I2" s="125"/>
      <c r="J2" s="125"/>
      <c r="K2" s="130"/>
      <c r="L2" s="130"/>
      <c r="M2" s="130"/>
      <c r="N2" s="130"/>
      <c r="O2" s="130"/>
      <c r="P2" s="130"/>
      <c r="Q2" s="130"/>
      <c r="R2" s="130"/>
      <c r="S2" s="130"/>
      <c r="T2" s="130"/>
      <c r="U2" s="130"/>
      <c r="V2" s="130"/>
      <c r="W2" s="130"/>
    </row>
    <row r="3" spans="1:23" s="6" customFormat="1" ht="24.95" customHeight="1">
      <c r="A3" s="192"/>
      <c r="B3" s="122"/>
      <c r="C3" s="193"/>
      <c r="D3" s="193"/>
      <c r="E3" s="193"/>
      <c r="F3" s="194"/>
      <c r="G3" s="195" t="s">
        <v>1</v>
      </c>
      <c r="H3" s="97">
        <f>①集計表!P4</f>
        <v>0</v>
      </c>
      <c r="I3" s="196" t="s">
        <v>3</v>
      </c>
      <c r="J3" s="118"/>
      <c r="K3" s="131"/>
      <c r="L3" s="131"/>
      <c r="M3" s="131"/>
      <c r="N3" s="131"/>
      <c r="O3" s="131"/>
      <c r="P3" s="131"/>
      <c r="Q3" s="131"/>
      <c r="R3" s="131"/>
      <c r="S3" s="131"/>
      <c r="T3" s="131"/>
      <c r="U3" s="131"/>
      <c r="V3" s="131"/>
      <c r="W3" s="131"/>
    </row>
    <row r="4" spans="1:23" s="6" customFormat="1" ht="24.95" customHeight="1">
      <c r="A4" s="121"/>
      <c r="B4" s="122"/>
      <c r="C4" s="193"/>
      <c r="D4" s="193"/>
      <c r="E4" s="193"/>
      <c r="F4" s="194"/>
      <c r="G4" s="197" t="s">
        <v>4</v>
      </c>
      <c r="H4" s="276">
        <f>①集計表!P5</f>
        <v>0</v>
      </c>
      <c r="I4" s="277"/>
      <c r="J4" s="278"/>
      <c r="K4" s="131"/>
      <c r="L4" s="131"/>
      <c r="M4" s="131"/>
      <c r="N4" s="131"/>
      <c r="O4" s="131"/>
      <c r="P4" s="131"/>
      <c r="Q4" s="131"/>
      <c r="R4" s="131"/>
      <c r="S4" s="131"/>
      <c r="T4" s="131"/>
      <c r="U4" s="131"/>
      <c r="V4" s="131"/>
      <c r="W4" s="131"/>
    </row>
    <row r="5" spans="1:23" s="6" customFormat="1" ht="24.95" customHeight="1" thickBot="1">
      <c r="A5" s="62"/>
      <c r="B5" s="71"/>
      <c r="C5" s="3"/>
      <c r="D5" s="14"/>
      <c r="E5" s="14"/>
      <c r="F5" s="7"/>
      <c r="G5" s="15" t="s">
        <v>7</v>
      </c>
      <c r="H5" s="279">
        <f>①集計表!P6</f>
        <v>0</v>
      </c>
      <c r="I5" s="280"/>
      <c r="J5" s="281"/>
      <c r="K5" s="131"/>
      <c r="L5" s="131"/>
      <c r="M5" s="131"/>
      <c r="N5" s="131"/>
      <c r="O5" s="131"/>
      <c r="P5" s="131"/>
      <c r="Q5" s="131"/>
      <c r="R5" s="131"/>
      <c r="S5" s="131"/>
      <c r="T5" s="131"/>
      <c r="U5" s="131"/>
      <c r="V5" s="131"/>
      <c r="W5" s="131"/>
    </row>
    <row r="6" spans="1:23" s="6" customFormat="1" ht="24.95" customHeight="1">
      <c r="A6" s="62"/>
      <c r="B6" s="68" t="s">
        <v>6</v>
      </c>
      <c r="C6" s="270"/>
      <c r="D6" s="271"/>
      <c r="E6" s="14"/>
      <c r="F6" s="7"/>
      <c r="G6" s="70" t="s">
        <v>63</v>
      </c>
      <c r="H6" s="279">
        <f>①集計表!P7</f>
        <v>0</v>
      </c>
      <c r="I6" s="280"/>
      <c r="J6" s="281"/>
      <c r="K6" s="131"/>
      <c r="L6" s="131"/>
      <c r="M6" s="131"/>
      <c r="N6" s="131"/>
      <c r="O6" s="131"/>
      <c r="P6" s="131"/>
      <c r="Q6" s="131"/>
      <c r="R6" s="131"/>
      <c r="S6" s="131"/>
      <c r="T6" s="131"/>
      <c r="U6" s="131"/>
      <c r="V6" s="131"/>
      <c r="W6" s="131"/>
    </row>
    <row r="7" spans="1:23" s="6" customFormat="1" ht="24.95" customHeight="1" thickBot="1">
      <c r="A7" s="62"/>
      <c r="B7" s="107" t="s">
        <v>9</v>
      </c>
      <c r="C7" s="272"/>
      <c r="D7" s="273"/>
      <c r="E7" s="14"/>
      <c r="F7" s="7"/>
      <c r="G7" s="17" t="s">
        <v>64</v>
      </c>
      <c r="H7" s="282">
        <f>①集計表!P8</f>
        <v>0</v>
      </c>
      <c r="I7" s="283"/>
      <c r="J7" s="284"/>
      <c r="K7" s="131"/>
      <c r="L7" s="131"/>
      <c r="M7" s="131"/>
      <c r="N7" s="131"/>
      <c r="O7" s="131"/>
      <c r="P7" s="131"/>
      <c r="Q7" s="131"/>
      <c r="R7" s="131"/>
      <c r="S7" s="131"/>
      <c r="T7" s="131"/>
      <c r="U7" s="131"/>
      <c r="V7" s="131"/>
      <c r="W7" s="131"/>
    </row>
    <row r="8" spans="1:23" s="6" customFormat="1" ht="24.95" customHeight="1" thickBot="1">
      <c r="A8" s="62"/>
      <c r="B8" s="268" t="s">
        <v>104</v>
      </c>
      <c r="C8" s="269"/>
      <c r="D8" s="133" t="s">
        <v>106</v>
      </c>
      <c r="E8" s="14"/>
      <c r="F8" s="7"/>
      <c r="G8" s="102"/>
      <c r="H8" s="3"/>
      <c r="I8" s="3"/>
      <c r="J8" s="106"/>
      <c r="K8" s="131"/>
      <c r="L8" s="131" t="s">
        <v>190</v>
      </c>
      <c r="M8" s="131"/>
      <c r="N8" s="131"/>
      <c r="O8" s="131"/>
      <c r="P8" s="131"/>
      <c r="Q8" s="131"/>
      <c r="R8" s="131"/>
      <c r="S8" s="131"/>
      <c r="T8" s="131"/>
      <c r="U8" s="131"/>
      <c r="V8" s="131"/>
      <c r="W8" s="131"/>
    </row>
    <row r="9" spans="1:23" ht="24.95" customHeight="1">
      <c r="A9" s="62"/>
      <c r="B9" s="58"/>
      <c r="C9" s="19"/>
      <c r="D9" s="20"/>
      <c r="E9" s="20"/>
      <c r="F9" s="19"/>
      <c r="G9" s="19"/>
      <c r="H9" s="21"/>
      <c r="I9" s="22"/>
      <c r="J9" s="23"/>
      <c r="K9" s="130"/>
      <c r="L9" s="141" t="s">
        <v>189</v>
      </c>
      <c r="M9" s="140">
        <v>42826</v>
      </c>
      <c r="N9" s="130"/>
      <c r="O9" s="130"/>
      <c r="P9" s="130"/>
      <c r="Q9" s="130"/>
      <c r="R9" s="130"/>
      <c r="S9" s="130"/>
      <c r="T9" s="130"/>
      <c r="U9" s="130"/>
      <c r="V9" s="130"/>
      <c r="W9" s="130"/>
    </row>
    <row r="10" spans="1:23" ht="98.25" customHeight="1" thickBot="1">
      <c r="A10" s="61" t="s">
        <v>15</v>
      </c>
      <c r="B10" s="105" t="s">
        <v>146</v>
      </c>
      <c r="C10" s="59" t="s">
        <v>101</v>
      </c>
      <c r="D10" s="285" t="s">
        <v>181</v>
      </c>
      <c r="E10" s="286"/>
      <c r="F10" s="59" t="s">
        <v>19</v>
      </c>
      <c r="G10" s="60" t="s">
        <v>20</v>
      </c>
      <c r="H10" s="69" t="s">
        <v>74</v>
      </c>
      <c r="I10" s="72" t="s">
        <v>136</v>
      </c>
      <c r="J10" s="59" t="s">
        <v>62</v>
      </c>
      <c r="K10" s="130"/>
      <c r="L10" s="141" t="s">
        <v>142</v>
      </c>
      <c r="M10" s="130"/>
      <c r="N10" s="130"/>
      <c r="O10" s="130"/>
      <c r="P10" s="130"/>
      <c r="Q10" s="130"/>
      <c r="R10" s="130"/>
      <c r="S10" s="130"/>
      <c r="T10" s="130"/>
      <c r="U10" s="130"/>
      <c r="V10" s="130"/>
      <c r="W10" s="130"/>
    </row>
    <row r="11" spans="1:23" ht="30" customHeight="1">
      <c r="A11" s="64">
        <v>1</v>
      </c>
      <c r="B11" s="153"/>
      <c r="C11" s="154"/>
      <c r="D11" s="274"/>
      <c r="E11" s="275"/>
      <c r="F11" s="155"/>
      <c r="G11" s="156"/>
      <c r="H11" s="157"/>
      <c r="I11" s="158"/>
      <c r="J11" s="75"/>
      <c r="K11" s="130"/>
      <c r="L11" s="141" t="s">
        <v>143</v>
      </c>
      <c r="M11" s="140">
        <v>43921</v>
      </c>
      <c r="N11" s="130"/>
      <c r="O11" s="130"/>
      <c r="P11" s="130"/>
      <c r="Q11" s="130"/>
      <c r="R11" s="130"/>
      <c r="S11" s="130"/>
      <c r="T11" s="130"/>
      <c r="U11" s="130"/>
      <c r="V11" s="130"/>
      <c r="W11" s="130"/>
    </row>
    <row r="12" spans="1:23" ht="30" customHeight="1">
      <c r="A12" s="64">
        <v>2</v>
      </c>
      <c r="B12" s="153"/>
      <c r="C12" s="154"/>
      <c r="D12" s="274"/>
      <c r="E12" s="275"/>
      <c r="F12" s="155"/>
      <c r="G12" s="156"/>
      <c r="H12" s="159"/>
      <c r="I12" s="160"/>
      <c r="J12" s="75"/>
      <c r="K12" s="130">
        <f t="shared" ref="K12:K25" si="0">IF(H12&lt;&gt;"",1,0)</f>
        <v>0</v>
      </c>
      <c r="L12" s="130" t="s">
        <v>141</v>
      </c>
      <c r="M12" s="140">
        <v>45382</v>
      </c>
      <c r="N12" s="130"/>
      <c r="O12" s="130"/>
      <c r="P12" s="130"/>
      <c r="Q12" s="130"/>
      <c r="R12" s="130"/>
      <c r="S12" s="130"/>
      <c r="T12" s="130"/>
      <c r="U12" s="130"/>
      <c r="V12" s="130"/>
      <c r="W12" s="130"/>
    </row>
    <row r="13" spans="1:23" ht="30" customHeight="1">
      <c r="A13" s="64">
        <v>3</v>
      </c>
      <c r="B13" s="153"/>
      <c r="C13" s="154"/>
      <c r="D13" s="274"/>
      <c r="E13" s="275"/>
      <c r="F13" s="155"/>
      <c r="G13" s="156"/>
      <c r="H13" s="159"/>
      <c r="I13" s="160"/>
      <c r="J13" s="75"/>
      <c r="K13" s="130">
        <f t="shared" si="0"/>
        <v>0</v>
      </c>
      <c r="L13" s="130" t="str">
        <f t="shared" ref="L13:L24" si="1">IF(C13="その他",1,"")</f>
        <v/>
      </c>
      <c r="M13" s="142"/>
      <c r="N13" s="130"/>
      <c r="O13" s="130"/>
      <c r="P13" s="130"/>
      <c r="Q13" s="130"/>
      <c r="R13" s="130"/>
      <c r="S13" s="130"/>
      <c r="T13" s="130"/>
      <c r="U13" s="130"/>
      <c r="V13" s="130"/>
      <c r="W13" s="130"/>
    </row>
    <row r="14" spans="1:23" ht="30" customHeight="1">
      <c r="A14" s="64">
        <v>4</v>
      </c>
      <c r="B14" s="153"/>
      <c r="C14" s="154"/>
      <c r="D14" s="274"/>
      <c r="E14" s="275"/>
      <c r="F14" s="155"/>
      <c r="G14" s="156"/>
      <c r="H14" s="159"/>
      <c r="I14" s="160"/>
      <c r="J14" s="75"/>
      <c r="K14" s="130">
        <f>IF(H14&lt;&gt;"",1,0)</f>
        <v>0</v>
      </c>
      <c r="L14" s="130" t="str">
        <f t="shared" si="1"/>
        <v/>
      </c>
      <c r="M14" s="141"/>
      <c r="N14" s="130"/>
      <c r="O14" s="130"/>
      <c r="P14" s="130"/>
      <c r="Q14" s="130"/>
      <c r="R14" s="130"/>
      <c r="S14" s="130"/>
      <c r="T14" s="130"/>
      <c r="U14" s="130"/>
      <c r="V14" s="130"/>
      <c r="W14" s="130"/>
    </row>
    <row r="15" spans="1:23" ht="30" customHeight="1">
      <c r="A15" s="64">
        <v>5</v>
      </c>
      <c r="B15" s="153"/>
      <c r="C15" s="154"/>
      <c r="D15" s="274"/>
      <c r="E15" s="275"/>
      <c r="F15" s="155"/>
      <c r="G15" s="156"/>
      <c r="H15" s="159"/>
      <c r="I15" s="160"/>
      <c r="J15" s="75"/>
      <c r="K15" s="130">
        <f t="shared" si="0"/>
        <v>0</v>
      </c>
      <c r="L15" s="130" t="str">
        <f t="shared" si="1"/>
        <v/>
      </c>
      <c r="M15" s="130"/>
      <c r="N15" s="130"/>
      <c r="O15" s="130"/>
      <c r="P15" s="130"/>
      <c r="Q15" s="130"/>
      <c r="R15" s="130"/>
      <c r="S15" s="130"/>
      <c r="T15" s="130"/>
      <c r="U15" s="130"/>
      <c r="V15" s="130"/>
      <c r="W15" s="130"/>
    </row>
    <row r="16" spans="1:23" ht="30" customHeight="1">
      <c r="A16" s="64">
        <v>6</v>
      </c>
      <c r="B16" s="153"/>
      <c r="C16" s="154"/>
      <c r="D16" s="274"/>
      <c r="E16" s="275"/>
      <c r="F16" s="155"/>
      <c r="G16" s="156"/>
      <c r="H16" s="159"/>
      <c r="I16" s="160"/>
      <c r="J16" s="75"/>
      <c r="K16" s="130">
        <f t="shared" si="0"/>
        <v>0</v>
      </c>
      <c r="L16" s="130" t="str">
        <f t="shared" si="1"/>
        <v/>
      </c>
      <c r="M16" s="130"/>
      <c r="N16" s="130"/>
      <c r="O16" s="130"/>
      <c r="P16" s="130"/>
      <c r="Q16" s="130"/>
      <c r="R16" s="130"/>
      <c r="S16" s="130"/>
      <c r="T16" s="130"/>
      <c r="U16" s="130"/>
      <c r="V16" s="130"/>
      <c r="W16" s="130"/>
    </row>
    <row r="17" spans="1:23" ht="30" customHeight="1">
      <c r="A17" s="64">
        <v>7</v>
      </c>
      <c r="B17" s="153"/>
      <c r="C17" s="154"/>
      <c r="D17" s="274"/>
      <c r="E17" s="275"/>
      <c r="F17" s="155"/>
      <c r="G17" s="156"/>
      <c r="H17" s="159"/>
      <c r="I17" s="160"/>
      <c r="J17" s="75"/>
      <c r="K17" s="130">
        <f t="shared" si="0"/>
        <v>0</v>
      </c>
      <c r="L17" s="130" t="str">
        <f t="shared" si="1"/>
        <v/>
      </c>
      <c r="M17" s="130"/>
      <c r="N17" s="130"/>
      <c r="O17" s="130"/>
      <c r="P17" s="130"/>
      <c r="Q17" s="130"/>
      <c r="R17" s="130"/>
      <c r="S17" s="130"/>
      <c r="T17" s="130"/>
      <c r="U17" s="130"/>
      <c r="V17" s="130"/>
      <c r="W17" s="130"/>
    </row>
    <row r="18" spans="1:23" ht="30" customHeight="1">
      <c r="A18" s="64">
        <v>8</v>
      </c>
      <c r="B18" s="153"/>
      <c r="C18" s="154"/>
      <c r="D18" s="274"/>
      <c r="E18" s="275"/>
      <c r="F18" s="155"/>
      <c r="G18" s="156"/>
      <c r="H18" s="159"/>
      <c r="I18" s="160"/>
      <c r="J18" s="75"/>
      <c r="K18" s="130">
        <f t="shared" si="0"/>
        <v>0</v>
      </c>
      <c r="L18" s="130" t="str">
        <f t="shared" si="1"/>
        <v/>
      </c>
      <c r="M18" s="130"/>
      <c r="N18" s="130"/>
      <c r="O18" s="130"/>
      <c r="P18" s="130"/>
      <c r="Q18" s="130"/>
      <c r="R18" s="130"/>
      <c r="S18" s="130"/>
      <c r="T18" s="130"/>
      <c r="U18" s="130"/>
      <c r="V18" s="130"/>
      <c r="W18" s="130"/>
    </row>
    <row r="19" spans="1:23" ht="30" customHeight="1">
      <c r="A19" s="64">
        <v>9</v>
      </c>
      <c r="B19" s="153"/>
      <c r="C19" s="154"/>
      <c r="D19" s="274"/>
      <c r="E19" s="275"/>
      <c r="F19" s="155"/>
      <c r="G19" s="156"/>
      <c r="H19" s="159"/>
      <c r="I19" s="160"/>
      <c r="J19" s="75"/>
      <c r="K19" s="130">
        <f t="shared" si="0"/>
        <v>0</v>
      </c>
      <c r="L19" s="130" t="str">
        <f t="shared" si="1"/>
        <v/>
      </c>
      <c r="M19" s="130"/>
      <c r="N19" s="130"/>
      <c r="O19" s="130"/>
      <c r="P19" s="130"/>
      <c r="Q19" s="130"/>
      <c r="R19" s="130"/>
      <c r="S19" s="130"/>
      <c r="T19" s="130"/>
      <c r="U19" s="130"/>
      <c r="V19" s="130"/>
      <c r="W19" s="130"/>
    </row>
    <row r="20" spans="1:23" ht="30" customHeight="1">
      <c r="A20" s="64">
        <v>10</v>
      </c>
      <c r="B20" s="153"/>
      <c r="C20" s="154"/>
      <c r="D20" s="274"/>
      <c r="E20" s="275"/>
      <c r="F20" s="155"/>
      <c r="G20" s="156"/>
      <c r="H20" s="159"/>
      <c r="I20" s="160"/>
      <c r="J20" s="75"/>
      <c r="K20" s="130">
        <f t="shared" si="0"/>
        <v>0</v>
      </c>
      <c r="L20" s="130" t="str">
        <f t="shared" si="1"/>
        <v/>
      </c>
      <c r="M20" s="130"/>
      <c r="N20" s="130"/>
      <c r="O20" s="130"/>
      <c r="P20" s="130"/>
      <c r="Q20" s="130"/>
      <c r="R20" s="130"/>
      <c r="S20" s="130"/>
      <c r="T20" s="130"/>
      <c r="U20" s="130"/>
      <c r="V20" s="130"/>
      <c r="W20" s="130"/>
    </row>
    <row r="21" spans="1:23" ht="30" customHeight="1">
      <c r="A21" s="64">
        <v>11</v>
      </c>
      <c r="B21" s="153"/>
      <c r="C21" s="154"/>
      <c r="D21" s="274"/>
      <c r="E21" s="275"/>
      <c r="F21" s="155"/>
      <c r="G21" s="156"/>
      <c r="H21" s="159"/>
      <c r="I21" s="160"/>
      <c r="J21" s="75"/>
      <c r="K21" s="130">
        <f t="shared" si="0"/>
        <v>0</v>
      </c>
      <c r="L21" s="130" t="str">
        <f t="shared" si="1"/>
        <v/>
      </c>
      <c r="M21" s="130"/>
      <c r="N21" s="130"/>
      <c r="O21" s="130"/>
      <c r="P21" s="130"/>
      <c r="Q21" s="130"/>
      <c r="R21" s="130"/>
      <c r="S21" s="130"/>
      <c r="T21" s="130"/>
      <c r="U21" s="130"/>
      <c r="V21" s="130"/>
      <c r="W21" s="130"/>
    </row>
    <row r="22" spans="1:23" ht="30" customHeight="1">
      <c r="A22" s="64">
        <v>12</v>
      </c>
      <c r="B22" s="153"/>
      <c r="C22" s="154"/>
      <c r="D22" s="274"/>
      <c r="E22" s="275"/>
      <c r="F22" s="155"/>
      <c r="G22" s="156"/>
      <c r="H22" s="159"/>
      <c r="I22" s="160"/>
      <c r="J22" s="75"/>
      <c r="K22" s="130">
        <f t="shared" si="0"/>
        <v>0</v>
      </c>
      <c r="L22" s="130" t="str">
        <f t="shared" si="1"/>
        <v/>
      </c>
      <c r="M22" s="130"/>
      <c r="N22" s="130"/>
      <c r="O22" s="130"/>
      <c r="P22" s="130"/>
      <c r="Q22" s="130"/>
      <c r="R22" s="130"/>
      <c r="S22" s="130"/>
      <c r="T22" s="130"/>
      <c r="U22" s="130"/>
      <c r="V22" s="130"/>
      <c r="W22" s="130"/>
    </row>
    <row r="23" spans="1:23" ht="30" customHeight="1">
      <c r="A23" s="64">
        <v>13</v>
      </c>
      <c r="B23" s="153"/>
      <c r="C23" s="154"/>
      <c r="D23" s="274"/>
      <c r="E23" s="275"/>
      <c r="F23" s="155"/>
      <c r="G23" s="156"/>
      <c r="H23" s="159"/>
      <c r="I23" s="160"/>
      <c r="J23" s="75"/>
      <c r="K23" s="130">
        <f t="shared" si="0"/>
        <v>0</v>
      </c>
      <c r="L23" s="130" t="str">
        <f t="shared" si="1"/>
        <v/>
      </c>
      <c r="M23" s="130"/>
      <c r="N23" s="130"/>
      <c r="O23" s="130"/>
      <c r="P23" s="130"/>
      <c r="Q23" s="130"/>
      <c r="R23" s="130"/>
      <c r="S23" s="130"/>
      <c r="T23" s="130"/>
      <c r="U23" s="130"/>
      <c r="V23" s="130"/>
      <c r="W23" s="130"/>
    </row>
    <row r="24" spans="1:23" ht="30" customHeight="1">
      <c r="A24" s="64">
        <v>14</v>
      </c>
      <c r="B24" s="153"/>
      <c r="C24" s="154"/>
      <c r="D24" s="274"/>
      <c r="E24" s="275"/>
      <c r="F24" s="155"/>
      <c r="G24" s="156"/>
      <c r="H24" s="159"/>
      <c r="I24" s="160"/>
      <c r="J24" s="75"/>
      <c r="K24" s="130">
        <f t="shared" si="0"/>
        <v>0</v>
      </c>
      <c r="L24" s="130" t="str">
        <f t="shared" si="1"/>
        <v/>
      </c>
      <c r="M24" s="130"/>
      <c r="N24" s="130"/>
      <c r="O24" s="130"/>
      <c r="P24" s="130"/>
      <c r="Q24" s="130"/>
      <c r="R24" s="130"/>
      <c r="S24" s="130"/>
      <c r="T24" s="130"/>
      <c r="U24" s="130"/>
      <c r="V24" s="130"/>
      <c r="W24" s="130"/>
    </row>
    <row r="25" spans="1:23" ht="30" customHeight="1" thickBot="1">
      <c r="A25" s="65">
        <v>15</v>
      </c>
      <c r="B25" s="198"/>
      <c r="C25" s="161"/>
      <c r="D25" s="294"/>
      <c r="E25" s="295"/>
      <c r="F25" s="162"/>
      <c r="G25" s="163"/>
      <c r="H25" s="164"/>
      <c r="I25" s="165"/>
      <c r="J25" s="76"/>
      <c r="K25" s="130">
        <f t="shared" si="0"/>
        <v>0</v>
      </c>
      <c r="L25" s="130" t="e">
        <f>IF(SUMIF(C11:C25,"【職員処遇改善費のみ対象】園内研修",I11:I25)&gt;VLOOKUP(C6,M25:N28,2,FALSE),VLOOKUP(C6,M25:N28,2,FALSE)-SUMIF(C11:C25,"【職員処遇改善費のみ対象】園内研修",I11:I25),"")</f>
        <v>#N/A</v>
      </c>
      <c r="M25" s="54" t="s">
        <v>140</v>
      </c>
      <c r="N25" s="149">
        <v>4</v>
      </c>
      <c r="O25" s="130"/>
      <c r="P25" s="130"/>
      <c r="Q25" s="130"/>
      <c r="R25" s="130"/>
      <c r="S25" s="130"/>
      <c r="T25" s="130"/>
      <c r="U25" s="130"/>
      <c r="V25" s="130"/>
      <c r="W25" s="130"/>
    </row>
    <row r="26" spans="1:23" ht="26.25" customHeight="1" thickTop="1" thickBot="1">
      <c r="A26" s="287" t="s">
        <v>65</v>
      </c>
      <c r="B26" s="289"/>
      <c r="C26" s="288"/>
      <c r="D26" s="288"/>
      <c r="E26" s="288"/>
      <c r="F26" s="289"/>
      <c r="G26" s="290"/>
      <c r="H26" s="85">
        <f ca="1">①集計表!P41</f>
        <v>0</v>
      </c>
      <c r="I26" s="82">
        <f ca="1">SUM(I27:I29)</f>
        <v>0</v>
      </c>
      <c r="J26" s="152"/>
      <c r="K26" s="130"/>
      <c r="L26" s="130"/>
      <c r="M26" s="132"/>
      <c r="N26" s="149"/>
      <c r="O26" s="130"/>
      <c r="P26" s="130"/>
      <c r="Q26" s="130"/>
      <c r="R26" s="130"/>
      <c r="S26" s="130"/>
      <c r="T26" s="130"/>
      <c r="U26" s="130"/>
      <c r="V26" s="130"/>
      <c r="W26" s="130"/>
    </row>
    <row r="27" spans="1:23" ht="26.25" customHeight="1" thickBot="1">
      <c r="A27" s="136"/>
      <c r="B27" s="127" t="s">
        <v>66</v>
      </c>
      <c r="C27" s="128"/>
      <c r="D27" s="128"/>
      <c r="E27" s="128"/>
      <c r="F27" s="128"/>
      <c r="G27" s="128"/>
      <c r="H27" s="139" t="s">
        <v>89</v>
      </c>
      <c r="I27" s="82">
        <f>SUMIF(C11:C25,"【職員処遇改善費のみ対象】横浜市（区）主催研修",I11:I25)</f>
        <v>0</v>
      </c>
      <c r="J27" s="126"/>
      <c r="K27" s="130"/>
      <c r="L27" s="130"/>
      <c r="M27" s="132"/>
      <c r="N27" s="149"/>
      <c r="O27" s="130"/>
      <c r="P27" s="130"/>
      <c r="Q27" s="130"/>
      <c r="R27" s="130"/>
      <c r="S27" s="130"/>
      <c r="T27" s="130"/>
      <c r="U27" s="130"/>
      <c r="V27" s="130"/>
      <c r="W27" s="130"/>
    </row>
    <row r="28" spans="1:23" ht="26.25" customHeight="1" thickBot="1">
      <c r="A28" s="136"/>
      <c r="B28" s="147" t="s">
        <v>145</v>
      </c>
      <c r="C28" s="128"/>
      <c r="D28" s="128"/>
      <c r="E28" s="128"/>
      <c r="F28" s="128"/>
      <c r="G28" s="128"/>
      <c r="H28" s="138" t="s">
        <v>186</v>
      </c>
      <c r="I28" s="82">
        <f ca="1">SUMIF(C11:C26,"【幼稚園又は認定こども園に勤務していた者】その他",I11:I25)</f>
        <v>0</v>
      </c>
      <c r="J28" s="137"/>
      <c r="K28" s="130"/>
      <c r="M28" s="132"/>
      <c r="N28" s="149"/>
      <c r="O28" s="130"/>
      <c r="P28" s="130"/>
      <c r="Q28" s="130"/>
      <c r="R28" s="130"/>
      <c r="S28" s="130"/>
      <c r="T28" s="130"/>
      <c r="U28" s="130"/>
      <c r="V28" s="130"/>
      <c r="W28" s="130"/>
    </row>
    <row r="29" spans="1:23" ht="26.25" customHeight="1" thickBot="1">
      <c r="A29" s="136"/>
      <c r="B29" s="292" t="s">
        <v>144</v>
      </c>
      <c r="C29" s="292"/>
      <c r="D29" s="292"/>
      <c r="E29" s="292"/>
      <c r="F29" s="292"/>
      <c r="G29" s="293"/>
      <c r="H29" s="138" t="s">
        <v>187</v>
      </c>
      <c r="I29" s="82">
        <f>IF(SUMIF(C11:C25,"【職員処遇改善費のみ対象】園内研修",I11:I25)&gt;N25,N25,SUMIF(C11:C25,"【職員処遇改善費のみ対象】園内研修",I11:I25))</f>
        <v>0</v>
      </c>
      <c r="J29" s="137"/>
      <c r="K29" s="130"/>
      <c r="L29" s="130"/>
      <c r="M29" s="130"/>
      <c r="N29" s="130"/>
      <c r="O29" s="130"/>
      <c r="P29" s="130"/>
      <c r="Q29" s="130"/>
      <c r="R29" s="130"/>
      <c r="S29" s="130"/>
      <c r="T29" s="130"/>
      <c r="U29" s="130"/>
      <c r="V29" s="130"/>
      <c r="W29" s="130"/>
    </row>
    <row r="30" spans="1:23" s="52" customFormat="1" ht="26.25" customHeight="1" thickBot="1">
      <c r="A30" s="121"/>
      <c r="B30" s="122" t="s">
        <v>183</v>
      </c>
      <c r="C30" s="148"/>
      <c r="D30" s="128"/>
      <c r="E30" s="128"/>
      <c r="F30" s="128"/>
      <c r="G30" s="128"/>
      <c r="H30" s="189" t="s">
        <v>188</v>
      </c>
      <c r="I30" s="82">
        <f>SUMIF(C11:C25,"幼稚園教諭旧免許状更新講習・免許法認定講習",I11:I25)</f>
        <v>0</v>
      </c>
      <c r="J30" s="128"/>
      <c r="K30" s="132"/>
      <c r="L30" s="132"/>
      <c r="M30" s="132"/>
      <c r="N30" s="132"/>
      <c r="O30" s="132"/>
      <c r="P30" s="132"/>
      <c r="Q30" s="132"/>
      <c r="R30" s="132"/>
      <c r="S30" s="132"/>
      <c r="T30" s="132"/>
      <c r="U30" s="132"/>
      <c r="V30" s="132"/>
      <c r="W30" s="132"/>
    </row>
    <row r="31" spans="1:23" s="52" customFormat="1" ht="15" customHeight="1">
      <c r="A31" s="121"/>
      <c r="B31" s="291" t="s">
        <v>184</v>
      </c>
      <c r="C31" s="291"/>
      <c r="D31" s="128"/>
      <c r="E31" s="128"/>
      <c r="F31" s="128"/>
      <c r="G31" s="128"/>
      <c r="H31" s="128"/>
      <c r="I31" s="128"/>
      <c r="J31" s="128"/>
      <c r="K31" s="132"/>
      <c r="L31" s="132"/>
      <c r="M31" s="132"/>
      <c r="N31" s="132"/>
      <c r="O31" s="132"/>
      <c r="P31" s="132"/>
      <c r="Q31" s="132"/>
      <c r="R31" s="132"/>
      <c r="S31" s="132"/>
      <c r="T31" s="132"/>
      <c r="U31" s="132"/>
      <c r="V31" s="132"/>
      <c r="W31" s="132"/>
    </row>
    <row r="32" spans="1:23" s="52" customFormat="1" ht="15" customHeight="1">
      <c r="A32" s="121"/>
      <c r="B32" s="122" t="s">
        <v>185</v>
      </c>
      <c r="C32" s="128"/>
      <c r="D32" s="128"/>
      <c r="E32" s="128"/>
      <c r="F32" s="128"/>
      <c r="G32" s="128"/>
      <c r="H32" s="128"/>
      <c r="I32" s="128"/>
      <c r="J32" s="128"/>
      <c r="K32" s="132"/>
      <c r="L32" s="132"/>
      <c r="M32" s="132"/>
      <c r="N32" s="132"/>
      <c r="O32" s="132"/>
      <c r="P32" s="132"/>
      <c r="Q32" s="132"/>
      <c r="R32" s="132"/>
      <c r="S32" s="132"/>
      <c r="T32" s="132"/>
      <c r="U32" s="132"/>
      <c r="V32" s="132"/>
      <c r="W32" s="132"/>
    </row>
    <row r="33" spans="1:23" s="52" customFormat="1" ht="15" customHeight="1">
      <c r="A33" s="121"/>
      <c r="B33" s="122" t="s">
        <v>196</v>
      </c>
      <c r="C33" s="128"/>
      <c r="D33" s="128"/>
      <c r="E33" s="128"/>
      <c r="F33" s="128"/>
      <c r="G33" s="128"/>
      <c r="H33" s="128"/>
      <c r="I33" s="128"/>
      <c r="J33" s="128"/>
      <c r="K33" s="132"/>
      <c r="L33" s="132"/>
      <c r="M33" s="132"/>
      <c r="N33" s="132"/>
      <c r="O33" s="132"/>
      <c r="P33" s="132"/>
      <c r="Q33" s="132"/>
      <c r="R33" s="132"/>
      <c r="S33" s="132"/>
      <c r="T33" s="132"/>
      <c r="U33" s="132"/>
      <c r="V33" s="132"/>
      <c r="W33" s="132"/>
    </row>
    <row r="34" spans="1:23" s="52" customFormat="1" ht="15" customHeight="1">
      <c r="A34" s="121"/>
      <c r="C34" s="129"/>
      <c r="D34" s="128"/>
      <c r="E34" s="128"/>
      <c r="F34" s="128"/>
      <c r="G34" s="128"/>
      <c r="H34" s="128"/>
      <c r="I34" s="128"/>
      <c r="J34" s="128"/>
      <c r="K34" s="132"/>
      <c r="L34" s="132"/>
      <c r="M34" s="132"/>
      <c r="N34" s="132"/>
      <c r="O34" s="132"/>
      <c r="P34" s="132"/>
      <c r="Q34" s="132"/>
      <c r="R34" s="132"/>
      <c r="S34" s="132"/>
      <c r="T34" s="132"/>
      <c r="U34" s="132"/>
      <c r="V34" s="132"/>
      <c r="W34" s="132"/>
    </row>
    <row r="35" spans="1:23" s="52" customFormat="1" ht="15" customHeight="1">
      <c r="A35" s="121"/>
      <c r="D35" s="128"/>
      <c r="E35" s="128"/>
      <c r="F35" s="128"/>
      <c r="G35" s="128"/>
      <c r="H35" s="128"/>
      <c r="I35" s="128"/>
      <c r="J35" s="128"/>
      <c r="K35" s="132"/>
      <c r="L35" s="132"/>
      <c r="M35" s="132"/>
      <c r="N35" s="132"/>
      <c r="O35" s="132"/>
      <c r="P35" s="132"/>
      <c r="Q35" s="132"/>
      <c r="R35" s="132"/>
      <c r="S35" s="132"/>
      <c r="T35" s="132"/>
      <c r="U35" s="132"/>
      <c r="V35" s="132"/>
      <c r="W35" s="132"/>
    </row>
    <row r="36" spans="1:23" s="52" customFormat="1" ht="15" customHeight="1">
      <c r="A36" s="121"/>
      <c r="C36" s="128"/>
      <c r="D36" s="128"/>
      <c r="E36" s="128"/>
      <c r="F36" s="128"/>
      <c r="G36" s="128"/>
      <c r="H36" s="128"/>
      <c r="I36" s="128"/>
      <c r="J36" s="128"/>
      <c r="K36" s="132"/>
      <c r="L36" s="132"/>
      <c r="M36" s="132"/>
      <c r="N36" s="132"/>
      <c r="O36" s="132"/>
      <c r="P36" s="132"/>
      <c r="Q36" s="132"/>
      <c r="R36" s="132"/>
      <c r="S36" s="132"/>
      <c r="T36" s="132"/>
      <c r="U36" s="132"/>
      <c r="V36" s="132"/>
      <c r="W36" s="132"/>
    </row>
    <row r="37" spans="1:23" s="52" customFormat="1" ht="15" customHeight="1">
      <c r="A37" s="62"/>
      <c r="C37" s="50"/>
      <c r="D37" s="50"/>
      <c r="E37" s="50"/>
      <c r="F37" s="50"/>
      <c r="G37" s="50"/>
      <c r="H37" s="50"/>
      <c r="I37" s="50"/>
      <c r="J37" s="50"/>
    </row>
    <row r="38" spans="1:23" s="52" customFormat="1" ht="15" customHeight="1">
      <c r="A38" s="62"/>
      <c r="B38" s="99" t="s">
        <v>90</v>
      </c>
      <c r="C38" s="100"/>
      <c r="D38" s="100"/>
      <c r="E38" s="100"/>
      <c r="F38" s="100"/>
      <c r="G38" s="50"/>
      <c r="H38" s="50"/>
      <c r="I38" s="50"/>
      <c r="J38" s="50"/>
    </row>
    <row r="39" spans="1:23" s="52" customFormat="1" ht="30" customHeight="1">
      <c r="A39" s="62"/>
      <c r="B39" s="211"/>
      <c r="C39" s="212"/>
      <c r="D39" s="212"/>
      <c r="E39" s="212"/>
      <c r="F39" s="212"/>
      <c r="G39" s="212"/>
      <c r="H39" s="212"/>
      <c r="I39" s="212"/>
      <c r="J39" s="212"/>
    </row>
    <row r="40" spans="1:23" s="52" customFormat="1" ht="15" customHeight="1">
      <c r="A40" s="62"/>
      <c r="B40" s="58"/>
      <c r="C40" s="50"/>
      <c r="D40" s="50"/>
      <c r="E40" s="50"/>
      <c r="F40" s="50"/>
      <c r="G40" s="50"/>
      <c r="H40" s="50"/>
      <c r="I40" s="50"/>
      <c r="J40" s="50"/>
    </row>
    <row r="41" spans="1:23" s="52" customFormat="1" ht="15" customHeight="1">
      <c r="A41" s="62"/>
      <c r="B41" s="58"/>
      <c r="C41" s="50"/>
      <c r="D41" s="50"/>
      <c r="E41" s="50"/>
      <c r="F41" s="50"/>
      <c r="G41" s="50"/>
      <c r="H41" s="50"/>
      <c r="I41" s="50"/>
      <c r="J41" s="50"/>
    </row>
    <row r="42" spans="1:23" s="53" customFormat="1" ht="15" customHeight="1">
      <c r="A42" s="66"/>
      <c r="B42" s="57"/>
      <c r="C42" s="51"/>
      <c r="D42" s="51"/>
      <c r="E42" s="51"/>
      <c r="F42" s="51"/>
      <c r="G42" s="51"/>
      <c r="H42" s="51"/>
      <c r="I42" s="51"/>
      <c r="J42" s="51"/>
    </row>
  </sheetData>
  <sheetProtection algorithmName="SHA-512" hashValue="5mRwxviFJLxyjsMP//Od75xYxj9mFmRvE64JCsOoaHnHhI9awwkuLN73P3uEG+AyK2MSN0tQjFrRd1lE1z5buA==" saltValue="ZtsNqe79qPsyHwRZ2Wbxug==" spinCount="100000" sheet="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9:G29"/>
    <mergeCell ref="B31:C31"/>
    <mergeCell ref="B39:J39"/>
    <mergeCell ref="D21:E21"/>
    <mergeCell ref="D22:E22"/>
    <mergeCell ref="D23:E23"/>
    <mergeCell ref="D24:E24"/>
    <mergeCell ref="D25:E25"/>
    <mergeCell ref="A26:G26"/>
  </mergeCells>
  <phoneticPr fontId="2"/>
  <conditionalFormatting sqref="C6:C7">
    <cfRule type="cellIs" dxfId="272" priority="13" operator="equal">
      <formula>""</formula>
    </cfRule>
  </conditionalFormatting>
  <conditionalFormatting sqref="D8 H26:I26">
    <cfRule type="cellIs" dxfId="271" priority="15" operator="equal">
      <formula>""</formula>
    </cfRule>
  </conditionalFormatting>
  <conditionalFormatting sqref="D11:E25 G11:H25">
    <cfRule type="expression" dxfId="270" priority="3">
      <formula>$C11="【職員処遇改善費のみ対象】園内研修"</formula>
    </cfRule>
  </conditionalFormatting>
  <conditionalFormatting sqref="D11:E25">
    <cfRule type="expression" dxfId="269" priority="11">
      <formula>$C11="【職員処遇改善費のみ対象】横浜市（区）主催研修"</formula>
    </cfRule>
    <cfRule type="expression" dxfId="268" priority="12">
      <formula>$C11="幼稚園教諭旧免許状更新講習・免許法認定講習"</formula>
    </cfRule>
  </conditionalFormatting>
  <conditionalFormatting sqref="F11:F25">
    <cfRule type="expression" dxfId="267" priority="7">
      <formula>$C11&lt;&gt;"保育士等キャリアアップ研修"</formula>
    </cfRule>
    <cfRule type="expression" dxfId="266" priority="16" stopIfTrue="1">
      <formula>$C11="保育士等キャリアアップ研修"</formula>
    </cfRule>
  </conditionalFormatting>
  <conditionalFormatting sqref="F11:H25">
    <cfRule type="expression" dxfId="265" priority="4">
      <formula>$C11="その他"</formula>
    </cfRule>
  </conditionalFormatting>
  <conditionalFormatting sqref="G11:G25">
    <cfRule type="expression" dxfId="264" priority="9">
      <formula>$C11="幼稚園教諭旧免許状更新講習・免許法認定講習"</formula>
    </cfRule>
  </conditionalFormatting>
  <conditionalFormatting sqref="G11:H25">
    <cfRule type="expression" dxfId="263" priority="1">
      <formula>$C11="【職員処遇改善費のみ対象】横浜市（区）主催研修"</formula>
    </cfRule>
  </conditionalFormatting>
  <conditionalFormatting sqref="H11:H25">
    <cfRule type="expression" dxfId="262" priority="2">
      <formula>$C11="【幼稚園又は認定こども園に勤務していた者】その他"</formula>
    </cfRule>
  </conditionalFormatting>
  <conditionalFormatting sqref="H3:I3 H4:J7">
    <cfRule type="cellIs" dxfId="261" priority="14" operator="equal">
      <formula>""</formula>
    </cfRule>
  </conditionalFormatting>
  <conditionalFormatting sqref="I11:I25">
    <cfRule type="expression" dxfId="260" priority="8">
      <formula>$C11="保育士等キャリアアップ研修"</formula>
    </cfRule>
  </conditionalFormatting>
  <dataValidations count="9">
    <dataValidation type="list" allowBlank="1" showInputMessage="1" showErrorMessage="1" sqref="D11:E25" xr:uid="{A184A7D6-51F9-4D94-BA00-406642FA2572}">
      <formula1>INDIRECT($C11)</formula1>
    </dataValidation>
    <dataValidation type="list" allowBlank="1" showInputMessage="1" showErrorMessage="1" sqref="O6" xr:uid="{7F05FB88-BA21-480E-83B6-A02A38CAE519}">
      <formula1>" "</formula1>
    </dataValidation>
    <dataValidation type="list" allowBlank="1" showInputMessage="1" showErrorMessage="1" sqref="C11:C25" xr:uid="{547B4A16-1876-4D0C-B47C-90A22D71A816}">
      <formula1>INDIRECT($D$8)</formula1>
    </dataValidation>
    <dataValidation type="list" allowBlank="1" showInputMessage="1" showErrorMessage="1" sqref="D8" xr:uid="{E317A616-033C-4A21-A610-EFDF4A2D1856}">
      <formula1>"〇,×"</formula1>
    </dataValidation>
    <dataValidation type="textLength" operator="equal" allowBlank="1" showInputMessage="1" showErrorMessage="1" sqref="G11:G25" xr:uid="{9458D7AA-7041-443F-917D-A6F98EFD781D}">
      <formula1>12</formula1>
    </dataValidation>
    <dataValidation type="decimal" operator="greaterThanOrEqual" allowBlank="1" showInputMessage="1" showErrorMessage="1" sqref="I11:I25" xr:uid="{5133ED19-5262-47C8-81D3-A4B9D60406F8}">
      <formula1>0</formula1>
    </dataValidation>
    <dataValidation type="list" allowBlank="1" showInputMessage="1" showErrorMessage="1" sqref="H11:H24" xr:uid="{4B379773-75FD-4ADB-BD41-564BEF95F249}">
      <formula1>INDIRECT($C$6)</formula1>
    </dataValidation>
    <dataValidation type="list" allowBlank="1" showInputMessage="1" showErrorMessage="1" sqref="H25" xr:uid="{772B128E-72B8-4CE7-AD68-AECF3311A3A3}">
      <formula1>INDIRECT($C$5)</formula1>
    </dataValidation>
    <dataValidation type="date" operator="lessThanOrEqual" allowBlank="1" error="賃金改善開始月のR6.4月以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6.4月以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B7991FD3-0FA2-4995-B2BF-AEB5CB19ACC7}">
      <formula1>45716</formula1>
    </dataValidation>
  </dataValidations>
  <printOptions horizontalCentered="1"/>
  <pageMargins left="0.25" right="0.25" top="0.75" bottom="0.75" header="0.3" footer="0.3"/>
  <pageSetup paperSize="8" scale="85" orientation="landscape" cellComments="asDisplayed" r:id="rId1"/>
  <extLst>
    <ext xmlns:x14="http://schemas.microsoft.com/office/spreadsheetml/2009/9/main" uri="{CCE6A557-97BC-4b89-ADB6-D9C93CAAB3DF}">
      <x14:dataValidations xmlns:xm="http://schemas.microsoft.com/office/excel/2006/main" count="1">
        <x14:dataValidation type="list" allowBlank="1" showInputMessage="1" showErrorMessage="1" xr:uid="{B1816F5B-E63B-4BD4-AED7-EC78EDBFDF93}">
          <x14:formula1>
            <xm:f>マスタ!$C$3:$C$6</xm:f>
          </x14:formula1>
          <xm:sqref>C6:D6</xm:sqref>
        </x14:dataValidation>
      </x14:dataValidation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B905E8-0D22-4EAD-9017-DCD1868E5D70}">
  <sheetPr codeName="Sheet34">
    <tabColor rgb="FFFF0000"/>
    <pageSetUpPr fitToPage="1"/>
  </sheetPr>
  <dimension ref="A1:W42"/>
  <sheetViews>
    <sheetView showZeros="0" view="pageBreakPreview" zoomScale="70" zoomScaleNormal="70" zoomScaleSheetLayoutView="70" workbookViewId="0">
      <selection activeCell="B11" sqref="B11:B25"/>
    </sheetView>
  </sheetViews>
  <sheetFormatPr defaultRowHeight="18.75"/>
  <cols>
    <col min="1" max="1" width="5" style="63" customWidth="1"/>
    <col min="2" max="2" width="16.75" style="67" customWidth="1"/>
    <col min="3" max="3" width="39.375" style="2" customWidth="1"/>
    <col min="4" max="4" width="9.375" style="2" customWidth="1"/>
    <col min="5" max="5" width="37.625" style="2" customWidth="1"/>
    <col min="6" max="6" width="42.875" style="2" customWidth="1"/>
    <col min="7" max="7" width="19.625" style="2" customWidth="1"/>
    <col min="8" max="8" width="22.375" style="2" customWidth="1"/>
    <col min="9" max="9" width="15.625" style="2" customWidth="1"/>
    <col min="10" max="10" width="27.5" style="2" customWidth="1"/>
    <col min="11" max="11" width="9" style="2" hidden="1" customWidth="1"/>
    <col min="12" max="12" width="11.875" style="2" hidden="1" customWidth="1"/>
    <col min="13" max="13" width="10.5" style="2" hidden="1" customWidth="1"/>
    <col min="14" max="14" width="9" style="2" hidden="1" customWidth="1"/>
    <col min="15" max="15" width="50.625" style="2" hidden="1" customWidth="1"/>
    <col min="16" max="16384" width="9" style="2"/>
  </cols>
  <sheetData>
    <row r="1" spans="1:23" ht="29.25" customHeight="1">
      <c r="A1" s="112" t="s">
        <v>71</v>
      </c>
      <c r="B1" s="113"/>
      <c r="C1" s="117"/>
      <c r="D1" s="116" t="s">
        <v>195</v>
      </c>
      <c r="E1" s="98"/>
      <c r="F1" s="116"/>
      <c r="G1" s="117"/>
      <c r="H1" s="117"/>
      <c r="I1" s="117"/>
      <c r="J1" s="118"/>
      <c r="K1" s="130"/>
      <c r="L1" s="130"/>
      <c r="M1" s="130"/>
      <c r="N1" s="130"/>
      <c r="O1" s="130"/>
      <c r="P1" s="130"/>
      <c r="Q1" s="130"/>
      <c r="R1" s="130"/>
      <c r="S1" s="130"/>
      <c r="T1" s="130"/>
      <c r="U1" s="130"/>
      <c r="V1" s="130"/>
      <c r="W1" s="130"/>
    </row>
    <row r="2" spans="1:23" ht="19.5" thickBot="1">
      <c r="A2" s="121"/>
      <c r="B2" s="122"/>
      <c r="C2" s="119"/>
      <c r="D2" s="119"/>
      <c r="E2" s="119"/>
      <c r="F2" s="124"/>
      <c r="G2" s="119"/>
      <c r="H2" s="125"/>
      <c r="I2" s="125"/>
      <c r="J2" s="125"/>
      <c r="K2" s="130"/>
      <c r="L2" s="130"/>
      <c r="M2" s="130"/>
      <c r="N2" s="130"/>
      <c r="O2" s="130"/>
      <c r="P2" s="130"/>
      <c r="Q2" s="130"/>
      <c r="R2" s="130"/>
      <c r="S2" s="130"/>
      <c r="T2" s="130"/>
      <c r="U2" s="130"/>
      <c r="V2" s="130"/>
      <c r="W2" s="130"/>
    </row>
    <row r="3" spans="1:23" s="6" customFormat="1" ht="24.95" customHeight="1">
      <c r="A3" s="192"/>
      <c r="B3" s="122"/>
      <c r="C3" s="193"/>
      <c r="D3" s="193"/>
      <c r="E3" s="193"/>
      <c r="F3" s="194"/>
      <c r="G3" s="195" t="s">
        <v>1</v>
      </c>
      <c r="H3" s="97">
        <f>①集計表!P4</f>
        <v>0</v>
      </c>
      <c r="I3" s="196" t="s">
        <v>3</v>
      </c>
      <c r="J3" s="118"/>
      <c r="K3" s="131"/>
      <c r="L3" s="131"/>
      <c r="M3" s="131"/>
      <c r="N3" s="131"/>
      <c r="O3" s="131"/>
      <c r="P3" s="131"/>
      <c r="Q3" s="131"/>
      <c r="R3" s="131"/>
      <c r="S3" s="131"/>
      <c r="T3" s="131"/>
      <c r="U3" s="131"/>
      <c r="V3" s="131"/>
      <c r="W3" s="131"/>
    </row>
    <row r="4" spans="1:23" s="6" customFormat="1" ht="24.95" customHeight="1">
      <c r="A4" s="121"/>
      <c r="B4" s="122"/>
      <c r="C4" s="193"/>
      <c r="D4" s="193"/>
      <c r="E4" s="193"/>
      <c r="F4" s="194"/>
      <c r="G4" s="197" t="s">
        <v>4</v>
      </c>
      <c r="H4" s="276">
        <f>①集計表!P5</f>
        <v>0</v>
      </c>
      <c r="I4" s="277"/>
      <c r="J4" s="278"/>
      <c r="K4" s="131"/>
      <c r="L4" s="131"/>
      <c r="M4" s="131"/>
      <c r="N4" s="131"/>
      <c r="O4" s="131"/>
      <c r="P4" s="131"/>
      <c r="Q4" s="131"/>
      <c r="R4" s="131"/>
      <c r="S4" s="131"/>
      <c r="T4" s="131"/>
      <c r="U4" s="131"/>
      <c r="V4" s="131"/>
      <c r="W4" s="131"/>
    </row>
    <row r="5" spans="1:23" s="6" customFormat="1" ht="24.95" customHeight="1" thickBot="1">
      <c r="A5" s="62"/>
      <c r="B5" s="71"/>
      <c r="C5" s="3"/>
      <c r="D5" s="14"/>
      <c r="E5" s="14"/>
      <c r="F5" s="7"/>
      <c r="G5" s="15" t="s">
        <v>7</v>
      </c>
      <c r="H5" s="279">
        <f>①集計表!P6</f>
        <v>0</v>
      </c>
      <c r="I5" s="280"/>
      <c r="J5" s="281"/>
      <c r="K5" s="131"/>
      <c r="L5" s="131"/>
      <c r="M5" s="131"/>
      <c r="N5" s="131"/>
      <c r="O5" s="131"/>
      <c r="P5" s="131"/>
      <c r="Q5" s="131"/>
      <c r="R5" s="131"/>
      <c r="S5" s="131"/>
      <c r="T5" s="131"/>
      <c r="U5" s="131"/>
      <c r="V5" s="131"/>
      <c r="W5" s="131"/>
    </row>
    <row r="6" spans="1:23" s="6" customFormat="1" ht="24.95" customHeight="1">
      <c r="A6" s="62"/>
      <c r="B6" s="68" t="s">
        <v>6</v>
      </c>
      <c r="C6" s="270"/>
      <c r="D6" s="271"/>
      <c r="E6" s="14"/>
      <c r="F6" s="7"/>
      <c r="G6" s="70" t="s">
        <v>63</v>
      </c>
      <c r="H6" s="279">
        <f>①集計表!P7</f>
        <v>0</v>
      </c>
      <c r="I6" s="280"/>
      <c r="J6" s="281"/>
      <c r="K6" s="131"/>
      <c r="L6" s="131"/>
      <c r="M6" s="131"/>
      <c r="N6" s="131"/>
      <c r="O6" s="131"/>
      <c r="P6" s="131"/>
      <c r="Q6" s="131"/>
      <c r="R6" s="131"/>
      <c r="S6" s="131"/>
      <c r="T6" s="131"/>
      <c r="U6" s="131"/>
      <c r="V6" s="131"/>
      <c r="W6" s="131"/>
    </row>
    <row r="7" spans="1:23" s="6" customFormat="1" ht="24.95" customHeight="1" thickBot="1">
      <c r="A7" s="62"/>
      <c r="B7" s="107" t="s">
        <v>9</v>
      </c>
      <c r="C7" s="272"/>
      <c r="D7" s="273"/>
      <c r="E7" s="14"/>
      <c r="F7" s="7"/>
      <c r="G7" s="17" t="s">
        <v>64</v>
      </c>
      <c r="H7" s="282">
        <f>①集計表!P8</f>
        <v>0</v>
      </c>
      <c r="I7" s="283"/>
      <c r="J7" s="284"/>
      <c r="K7" s="131"/>
      <c r="L7" s="131"/>
      <c r="M7" s="131"/>
      <c r="N7" s="131"/>
      <c r="O7" s="131"/>
      <c r="P7" s="131"/>
      <c r="Q7" s="131"/>
      <c r="R7" s="131"/>
      <c r="S7" s="131"/>
      <c r="T7" s="131"/>
      <c r="U7" s="131"/>
      <c r="V7" s="131"/>
      <c r="W7" s="131"/>
    </row>
    <row r="8" spans="1:23" s="6" customFormat="1" ht="24.95" customHeight="1" thickBot="1">
      <c r="A8" s="62"/>
      <c r="B8" s="268" t="s">
        <v>104</v>
      </c>
      <c r="C8" s="269"/>
      <c r="D8" s="133" t="s">
        <v>106</v>
      </c>
      <c r="E8" s="14"/>
      <c r="F8" s="7"/>
      <c r="G8" s="102"/>
      <c r="H8" s="3"/>
      <c r="I8" s="3"/>
      <c r="J8" s="106"/>
      <c r="K8" s="131"/>
      <c r="L8" s="131" t="s">
        <v>190</v>
      </c>
      <c r="M8" s="131"/>
      <c r="N8" s="131"/>
      <c r="O8" s="131"/>
      <c r="P8" s="131"/>
      <c r="Q8" s="131"/>
      <c r="R8" s="131"/>
      <c r="S8" s="131"/>
      <c r="T8" s="131"/>
      <c r="U8" s="131"/>
      <c r="V8" s="131"/>
      <c r="W8" s="131"/>
    </row>
    <row r="9" spans="1:23" ht="24.95" customHeight="1">
      <c r="A9" s="62"/>
      <c r="B9" s="58"/>
      <c r="C9" s="19"/>
      <c r="D9" s="20"/>
      <c r="E9" s="20"/>
      <c r="F9" s="19"/>
      <c r="G9" s="19"/>
      <c r="H9" s="21"/>
      <c r="I9" s="22"/>
      <c r="J9" s="23"/>
      <c r="K9" s="130"/>
      <c r="L9" s="141" t="s">
        <v>189</v>
      </c>
      <c r="M9" s="140">
        <v>42826</v>
      </c>
      <c r="N9" s="130"/>
      <c r="O9" s="130"/>
      <c r="P9" s="130"/>
      <c r="Q9" s="130"/>
      <c r="R9" s="130"/>
      <c r="S9" s="130"/>
      <c r="T9" s="130"/>
      <c r="U9" s="130"/>
      <c r="V9" s="130"/>
      <c r="W9" s="130"/>
    </row>
    <row r="10" spans="1:23" ht="98.25" customHeight="1" thickBot="1">
      <c r="A10" s="61" t="s">
        <v>15</v>
      </c>
      <c r="B10" s="105" t="s">
        <v>146</v>
      </c>
      <c r="C10" s="59" t="s">
        <v>101</v>
      </c>
      <c r="D10" s="285" t="s">
        <v>181</v>
      </c>
      <c r="E10" s="286"/>
      <c r="F10" s="59" t="s">
        <v>19</v>
      </c>
      <c r="G10" s="60" t="s">
        <v>20</v>
      </c>
      <c r="H10" s="69" t="s">
        <v>74</v>
      </c>
      <c r="I10" s="72" t="s">
        <v>136</v>
      </c>
      <c r="J10" s="59" t="s">
        <v>62</v>
      </c>
      <c r="K10" s="130"/>
      <c r="L10" s="141" t="s">
        <v>142</v>
      </c>
      <c r="M10" s="130"/>
      <c r="N10" s="130"/>
      <c r="O10" s="130"/>
      <c r="P10" s="130"/>
      <c r="Q10" s="130"/>
      <c r="R10" s="130"/>
      <c r="S10" s="130"/>
      <c r="T10" s="130"/>
      <c r="U10" s="130"/>
      <c r="V10" s="130"/>
      <c r="W10" s="130"/>
    </row>
    <row r="11" spans="1:23" ht="30" customHeight="1">
      <c r="A11" s="64">
        <v>1</v>
      </c>
      <c r="B11" s="153"/>
      <c r="C11" s="154"/>
      <c r="D11" s="274"/>
      <c r="E11" s="275"/>
      <c r="F11" s="155"/>
      <c r="G11" s="156"/>
      <c r="H11" s="157"/>
      <c r="I11" s="158"/>
      <c r="J11" s="75"/>
      <c r="K11" s="130"/>
      <c r="L11" s="141" t="s">
        <v>143</v>
      </c>
      <c r="M11" s="140">
        <v>43921</v>
      </c>
      <c r="N11" s="130"/>
      <c r="O11" s="130"/>
      <c r="P11" s="130"/>
      <c r="Q11" s="130"/>
      <c r="R11" s="130"/>
      <c r="S11" s="130"/>
      <c r="T11" s="130"/>
      <c r="U11" s="130"/>
      <c r="V11" s="130"/>
      <c r="W11" s="130"/>
    </row>
    <row r="12" spans="1:23" ht="30" customHeight="1">
      <c r="A12" s="64">
        <v>2</v>
      </c>
      <c r="B12" s="153"/>
      <c r="C12" s="154"/>
      <c r="D12" s="274"/>
      <c r="E12" s="275"/>
      <c r="F12" s="155"/>
      <c r="G12" s="156"/>
      <c r="H12" s="159"/>
      <c r="I12" s="160"/>
      <c r="J12" s="75"/>
      <c r="K12" s="130">
        <f t="shared" ref="K12:K25" si="0">IF(H12&lt;&gt;"",1,0)</f>
        <v>0</v>
      </c>
      <c r="L12" s="130" t="s">
        <v>141</v>
      </c>
      <c r="M12" s="140">
        <v>45382</v>
      </c>
      <c r="N12" s="130"/>
      <c r="O12" s="130"/>
      <c r="P12" s="130"/>
      <c r="Q12" s="130"/>
      <c r="R12" s="130"/>
      <c r="S12" s="130"/>
      <c r="T12" s="130"/>
      <c r="U12" s="130"/>
      <c r="V12" s="130"/>
      <c r="W12" s="130"/>
    </row>
    <row r="13" spans="1:23" ht="30" customHeight="1">
      <c r="A13" s="64">
        <v>3</v>
      </c>
      <c r="B13" s="153"/>
      <c r="C13" s="154"/>
      <c r="D13" s="274"/>
      <c r="E13" s="275"/>
      <c r="F13" s="155"/>
      <c r="G13" s="156"/>
      <c r="H13" s="159"/>
      <c r="I13" s="160"/>
      <c r="J13" s="75"/>
      <c r="K13" s="130">
        <f t="shared" si="0"/>
        <v>0</v>
      </c>
      <c r="L13" s="130" t="str">
        <f t="shared" ref="L13:L24" si="1">IF(C13="その他",1,"")</f>
        <v/>
      </c>
      <c r="M13" s="142"/>
      <c r="N13" s="130"/>
      <c r="O13" s="130"/>
      <c r="P13" s="130"/>
      <c r="Q13" s="130"/>
      <c r="R13" s="130"/>
      <c r="S13" s="130"/>
      <c r="T13" s="130"/>
      <c r="U13" s="130"/>
      <c r="V13" s="130"/>
      <c r="W13" s="130"/>
    </row>
    <row r="14" spans="1:23" ht="30" customHeight="1">
      <c r="A14" s="64">
        <v>4</v>
      </c>
      <c r="B14" s="153"/>
      <c r="C14" s="154"/>
      <c r="D14" s="274"/>
      <c r="E14" s="275"/>
      <c r="F14" s="155"/>
      <c r="G14" s="156"/>
      <c r="H14" s="159"/>
      <c r="I14" s="160"/>
      <c r="J14" s="75"/>
      <c r="K14" s="130">
        <f>IF(H14&lt;&gt;"",1,0)</f>
        <v>0</v>
      </c>
      <c r="L14" s="130" t="str">
        <f t="shared" si="1"/>
        <v/>
      </c>
      <c r="M14" s="141"/>
      <c r="N14" s="130"/>
      <c r="O14" s="130"/>
      <c r="P14" s="130"/>
      <c r="Q14" s="130"/>
      <c r="R14" s="130"/>
      <c r="S14" s="130"/>
      <c r="T14" s="130"/>
      <c r="U14" s="130"/>
      <c r="V14" s="130"/>
      <c r="W14" s="130"/>
    </row>
    <row r="15" spans="1:23" ht="30" customHeight="1">
      <c r="A15" s="64">
        <v>5</v>
      </c>
      <c r="B15" s="153"/>
      <c r="C15" s="154"/>
      <c r="D15" s="274"/>
      <c r="E15" s="275"/>
      <c r="F15" s="155"/>
      <c r="G15" s="156"/>
      <c r="H15" s="159"/>
      <c r="I15" s="160"/>
      <c r="J15" s="75"/>
      <c r="K15" s="130">
        <f t="shared" si="0"/>
        <v>0</v>
      </c>
      <c r="L15" s="130" t="str">
        <f t="shared" si="1"/>
        <v/>
      </c>
      <c r="M15" s="130"/>
      <c r="N15" s="130"/>
      <c r="O15" s="130"/>
      <c r="P15" s="130"/>
      <c r="Q15" s="130"/>
      <c r="R15" s="130"/>
      <c r="S15" s="130"/>
      <c r="T15" s="130"/>
      <c r="U15" s="130"/>
      <c r="V15" s="130"/>
      <c r="W15" s="130"/>
    </row>
    <row r="16" spans="1:23" ht="30" customHeight="1">
      <c r="A16" s="64">
        <v>6</v>
      </c>
      <c r="B16" s="153"/>
      <c r="C16" s="154"/>
      <c r="D16" s="274"/>
      <c r="E16" s="275"/>
      <c r="F16" s="155"/>
      <c r="G16" s="156"/>
      <c r="H16" s="159"/>
      <c r="I16" s="160"/>
      <c r="J16" s="75"/>
      <c r="K16" s="130">
        <f t="shared" si="0"/>
        <v>0</v>
      </c>
      <c r="L16" s="130" t="str">
        <f t="shared" si="1"/>
        <v/>
      </c>
      <c r="M16" s="130"/>
      <c r="N16" s="130"/>
      <c r="O16" s="130"/>
      <c r="P16" s="130"/>
      <c r="Q16" s="130"/>
      <c r="R16" s="130"/>
      <c r="S16" s="130"/>
      <c r="T16" s="130"/>
      <c r="U16" s="130"/>
      <c r="V16" s="130"/>
      <c r="W16" s="130"/>
    </row>
    <row r="17" spans="1:23" ht="30" customHeight="1">
      <c r="A17" s="64">
        <v>7</v>
      </c>
      <c r="B17" s="153"/>
      <c r="C17" s="154"/>
      <c r="D17" s="274"/>
      <c r="E17" s="275"/>
      <c r="F17" s="155"/>
      <c r="G17" s="156"/>
      <c r="H17" s="159"/>
      <c r="I17" s="160"/>
      <c r="J17" s="75"/>
      <c r="K17" s="130">
        <f t="shared" si="0"/>
        <v>0</v>
      </c>
      <c r="L17" s="130" t="str">
        <f t="shared" si="1"/>
        <v/>
      </c>
      <c r="M17" s="130"/>
      <c r="N17" s="130"/>
      <c r="O17" s="130"/>
      <c r="P17" s="130"/>
      <c r="Q17" s="130"/>
      <c r="R17" s="130"/>
      <c r="S17" s="130"/>
      <c r="T17" s="130"/>
      <c r="U17" s="130"/>
      <c r="V17" s="130"/>
      <c r="W17" s="130"/>
    </row>
    <row r="18" spans="1:23" ht="30" customHeight="1">
      <c r="A18" s="64">
        <v>8</v>
      </c>
      <c r="B18" s="153"/>
      <c r="C18" s="154"/>
      <c r="D18" s="274"/>
      <c r="E18" s="275"/>
      <c r="F18" s="155"/>
      <c r="G18" s="156"/>
      <c r="H18" s="159"/>
      <c r="I18" s="160"/>
      <c r="J18" s="75"/>
      <c r="K18" s="130">
        <f t="shared" si="0"/>
        <v>0</v>
      </c>
      <c r="L18" s="130" t="str">
        <f t="shared" si="1"/>
        <v/>
      </c>
      <c r="M18" s="130"/>
      <c r="N18" s="130"/>
      <c r="O18" s="130"/>
      <c r="P18" s="130"/>
      <c r="Q18" s="130"/>
      <c r="R18" s="130"/>
      <c r="S18" s="130"/>
      <c r="T18" s="130"/>
      <c r="U18" s="130"/>
      <c r="V18" s="130"/>
      <c r="W18" s="130"/>
    </row>
    <row r="19" spans="1:23" ht="30" customHeight="1">
      <c r="A19" s="64">
        <v>9</v>
      </c>
      <c r="B19" s="153"/>
      <c r="C19" s="154"/>
      <c r="D19" s="274"/>
      <c r="E19" s="275"/>
      <c r="F19" s="155"/>
      <c r="G19" s="156"/>
      <c r="H19" s="159"/>
      <c r="I19" s="160"/>
      <c r="J19" s="75"/>
      <c r="K19" s="130">
        <f t="shared" si="0"/>
        <v>0</v>
      </c>
      <c r="L19" s="130" t="str">
        <f t="shared" si="1"/>
        <v/>
      </c>
      <c r="M19" s="130"/>
      <c r="N19" s="130"/>
      <c r="O19" s="130"/>
      <c r="P19" s="130"/>
      <c r="Q19" s="130"/>
      <c r="R19" s="130"/>
      <c r="S19" s="130"/>
      <c r="T19" s="130"/>
      <c r="U19" s="130"/>
      <c r="V19" s="130"/>
      <c r="W19" s="130"/>
    </row>
    <row r="20" spans="1:23" ht="30" customHeight="1">
      <c r="A20" s="64">
        <v>10</v>
      </c>
      <c r="B20" s="153"/>
      <c r="C20" s="154"/>
      <c r="D20" s="274"/>
      <c r="E20" s="275"/>
      <c r="F20" s="155"/>
      <c r="G20" s="156"/>
      <c r="H20" s="159"/>
      <c r="I20" s="160"/>
      <c r="J20" s="75"/>
      <c r="K20" s="130">
        <f t="shared" si="0"/>
        <v>0</v>
      </c>
      <c r="L20" s="130" t="str">
        <f t="shared" si="1"/>
        <v/>
      </c>
      <c r="M20" s="130"/>
      <c r="N20" s="130"/>
      <c r="O20" s="130"/>
      <c r="P20" s="130"/>
      <c r="Q20" s="130"/>
      <c r="R20" s="130"/>
      <c r="S20" s="130"/>
      <c r="T20" s="130"/>
      <c r="U20" s="130"/>
      <c r="V20" s="130"/>
      <c r="W20" s="130"/>
    </row>
    <row r="21" spans="1:23" ht="30" customHeight="1">
      <c r="A21" s="64">
        <v>11</v>
      </c>
      <c r="B21" s="153"/>
      <c r="C21" s="154"/>
      <c r="D21" s="274"/>
      <c r="E21" s="275"/>
      <c r="F21" s="155"/>
      <c r="G21" s="156"/>
      <c r="H21" s="159"/>
      <c r="I21" s="160"/>
      <c r="J21" s="75"/>
      <c r="K21" s="130">
        <f t="shared" si="0"/>
        <v>0</v>
      </c>
      <c r="L21" s="130" t="str">
        <f t="shared" si="1"/>
        <v/>
      </c>
      <c r="M21" s="130"/>
      <c r="N21" s="130"/>
      <c r="O21" s="130"/>
      <c r="P21" s="130"/>
      <c r="Q21" s="130"/>
      <c r="R21" s="130"/>
      <c r="S21" s="130"/>
      <c r="T21" s="130"/>
      <c r="U21" s="130"/>
      <c r="V21" s="130"/>
      <c r="W21" s="130"/>
    </row>
    <row r="22" spans="1:23" ht="30" customHeight="1">
      <c r="A22" s="64">
        <v>12</v>
      </c>
      <c r="B22" s="153"/>
      <c r="C22" s="154"/>
      <c r="D22" s="274"/>
      <c r="E22" s="275"/>
      <c r="F22" s="155"/>
      <c r="G22" s="156"/>
      <c r="H22" s="159"/>
      <c r="I22" s="160"/>
      <c r="J22" s="75"/>
      <c r="K22" s="130">
        <f t="shared" si="0"/>
        <v>0</v>
      </c>
      <c r="L22" s="130" t="str">
        <f t="shared" si="1"/>
        <v/>
      </c>
      <c r="M22" s="130"/>
      <c r="N22" s="130"/>
      <c r="O22" s="130"/>
      <c r="P22" s="130"/>
      <c r="Q22" s="130"/>
      <c r="R22" s="130"/>
      <c r="S22" s="130"/>
      <c r="T22" s="130"/>
      <c r="U22" s="130"/>
      <c r="V22" s="130"/>
      <c r="W22" s="130"/>
    </row>
    <row r="23" spans="1:23" ht="30" customHeight="1">
      <c r="A23" s="64">
        <v>13</v>
      </c>
      <c r="B23" s="153"/>
      <c r="C23" s="154"/>
      <c r="D23" s="274"/>
      <c r="E23" s="275"/>
      <c r="F23" s="155"/>
      <c r="G23" s="156"/>
      <c r="H23" s="159"/>
      <c r="I23" s="160"/>
      <c r="J23" s="75"/>
      <c r="K23" s="130">
        <f t="shared" si="0"/>
        <v>0</v>
      </c>
      <c r="L23" s="130" t="str">
        <f t="shared" si="1"/>
        <v/>
      </c>
      <c r="M23" s="130"/>
      <c r="N23" s="130"/>
      <c r="O23" s="130"/>
      <c r="P23" s="130"/>
      <c r="Q23" s="130"/>
      <c r="R23" s="130"/>
      <c r="S23" s="130"/>
      <c r="T23" s="130"/>
      <c r="U23" s="130"/>
      <c r="V23" s="130"/>
      <c r="W23" s="130"/>
    </row>
    <row r="24" spans="1:23" ht="30" customHeight="1">
      <c r="A24" s="64">
        <v>14</v>
      </c>
      <c r="B24" s="153"/>
      <c r="C24" s="154"/>
      <c r="D24" s="274"/>
      <c r="E24" s="275"/>
      <c r="F24" s="155"/>
      <c r="G24" s="156"/>
      <c r="H24" s="159"/>
      <c r="I24" s="160"/>
      <c r="J24" s="75"/>
      <c r="K24" s="130">
        <f t="shared" si="0"/>
        <v>0</v>
      </c>
      <c r="L24" s="130" t="str">
        <f t="shared" si="1"/>
        <v/>
      </c>
      <c r="M24" s="130"/>
      <c r="N24" s="130"/>
      <c r="O24" s="130"/>
      <c r="P24" s="130"/>
      <c r="Q24" s="130"/>
      <c r="R24" s="130"/>
      <c r="S24" s="130"/>
      <c r="T24" s="130"/>
      <c r="U24" s="130"/>
      <c r="V24" s="130"/>
      <c r="W24" s="130"/>
    </row>
    <row r="25" spans="1:23" ht="30" customHeight="1" thickBot="1">
      <c r="A25" s="65">
        <v>15</v>
      </c>
      <c r="B25" s="198"/>
      <c r="C25" s="161"/>
      <c r="D25" s="294"/>
      <c r="E25" s="295"/>
      <c r="F25" s="162"/>
      <c r="G25" s="163"/>
      <c r="H25" s="164"/>
      <c r="I25" s="165"/>
      <c r="J25" s="76"/>
      <c r="K25" s="130">
        <f t="shared" si="0"/>
        <v>0</v>
      </c>
      <c r="L25" s="130" t="e">
        <f>IF(SUMIF(C11:C25,"【職員処遇改善費のみ対象】園内研修",I11:I25)&gt;VLOOKUP(C6,M25:N28,2,FALSE),VLOOKUP(C6,M25:N28,2,FALSE)-SUMIF(C11:C25,"【職員処遇改善費のみ対象】園内研修",I11:I25),"")</f>
        <v>#N/A</v>
      </c>
      <c r="M25" s="54" t="s">
        <v>140</v>
      </c>
      <c r="N25" s="149">
        <v>4</v>
      </c>
      <c r="O25" s="130"/>
      <c r="P25" s="130"/>
      <c r="Q25" s="130"/>
      <c r="R25" s="130"/>
      <c r="S25" s="130"/>
      <c r="T25" s="130"/>
      <c r="U25" s="130"/>
      <c r="V25" s="130"/>
      <c r="W25" s="130"/>
    </row>
    <row r="26" spans="1:23" ht="26.25" customHeight="1" thickTop="1" thickBot="1">
      <c r="A26" s="287" t="s">
        <v>65</v>
      </c>
      <c r="B26" s="289"/>
      <c r="C26" s="288"/>
      <c r="D26" s="288"/>
      <c r="E26" s="288"/>
      <c r="F26" s="289"/>
      <c r="G26" s="290"/>
      <c r="H26" s="85">
        <f ca="1">①集計表!P42</f>
        <v>0</v>
      </c>
      <c r="I26" s="82">
        <f ca="1">SUM(I27:I29)</f>
        <v>0</v>
      </c>
      <c r="J26" s="152"/>
      <c r="K26" s="130"/>
      <c r="L26" s="130"/>
      <c r="M26" s="132"/>
      <c r="N26" s="149"/>
      <c r="O26" s="130"/>
      <c r="P26" s="130"/>
      <c r="Q26" s="130"/>
      <c r="R26" s="130"/>
      <c r="S26" s="130"/>
      <c r="T26" s="130"/>
      <c r="U26" s="130"/>
      <c r="V26" s="130"/>
      <c r="W26" s="130"/>
    </row>
    <row r="27" spans="1:23" ht="26.25" customHeight="1" thickBot="1">
      <c r="A27" s="136"/>
      <c r="B27" s="127" t="s">
        <v>66</v>
      </c>
      <c r="C27" s="128"/>
      <c r="D27" s="128"/>
      <c r="E27" s="128"/>
      <c r="F27" s="128"/>
      <c r="G27" s="128"/>
      <c r="H27" s="139" t="s">
        <v>89</v>
      </c>
      <c r="I27" s="82">
        <f>SUMIF(C11:C25,"【職員処遇改善費のみ対象】横浜市（区）主催研修",I11:I25)</f>
        <v>0</v>
      </c>
      <c r="J27" s="126"/>
      <c r="K27" s="130"/>
      <c r="L27" s="130"/>
      <c r="M27" s="132"/>
      <c r="N27" s="149"/>
      <c r="O27" s="130"/>
      <c r="P27" s="130"/>
      <c r="Q27" s="130"/>
      <c r="R27" s="130"/>
      <c r="S27" s="130"/>
      <c r="T27" s="130"/>
      <c r="U27" s="130"/>
      <c r="V27" s="130"/>
      <c r="W27" s="130"/>
    </row>
    <row r="28" spans="1:23" ht="26.25" customHeight="1" thickBot="1">
      <c r="A28" s="136"/>
      <c r="B28" s="147" t="s">
        <v>145</v>
      </c>
      <c r="C28" s="128"/>
      <c r="D28" s="128"/>
      <c r="E28" s="128"/>
      <c r="F28" s="128"/>
      <c r="G28" s="128"/>
      <c r="H28" s="138" t="s">
        <v>186</v>
      </c>
      <c r="I28" s="82">
        <f ca="1">SUMIF(C11:C26,"【幼稚園又は認定こども園に勤務していた者】その他",I11:I25)</f>
        <v>0</v>
      </c>
      <c r="J28" s="137"/>
      <c r="K28" s="130"/>
      <c r="M28" s="132"/>
      <c r="N28" s="149"/>
      <c r="O28" s="130"/>
      <c r="P28" s="130"/>
      <c r="Q28" s="130"/>
      <c r="R28" s="130"/>
      <c r="S28" s="130"/>
      <c r="T28" s="130"/>
      <c r="U28" s="130"/>
      <c r="V28" s="130"/>
      <c r="W28" s="130"/>
    </row>
    <row r="29" spans="1:23" ht="26.25" customHeight="1" thickBot="1">
      <c r="A29" s="136"/>
      <c r="B29" s="292" t="s">
        <v>144</v>
      </c>
      <c r="C29" s="292"/>
      <c r="D29" s="292"/>
      <c r="E29" s="292"/>
      <c r="F29" s="292"/>
      <c r="G29" s="293"/>
      <c r="H29" s="138" t="s">
        <v>187</v>
      </c>
      <c r="I29" s="82">
        <f>IF(SUMIF(C11:C25,"【職員処遇改善費のみ対象】園内研修",I11:I25)&gt;N25,N25,SUMIF(C11:C25,"【職員処遇改善費のみ対象】園内研修",I11:I25))</f>
        <v>0</v>
      </c>
      <c r="J29" s="137"/>
      <c r="K29" s="130"/>
      <c r="L29" s="130"/>
      <c r="M29" s="130"/>
      <c r="N29" s="130"/>
      <c r="O29" s="130"/>
      <c r="P29" s="130"/>
      <c r="Q29" s="130"/>
      <c r="R29" s="130"/>
      <c r="S29" s="130"/>
      <c r="T29" s="130"/>
      <c r="U29" s="130"/>
      <c r="V29" s="130"/>
      <c r="W29" s="130"/>
    </row>
    <row r="30" spans="1:23" s="52" customFormat="1" ht="26.25" customHeight="1" thickBot="1">
      <c r="A30" s="121"/>
      <c r="B30" s="122" t="s">
        <v>183</v>
      </c>
      <c r="C30" s="148"/>
      <c r="D30" s="128"/>
      <c r="E30" s="128"/>
      <c r="F30" s="128"/>
      <c r="G30" s="128"/>
      <c r="H30" s="189" t="s">
        <v>188</v>
      </c>
      <c r="I30" s="82">
        <f>SUMIF(C11:C25,"幼稚園教諭旧免許状更新講習・免許法認定講習",I11:I25)</f>
        <v>0</v>
      </c>
      <c r="J30" s="128"/>
      <c r="K30" s="132"/>
      <c r="L30" s="132"/>
      <c r="M30" s="132"/>
      <c r="N30" s="132"/>
      <c r="O30" s="132"/>
      <c r="P30" s="132"/>
      <c r="Q30" s="132"/>
      <c r="R30" s="132"/>
      <c r="S30" s="132"/>
      <c r="T30" s="132"/>
      <c r="U30" s="132"/>
      <c r="V30" s="132"/>
      <c r="W30" s="132"/>
    </row>
    <row r="31" spans="1:23" s="52" customFormat="1" ht="15" customHeight="1">
      <c r="A31" s="121"/>
      <c r="B31" s="291" t="s">
        <v>184</v>
      </c>
      <c r="C31" s="291"/>
      <c r="D31" s="128"/>
      <c r="E31" s="128"/>
      <c r="F31" s="128"/>
      <c r="G31" s="128"/>
      <c r="H31" s="128"/>
      <c r="I31" s="128"/>
      <c r="J31" s="128"/>
      <c r="K31" s="132"/>
      <c r="L31" s="132"/>
      <c r="M31" s="132"/>
      <c r="N31" s="132"/>
      <c r="O31" s="132"/>
      <c r="P31" s="132"/>
      <c r="Q31" s="132"/>
      <c r="R31" s="132"/>
      <c r="S31" s="132"/>
      <c r="T31" s="132"/>
      <c r="U31" s="132"/>
      <c r="V31" s="132"/>
      <c r="W31" s="132"/>
    </row>
    <row r="32" spans="1:23" s="52" customFormat="1" ht="15" customHeight="1">
      <c r="A32" s="121"/>
      <c r="B32" s="122" t="s">
        <v>185</v>
      </c>
      <c r="C32" s="128"/>
      <c r="D32" s="128"/>
      <c r="E32" s="128"/>
      <c r="F32" s="128"/>
      <c r="G32" s="128"/>
      <c r="H32" s="128"/>
      <c r="I32" s="128"/>
      <c r="J32" s="128"/>
      <c r="K32" s="132"/>
      <c r="L32" s="132"/>
      <c r="M32" s="132"/>
      <c r="N32" s="132"/>
      <c r="O32" s="132"/>
      <c r="P32" s="132"/>
      <c r="Q32" s="132"/>
      <c r="R32" s="132"/>
      <c r="S32" s="132"/>
      <c r="T32" s="132"/>
      <c r="U32" s="132"/>
      <c r="V32" s="132"/>
      <c r="W32" s="132"/>
    </row>
    <row r="33" spans="1:23" s="52" customFormat="1" ht="15" customHeight="1">
      <c r="A33" s="121"/>
      <c r="B33" s="122" t="s">
        <v>196</v>
      </c>
      <c r="C33" s="128"/>
      <c r="D33" s="128"/>
      <c r="E33" s="128"/>
      <c r="F33" s="128"/>
      <c r="G33" s="128"/>
      <c r="H33" s="128"/>
      <c r="I33" s="128"/>
      <c r="J33" s="128"/>
      <c r="K33" s="132"/>
      <c r="L33" s="132"/>
      <c r="M33" s="132"/>
      <c r="N33" s="132"/>
      <c r="O33" s="132"/>
      <c r="P33" s="132"/>
      <c r="Q33" s="132"/>
      <c r="R33" s="132"/>
      <c r="S33" s="132"/>
      <c r="T33" s="132"/>
      <c r="U33" s="132"/>
      <c r="V33" s="132"/>
      <c r="W33" s="132"/>
    </row>
    <row r="34" spans="1:23" s="52" customFormat="1" ht="15" customHeight="1">
      <c r="A34" s="121"/>
      <c r="C34" s="129"/>
      <c r="D34" s="128"/>
      <c r="E34" s="128"/>
      <c r="F34" s="128"/>
      <c r="G34" s="128"/>
      <c r="H34" s="128"/>
      <c r="I34" s="128"/>
      <c r="J34" s="128"/>
      <c r="K34" s="132"/>
      <c r="L34" s="132"/>
      <c r="M34" s="132"/>
      <c r="N34" s="132"/>
      <c r="O34" s="132"/>
      <c r="P34" s="132"/>
      <c r="Q34" s="132"/>
      <c r="R34" s="132"/>
      <c r="S34" s="132"/>
      <c r="T34" s="132"/>
      <c r="U34" s="132"/>
      <c r="V34" s="132"/>
      <c r="W34" s="132"/>
    </row>
    <row r="35" spans="1:23" s="52" customFormat="1" ht="15" customHeight="1">
      <c r="A35" s="121"/>
      <c r="D35" s="128"/>
      <c r="E35" s="128"/>
      <c r="F35" s="128"/>
      <c r="G35" s="128"/>
      <c r="H35" s="128"/>
      <c r="I35" s="128"/>
      <c r="J35" s="128"/>
      <c r="K35" s="132"/>
      <c r="L35" s="132"/>
      <c r="M35" s="132"/>
      <c r="N35" s="132"/>
      <c r="O35" s="132"/>
      <c r="P35" s="132"/>
      <c r="Q35" s="132"/>
      <c r="R35" s="132"/>
      <c r="S35" s="132"/>
      <c r="T35" s="132"/>
      <c r="U35" s="132"/>
      <c r="V35" s="132"/>
      <c r="W35" s="132"/>
    </row>
    <row r="36" spans="1:23" s="52" customFormat="1" ht="15" customHeight="1">
      <c r="A36" s="121"/>
      <c r="C36" s="128"/>
      <c r="D36" s="128"/>
      <c r="E36" s="128"/>
      <c r="F36" s="128"/>
      <c r="G36" s="128"/>
      <c r="H36" s="128"/>
      <c r="I36" s="128"/>
      <c r="J36" s="128"/>
      <c r="K36" s="132"/>
      <c r="L36" s="132"/>
      <c r="M36" s="132"/>
      <c r="N36" s="132"/>
      <c r="O36" s="132"/>
      <c r="P36" s="132"/>
      <c r="Q36" s="132"/>
      <c r="R36" s="132"/>
      <c r="S36" s="132"/>
      <c r="T36" s="132"/>
      <c r="U36" s="132"/>
      <c r="V36" s="132"/>
      <c r="W36" s="132"/>
    </row>
    <row r="37" spans="1:23" s="52" customFormat="1" ht="15" customHeight="1">
      <c r="A37" s="62"/>
      <c r="C37" s="50"/>
      <c r="D37" s="50"/>
      <c r="E37" s="50"/>
      <c r="F37" s="50"/>
      <c r="G37" s="50"/>
      <c r="H37" s="50"/>
      <c r="I37" s="50"/>
      <c r="J37" s="50"/>
    </row>
    <row r="38" spans="1:23" s="52" customFormat="1" ht="15" customHeight="1">
      <c r="A38" s="62"/>
      <c r="B38" s="99" t="s">
        <v>90</v>
      </c>
      <c r="C38" s="100"/>
      <c r="D38" s="100"/>
      <c r="E38" s="100"/>
      <c r="F38" s="100"/>
      <c r="G38" s="50"/>
      <c r="H38" s="50"/>
      <c r="I38" s="50"/>
      <c r="J38" s="50"/>
    </row>
    <row r="39" spans="1:23" s="52" customFormat="1" ht="30" customHeight="1">
      <c r="A39" s="62"/>
      <c r="B39" s="211"/>
      <c r="C39" s="212"/>
      <c r="D39" s="212"/>
      <c r="E39" s="212"/>
      <c r="F39" s="212"/>
      <c r="G39" s="212"/>
      <c r="H39" s="212"/>
      <c r="I39" s="212"/>
      <c r="J39" s="212"/>
    </row>
    <row r="40" spans="1:23" s="52" customFormat="1" ht="15" customHeight="1">
      <c r="A40" s="62"/>
      <c r="B40" s="58"/>
      <c r="C40" s="50"/>
      <c r="D40" s="50"/>
      <c r="E40" s="50"/>
      <c r="F40" s="50"/>
      <c r="G40" s="50"/>
      <c r="H40" s="50"/>
      <c r="I40" s="50"/>
      <c r="J40" s="50"/>
    </row>
    <row r="41" spans="1:23" s="52" customFormat="1" ht="15" customHeight="1">
      <c r="A41" s="62"/>
      <c r="B41" s="58"/>
      <c r="C41" s="50"/>
      <c r="D41" s="50"/>
      <c r="E41" s="50"/>
      <c r="F41" s="50"/>
      <c r="G41" s="50"/>
      <c r="H41" s="50"/>
      <c r="I41" s="50"/>
      <c r="J41" s="50"/>
    </row>
    <row r="42" spans="1:23" s="53" customFormat="1" ht="15" customHeight="1">
      <c r="A42" s="66"/>
      <c r="B42" s="57"/>
      <c r="C42" s="51"/>
      <c r="D42" s="51"/>
      <c r="E42" s="51"/>
      <c r="F42" s="51"/>
      <c r="G42" s="51"/>
      <c r="H42" s="51"/>
      <c r="I42" s="51"/>
      <c r="J42" s="51"/>
    </row>
  </sheetData>
  <sheetProtection algorithmName="SHA-512" hashValue="GtHNxvS6JOGblw2Ky9VTw8KJDSGSIcUOoJoJDV9uBKjb66+5mi0szVUtjxC4fUUs4kj5nLyckT9AWFtFU1bxIQ==" saltValue="fc2O0SZRSNgIdxNGj44dSQ==" spinCount="100000" sheet="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9:G29"/>
    <mergeCell ref="B31:C31"/>
    <mergeCell ref="B39:J39"/>
    <mergeCell ref="D21:E21"/>
    <mergeCell ref="D22:E22"/>
    <mergeCell ref="D23:E23"/>
    <mergeCell ref="D24:E24"/>
    <mergeCell ref="D25:E25"/>
    <mergeCell ref="A26:G26"/>
  </mergeCells>
  <phoneticPr fontId="2"/>
  <conditionalFormatting sqref="C6:C7">
    <cfRule type="cellIs" dxfId="259" priority="13" operator="equal">
      <formula>""</formula>
    </cfRule>
  </conditionalFormatting>
  <conditionalFormatting sqref="D8 H26:I26">
    <cfRule type="cellIs" dxfId="258" priority="15" operator="equal">
      <formula>""</formula>
    </cfRule>
  </conditionalFormatting>
  <conditionalFormatting sqref="D11:E25 G11:H25">
    <cfRule type="expression" dxfId="257" priority="3">
      <formula>$C11="【職員処遇改善費のみ対象】園内研修"</formula>
    </cfRule>
  </conditionalFormatting>
  <conditionalFormatting sqref="D11:E25">
    <cfRule type="expression" dxfId="256" priority="11">
      <formula>$C11="【職員処遇改善費のみ対象】横浜市（区）主催研修"</formula>
    </cfRule>
    <cfRule type="expression" dxfId="255" priority="12">
      <formula>$C11="幼稚園教諭旧免許状更新講習・免許法認定講習"</formula>
    </cfRule>
  </conditionalFormatting>
  <conditionalFormatting sqref="F11:F25">
    <cfRule type="expression" dxfId="254" priority="7">
      <formula>$C11&lt;&gt;"保育士等キャリアアップ研修"</formula>
    </cfRule>
    <cfRule type="expression" dxfId="253" priority="16" stopIfTrue="1">
      <formula>$C11="保育士等キャリアアップ研修"</formula>
    </cfRule>
  </conditionalFormatting>
  <conditionalFormatting sqref="F11:H25">
    <cfRule type="expression" dxfId="252" priority="4">
      <formula>$C11="その他"</formula>
    </cfRule>
  </conditionalFormatting>
  <conditionalFormatting sqref="G11:G25">
    <cfRule type="expression" dxfId="251" priority="9">
      <formula>$C11="幼稚園教諭旧免許状更新講習・免許法認定講習"</formula>
    </cfRule>
  </conditionalFormatting>
  <conditionalFormatting sqref="G11:H25">
    <cfRule type="expression" dxfId="250" priority="1">
      <formula>$C11="【職員処遇改善費のみ対象】横浜市（区）主催研修"</formula>
    </cfRule>
  </conditionalFormatting>
  <conditionalFormatting sqref="H11:H25">
    <cfRule type="expression" dxfId="249" priority="2">
      <formula>$C11="【幼稚園又は認定こども園に勤務していた者】その他"</formula>
    </cfRule>
  </conditionalFormatting>
  <conditionalFormatting sqref="H3:I3 H4:J7">
    <cfRule type="cellIs" dxfId="248" priority="14" operator="equal">
      <formula>""</formula>
    </cfRule>
  </conditionalFormatting>
  <conditionalFormatting sqref="I11:I25">
    <cfRule type="expression" dxfId="247" priority="8">
      <formula>$C11="保育士等キャリアアップ研修"</formula>
    </cfRule>
  </conditionalFormatting>
  <dataValidations count="9">
    <dataValidation type="list" allowBlank="1" showInputMessage="1" showErrorMessage="1" sqref="H25" xr:uid="{44163AD8-4411-4FE7-8586-F5FB4097880F}">
      <formula1>INDIRECT($C$5)</formula1>
    </dataValidation>
    <dataValidation type="list" allowBlank="1" showInputMessage="1" showErrorMessage="1" sqref="H11:H24" xr:uid="{B9F4B92F-2BE5-480B-9BBF-759DDE2189AD}">
      <formula1>INDIRECT($C$6)</formula1>
    </dataValidation>
    <dataValidation type="decimal" operator="greaterThanOrEqual" allowBlank="1" showInputMessage="1" showErrorMessage="1" sqref="I11:I25" xr:uid="{BE7C9F5F-B6F7-4467-A91A-6942DA03F4BC}">
      <formula1>0</formula1>
    </dataValidation>
    <dataValidation type="textLength" operator="equal" allowBlank="1" showInputMessage="1" showErrorMessage="1" sqref="G11:G25" xr:uid="{624FE1A2-E58C-4A40-AF27-514659A89878}">
      <formula1>12</formula1>
    </dataValidation>
    <dataValidation type="list" allowBlank="1" showInputMessage="1" showErrorMessage="1" sqref="D8" xr:uid="{BA49E305-36B6-4E6E-BA2C-0C85B5816094}">
      <formula1>"〇,×"</formula1>
    </dataValidation>
    <dataValidation type="list" allowBlank="1" showInputMessage="1" showErrorMessage="1" sqref="C11:C25" xr:uid="{0B0473F4-06AB-41AC-979B-25D8D72967C0}">
      <formula1>INDIRECT($D$8)</formula1>
    </dataValidation>
    <dataValidation type="list" allowBlank="1" showInputMessage="1" showErrorMessage="1" sqref="O6" xr:uid="{A7C7172D-8755-4DF2-960E-CA32BB28DE60}">
      <formula1>" "</formula1>
    </dataValidation>
    <dataValidation type="list" allowBlank="1" showInputMessage="1" showErrorMessage="1" sqref="D11:E25" xr:uid="{FB12B267-AC54-45AF-962F-9ADD8EFE074A}">
      <formula1>INDIRECT($C11)</formula1>
    </dataValidation>
    <dataValidation type="date" operator="lessThanOrEqual" allowBlank="1" error="賃金改善開始月のR6.4月以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6.4月以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61817F21-0157-4DE3-8CD1-36F33490868A}">
      <formula1>45716</formula1>
    </dataValidation>
  </dataValidations>
  <printOptions horizontalCentered="1"/>
  <pageMargins left="0.25" right="0.25" top="0.75" bottom="0.75" header="0.3" footer="0.3"/>
  <pageSetup paperSize="8" scale="85" orientation="landscape" cellComments="asDisplayed" r:id="rId1"/>
  <extLst>
    <ext xmlns:x14="http://schemas.microsoft.com/office/spreadsheetml/2009/9/main" uri="{CCE6A557-97BC-4b89-ADB6-D9C93CAAB3DF}">
      <x14:dataValidations xmlns:xm="http://schemas.microsoft.com/office/excel/2006/main" count="1">
        <x14:dataValidation type="list" allowBlank="1" showInputMessage="1" showErrorMessage="1" xr:uid="{7A72EDB7-3773-40F4-B7CE-A874BD4B5375}">
          <x14:formula1>
            <xm:f>マスタ!$C$3:$C$6</xm:f>
          </x14:formula1>
          <xm:sqref>C6:D6</xm:sqref>
        </x14:dataValidation>
      </x14:dataValidations>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0D2F63-5C10-4275-99F0-1E4E8F947C87}">
  <sheetPr codeName="Sheet35">
    <tabColor rgb="FFFF0000"/>
    <pageSetUpPr fitToPage="1"/>
  </sheetPr>
  <dimension ref="A1:W42"/>
  <sheetViews>
    <sheetView showZeros="0" view="pageBreakPreview" zoomScale="70" zoomScaleNormal="70" zoomScaleSheetLayoutView="70" workbookViewId="0">
      <selection activeCell="B12" sqref="B12"/>
    </sheetView>
  </sheetViews>
  <sheetFormatPr defaultRowHeight="18.75"/>
  <cols>
    <col min="1" max="1" width="5" style="63" customWidth="1"/>
    <col min="2" max="2" width="16.75" style="67" customWidth="1"/>
    <col min="3" max="3" width="39.375" style="2" customWidth="1"/>
    <col min="4" max="4" width="9.375" style="2" customWidth="1"/>
    <col min="5" max="5" width="37.625" style="2" customWidth="1"/>
    <col min="6" max="6" width="42.875" style="2" customWidth="1"/>
    <col min="7" max="7" width="19.625" style="2" customWidth="1"/>
    <col min="8" max="8" width="22.375" style="2" customWidth="1"/>
    <col min="9" max="9" width="15.625" style="2" customWidth="1"/>
    <col min="10" max="10" width="27.5" style="2" customWidth="1"/>
    <col min="11" max="11" width="9" style="2" hidden="1" customWidth="1"/>
    <col min="12" max="12" width="11.875" style="2" hidden="1" customWidth="1"/>
    <col min="13" max="13" width="10.5" style="2" hidden="1" customWidth="1"/>
    <col min="14" max="14" width="9" style="2" hidden="1" customWidth="1"/>
    <col min="15" max="15" width="50.625" style="2" hidden="1" customWidth="1"/>
    <col min="16" max="16384" width="9" style="2"/>
  </cols>
  <sheetData>
    <row r="1" spans="1:23" ht="29.25" customHeight="1">
      <c r="A1" s="112" t="s">
        <v>71</v>
      </c>
      <c r="B1" s="113"/>
      <c r="C1" s="117"/>
      <c r="D1" s="116" t="s">
        <v>195</v>
      </c>
      <c r="E1" s="98"/>
      <c r="F1" s="116"/>
      <c r="G1" s="117"/>
      <c r="H1" s="117"/>
      <c r="I1" s="117"/>
      <c r="J1" s="118"/>
      <c r="K1" s="130"/>
      <c r="L1" s="130"/>
      <c r="M1" s="130"/>
      <c r="N1" s="130"/>
      <c r="O1" s="130"/>
      <c r="P1" s="130"/>
      <c r="Q1" s="130"/>
      <c r="R1" s="130"/>
      <c r="S1" s="130"/>
      <c r="T1" s="130"/>
      <c r="U1" s="130"/>
      <c r="V1" s="130"/>
      <c r="W1" s="130"/>
    </row>
    <row r="2" spans="1:23" ht="19.5" thickBot="1">
      <c r="A2" s="121"/>
      <c r="B2" s="122"/>
      <c r="C2" s="119"/>
      <c r="D2" s="119"/>
      <c r="E2" s="119"/>
      <c r="F2" s="124"/>
      <c r="G2" s="119"/>
      <c r="H2" s="125"/>
      <c r="I2" s="125"/>
      <c r="J2" s="125"/>
      <c r="K2" s="130"/>
      <c r="L2" s="130"/>
      <c r="M2" s="130"/>
      <c r="N2" s="130"/>
      <c r="O2" s="130"/>
      <c r="P2" s="130"/>
      <c r="Q2" s="130"/>
      <c r="R2" s="130"/>
      <c r="S2" s="130"/>
      <c r="T2" s="130"/>
      <c r="U2" s="130"/>
      <c r="V2" s="130"/>
      <c r="W2" s="130"/>
    </row>
    <row r="3" spans="1:23" s="6" customFormat="1" ht="24.95" customHeight="1">
      <c r="A3" s="192"/>
      <c r="B3" s="122"/>
      <c r="C3" s="193"/>
      <c r="D3" s="193"/>
      <c r="E3" s="193"/>
      <c r="F3" s="194"/>
      <c r="G3" s="195" t="s">
        <v>1</v>
      </c>
      <c r="H3" s="97">
        <f>①集計表!P4</f>
        <v>0</v>
      </c>
      <c r="I3" s="196" t="s">
        <v>3</v>
      </c>
      <c r="J3" s="118"/>
      <c r="K3" s="131"/>
      <c r="L3" s="131"/>
      <c r="M3" s="131"/>
      <c r="N3" s="131"/>
      <c r="O3" s="131"/>
      <c r="P3" s="131"/>
      <c r="Q3" s="131"/>
      <c r="R3" s="131"/>
      <c r="S3" s="131"/>
      <c r="T3" s="131"/>
      <c r="U3" s="131"/>
      <c r="V3" s="131"/>
      <c r="W3" s="131"/>
    </row>
    <row r="4" spans="1:23" s="6" customFormat="1" ht="24.95" customHeight="1">
      <c r="A4" s="121"/>
      <c r="B4" s="122"/>
      <c r="C4" s="193"/>
      <c r="D4" s="193"/>
      <c r="E4" s="193"/>
      <c r="F4" s="194"/>
      <c r="G4" s="197" t="s">
        <v>4</v>
      </c>
      <c r="H4" s="276">
        <f>①集計表!P5</f>
        <v>0</v>
      </c>
      <c r="I4" s="277"/>
      <c r="J4" s="278"/>
      <c r="K4" s="131"/>
      <c r="L4" s="131"/>
      <c r="M4" s="131"/>
      <c r="N4" s="131"/>
      <c r="O4" s="131"/>
      <c r="P4" s="131"/>
      <c r="Q4" s="131"/>
      <c r="R4" s="131"/>
      <c r="S4" s="131"/>
      <c r="T4" s="131"/>
      <c r="U4" s="131"/>
      <c r="V4" s="131"/>
      <c r="W4" s="131"/>
    </row>
    <row r="5" spans="1:23" s="6" customFormat="1" ht="24.95" customHeight="1" thickBot="1">
      <c r="A5" s="62"/>
      <c r="B5" s="71"/>
      <c r="C5" s="3"/>
      <c r="D5" s="14"/>
      <c r="E5" s="14"/>
      <c r="F5" s="7"/>
      <c r="G5" s="15" t="s">
        <v>7</v>
      </c>
      <c r="H5" s="279">
        <f>①集計表!P6</f>
        <v>0</v>
      </c>
      <c r="I5" s="280"/>
      <c r="J5" s="281"/>
      <c r="K5" s="131"/>
      <c r="L5" s="131"/>
      <c r="M5" s="131"/>
      <c r="N5" s="131"/>
      <c r="O5" s="131"/>
      <c r="P5" s="131"/>
      <c r="Q5" s="131"/>
      <c r="R5" s="131"/>
      <c r="S5" s="131"/>
      <c r="T5" s="131"/>
      <c r="U5" s="131"/>
      <c r="V5" s="131"/>
      <c r="W5" s="131"/>
    </row>
    <row r="6" spans="1:23" s="6" customFormat="1" ht="24.95" customHeight="1">
      <c r="A6" s="62"/>
      <c r="B6" s="68" t="s">
        <v>6</v>
      </c>
      <c r="C6" s="270"/>
      <c r="D6" s="271"/>
      <c r="E6" s="14"/>
      <c r="F6" s="7"/>
      <c r="G6" s="70" t="s">
        <v>63</v>
      </c>
      <c r="H6" s="279">
        <f>①集計表!P7</f>
        <v>0</v>
      </c>
      <c r="I6" s="280"/>
      <c r="J6" s="281"/>
      <c r="K6" s="131"/>
      <c r="L6" s="131"/>
      <c r="M6" s="131"/>
      <c r="N6" s="131"/>
      <c r="O6" s="131"/>
      <c r="P6" s="131"/>
      <c r="Q6" s="131"/>
      <c r="R6" s="131"/>
      <c r="S6" s="131"/>
      <c r="T6" s="131"/>
      <c r="U6" s="131"/>
      <c r="V6" s="131"/>
      <c r="W6" s="131"/>
    </row>
    <row r="7" spans="1:23" s="6" customFormat="1" ht="24.95" customHeight="1" thickBot="1">
      <c r="A7" s="62"/>
      <c r="B7" s="107" t="s">
        <v>9</v>
      </c>
      <c r="C7" s="272"/>
      <c r="D7" s="273"/>
      <c r="E7" s="14"/>
      <c r="F7" s="7"/>
      <c r="G7" s="17" t="s">
        <v>64</v>
      </c>
      <c r="H7" s="282">
        <f>①集計表!P8</f>
        <v>0</v>
      </c>
      <c r="I7" s="283"/>
      <c r="J7" s="284"/>
      <c r="K7" s="131"/>
      <c r="L7" s="131"/>
      <c r="M7" s="131"/>
      <c r="N7" s="131"/>
      <c r="O7" s="131"/>
      <c r="P7" s="131"/>
      <c r="Q7" s="131"/>
      <c r="R7" s="131"/>
      <c r="S7" s="131"/>
      <c r="T7" s="131"/>
      <c r="U7" s="131"/>
      <c r="V7" s="131"/>
      <c r="W7" s="131"/>
    </row>
    <row r="8" spans="1:23" s="6" customFormat="1" ht="24.95" customHeight="1" thickBot="1">
      <c r="A8" s="62"/>
      <c r="B8" s="268" t="s">
        <v>104</v>
      </c>
      <c r="C8" s="269"/>
      <c r="D8" s="133" t="s">
        <v>106</v>
      </c>
      <c r="E8" s="14"/>
      <c r="F8" s="7"/>
      <c r="G8" s="102"/>
      <c r="H8" s="3"/>
      <c r="I8" s="3"/>
      <c r="J8" s="106"/>
      <c r="K8" s="131"/>
      <c r="L8" s="131" t="s">
        <v>190</v>
      </c>
      <c r="M8" s="131"/>
      <c r="N8" s="131"/>
      <c r="O8" s="131"/>
      <c r="P8" s="131"/>
      <c r="Q8" s="131"/>
      <c r="R8" s="131"/>
      <c r="S8" s="131"/>
      <c r="T8" s="131"/>
      <c r="U8" s="131"/>
      <c r="V8" s="131"/>
      <c r="W8" s="131"/>
    </row>
    <row r="9" spans="1:23" ht="24.95" customHeight="1">
      <c r="A9" s="62"/>
      <c r="B9" s="58"/>
      <c r="C9" s="19"/>
      <c r="D9" s="20"/>
      <c r="E9" s="20"/>
      <c r="F9" s="19"/>
      <c r="G9" s="19"/>
      <c r="H9" s="21"/>
      <c r="I9" s="22"/>
      <c r="J9" s="23"/>
      <c r="K9" s="130"/>
      <c r="L9" s="141" t="s">
        <v>189</v>
      </c>
      <c r="M9" s="140">
        <v>42826</v>
      </c>
      <c r="N9" s="130"/>
      <c r="O9" s="130"/>
      <c r="P9" s="130"/>
      <c r="Q9" s="130"/>
      <c r="R9" s="130"/>
      <c r="S9" s="130"/>
      <c r="T9" s="130"/>
      <c r="U9" s="130"/>
      <c r="V9" s="130"/>
      <c r="W9" s="130"/>
    </row>
    <row r="10" spans="1:23" ht="98.25" customHeight="1" thickBot="1">
      <c r="A10" s="61" t="s">
        <v>15</v>
      </c>
      <c r="B10" s="105" t="s">
        <v>146</v>
      </c>
      <c r="C10" s="59" t="s">
        <v>101</v>
      </c>
      <c r="D10" s="285" t="s">
        <v>181</v>
      </c>
      <c r="E10" s="286"/>
      <c r="F10" s="59" t="s">
        <v>19</v>
      </c>
      <c r="G10" s="60" t="s">
        <v>20</v>
      </c>
      <c r="H10" s="69" t="s">
        <v>74</v>
      </c>
      <c r="I10" s="72" t="s">
        <v>136</v>
      </c>
      <c r="J10" s="59" t="s">
        <v>62</v>
      </c>
      <c r="K10" s="130"/>
      <c r="L10" s="141" t="s">
        <v>142</v>
      </c>
      <c r="M10" s="130"/>
      <c r="N10" s="130"/>
      <c r="O10" s="130"/>
      <c r="P10" s="130"/>
      <c r="Q10" s="130"/>
      <c r="R10" s="130"/>
      <c r="S10" s="130"/>
      <c r="T10" s="130"/>
      <c r="U10" s="130"/>
      <c r="V10" s="130"/>
      <c r="W10" s="130"/>
    </row>
    <row r="11" spans="1:23" ht="30" customHeight="1">
      <c r="A11" s="64">
        <v>1</v>
      </c>
      <c r="B11" s="153"/>
      <c r="C11" s="154"/>
      <c r="D11" s="274"/>
      <c r="E11" s="275"/>
      <c r="F11" s="155"/>
      <c r="G11" s="156"/>
      <c r="H11" s="157"/>
      <c r="I11" s="158"/>
      <c r="J11" s="75"/>
      <c r="K11" s="130"/>
      <c r="L11" s="141" t="s">
        <v>143</v>
      </c>
      <c r="M11" s="140">
        <v>43921</v>
      </c>
      <c r="N11" s="130"/>
      <c r="O11" s="130"/>
      <c r="P11" s="130"/>
      <c r="Q11" s="130"/>
      <c r="R11" s="130"/>
      <c r="S11" s="130"/>
      <c r="T11" s="130"/>
      <c r="U11" s="130"/>
      <c r="V11" s="130"/>
      <c r="W11" s="130"/>
    </row>
    <row r="12" spans="1:23" ht="30" customHeight="1">
      <c r="A12" s="64">
        <v>2</v>
      </c>
      <c r="B12" s="153"/>
      <c r="C12" s="154"/>
      <c r="D12" s="274"/>
      <c r="E12" s="275"/>
      <c r="F12" s="155"/>
      <c r="G12" s="156"/>
      <c r="H12" s="159"/>
      <c r="I12" s="160"/>
      <c r="J12" s="75"/>
      <c r="K12" s="130">
        <f t="shared" ref="K12:K25" si="0">IF(H12&lt;&gt;"",1,0)</f>
        <v>0</v>
      </c>
      <c r="L12" s="130" t="s">
        <v>141</v>
      </c>
      <c r="M12" s="140">
        <v>45382</v>
      </c>
      <c r="N12" s="130"/>
      <c r="O12" s="130"/>
      <c r="P12" s="130"/>
      <c r="Q12" s="130"/>
      <c r="R12" s="130"/>
      <c r="S12" s="130"/>
      <c r="T12" s="130"/>
      <c r="U12" s="130"/>
      <c r="V12" s="130"/>
      <c r="W12" s="130"/>
    </row>
    <row r="13" spans="1:23" ht="30" customHeight="1">
      <c r="A13" s="64">
        <v>3</v>
      </c>
      <c r="B13" s="153"/>
      <c r="C13" s="154"/>
      <c r="D13" s="274"/>
      <c r="E13" s="275"/>
      <c r="F13" s="155"/>
      <c r="G13" s="156"/>
      <c r="H13" s="159"/>
      <c r="I13" s="160"/>
      <c r="J13" s="75"/>
      <c r="K13" s="130">
        <f t="shared" si="0"/>
        <v>0</v>
      </c>
      <c r="L13" s="130" t="str">
        <f t="shared" ref="L13:L24" si="1">IF(C13="その他",1,"")</f>
        <v/>
      </c>
      <c r="M13" s="142"/>
      <c r="N13" s="130"/>
      <c r="O13" s="130"/>
      <c r="P13" s="130"/>
      <c r="Q13" s="130"/>
      <c r="R13" s="130"/>
      <c r="S13" s="130"/>
      <c r="T13" s="130"/>
      <c r="U13" s="130"/>
      <c r="V13" s="130"/>
      <c r="W13" s="130"/>
    </row>
    <row r="14" spans="1:23" ht="30" customHeight="1">
      <c r="A14" s="64">
        <v>4</v>
      </c>
      <c r="B14" s="153"/>
      <c r="C14" s="154"/>
      <c r="D14" s="274"/>
      <c r="E14" s="275"/>
      <c r="F14" s="155"/>
      <c r="G14" s="156"/>
      <c r="H14" s="159"/>
      <c r="I14" s="160"/>
      <c r="J14" s="75"/>
      <c r="K14" s="130">
        <f>IF(H14&lt;&gt;"",1,0)</f>
        <v>0</v>
      </c>
      <c r="L14" s="130" t="str">
        <f t="shared" si="1"/>
        <v/>
      </c>
      <c r="M14" s="141"/>
      <c r="N14" s="130"/>
      <c r="O14" s="130"/>
      <c r="P14" s="130"/>
      <c r="Q14" s="130"/>
      <c r="R14" s="130"/>
      <c r="S14" s="130"/>
      <c r="T14" s="130"/>
      <c r="U14" s="130"/>
      <c r="V14" s="130"/>
      <c r="W14" s="130"/>
    </row>
    <row r="15" spans="1:23" ht="30" customHeight="1">
      <c r="A15" s="64">
        <v>5</v>
      </c>
      <c r="B15" s="153"/>
      <c r="C15" s="154"/>
      <c r="D15" s="274"/>
      <c r="E15" s="275"/>
      <c r="F15" s="155"/>
      <c r="G15" s="156"/>
      <c r="H15" s="159"/>
      <c r="I15" s="160"/>
      <c r="J15" s="75"/>
      <c r="K15" s="130">
        <f t="shared" si="0"/>
        <v>0</v>
      </c>
      <c r="L15" s="130" t="str">
        <f t="shared" si="1"/>
        <v/>
      </c>
      <c r="M15" s="130"/>
      <c r="N15" s="130"/>
      <c r="O15" s="130"/>
      <c r="P15" s="130"/>
      <c r="Q15" s="130"/>
      <c r="R15" s="130"/>
      <c r="S15" s="130"/>
      <c r="T15" s="130"/>
      <c r="U15" s="130"/>
      <c r="V15" s="130"/>
      <c r="W15" s="130"/>
    </row>
    <row r="16" spans="1:23" ht="30" customHeight="1">
      <c r="A16" s="64">
        <v>6</v>
      </c>
      <c r="B16" s="153"/>
      <c r="C16" s="154"/>
      <c r="D16" s="274"/>
      <c r="E16" s="275"/>
      <c r="F16" s="155"/>
      <c r="G16" s="156"/>
      <c r="H16" s="159"/>
      <c r="I16" s="160"/>
      <c r="J16" s="75"/>
      <c r="K16" s="130">
        <f t="shared" si="0"/>
        <v>0</v>
      </c>
      <c r="L16" s="130" t="str">
        <f t="shared" si="1"/>
        <v/>
      </c>
      <c r="M16" s="130"/>
      <c r="N16" s="130"/>
      <c r="O16" s="130"/>
      <c r="P16" s="130"/>
      <c r="Q16" s="130"/>
      <c r="R16" s="130"/>
      <c r="S16" s="130"/>
      <c r="T16" s="130"/>
      <c r="U16" s="130"/>
      <c r="V16" s="130"/>
      <c r="W16" s="130"/>
    </row>
    <row r="17" spans="1:23" ht="30" customHeight="1">
      <c r="A17" s="64">
        <v>7</v>
      </c>
      <c r="B17" s="153"/>
      <c r="C17" s="154"/>
      <c r="D17" s="274"/>
      <c r="E17" s="275"/>
      <c r="F17" s="155"/>
      <c r="G17" s="156"/>
      <c r="H17" s="159"/>
      <c r="I17" s="160"/>
      <c r="J17" s="75"/>
      <c r="K17" s="130">
        <f t="shared" si="0"/>
        <v>0</v>
      </c>
      <c r="L17" s="130" t="str">
        <f t="shared" si="1"/>
        <v/>
      </c>
      <c r="M17" s="130"/>
      <c r="N17" s="130"/>
      <c r="O17" s="130"/>
      <c r="P17" s="130"/>
      <c r="Q17" s="130"/>
      <c r="R17" s="130"/>
      <c r="S17" s="130"/>
      <c r="T17" s="130"/>
      <c r="U17" s="130"/>
      <c r="V17" s="130"/>
      <c r="W17" s="130"/>
    </row>
    <row r="18" spans="1:23" ht="30" customHeight="1">
      <c r="A18" s="64">
        <v>8</v>
      </c>
      <c r="B18" s="153"/>
      <c r="C18" s="154"/>
      <c r="D18" s="274"/>
      <c r="E18" s="275"/>
      <c r="F18" s="155"/>
      <c r="G18" s="156"/>
      <c r="H18" s="159"/>
      <c r="I18" s="160"/>
      <c r="J18" s="75"/>
      <c r="K18" s="130">
        <f t="shared" si="0"/>
        <v>0</v>
      </c>
      <c r="L18" s="130" t="str">
        <f t="shared" si="1"/>
        <v/>
      </c>
      <c r="M18" s="130"/>
      <c r="N18" s="130"/>
      <c r="O18" s="130"/>
      <c r="P18" s="130"/>
      <c r="Q18" s="130"/>
      <c r="R18" s="130"/>
      <c r="S18" s="130"/>
      <c r="T18" s="130"/>
      <c r="U18" s="130"/>
      <c r="V18" s="130"/>
      <c r="W18" s="130"/>
    </row>
    <row r="19" spans="1:23" ht="30" customHeight="1">
      <c r="A19" s="64">
        <v>9</v>
      </c>
      <c r="B19" s="153"/>
      <c r="C19" s="154"/>
      <c r="D19" s="274"/>
      <c r="E19" s="275"/>
      <c r="F19" s="155"/>
      <c r="G19" s="156"/>
      <c r="H19" s="159"/>
      <c r="I19" s="160"/>
      <c r="J19" s="75"/>
      <c r="K19" s="130">
        <f t="shared" si="0"/>
        <v>0</v>
      </c>
      <c r="L19" s="130" t="str">
        <f t="shared" si="1"/>
        <v/>
      </c>
      <c r="M19" s="130"/>
      <c r="N19" s="130"/>
      <c r="O19" s="130"/>
      <c r="P19" s="130"/>
      <c r="Q19" s="130"/>
      <c r="R19" s="130"/>
      <c r="S19" s="130"/>
      <c r="T19" s="130"/>
      <c r="U19" s="130"/>
      <c r="V19" s="130"/>
      <c r="W19" s="130"/>
    </row>
    <row r="20" spans="1:23" ht="30" customHeight="1">
      <c r="A20" s="64">
        <v>10</v>
      </c>
      <c r="B20" s="153"/>
      <c r="C20" s="154"/>
      <c r="D20" s="274"/>
      <c r="E20" s="275"/>
      <c r="F20" s="155"/>
      <c r="G20" s="156"/>
      <c r="H20" s="159"/>
      <c r="I20" s="160"/>
      <c r="J20" s="75"/>
      <c r="K20" s="130">
        <f t="shared" si="0"/>
        <v>0</v>
      </c>
      <c r="L20" s="130" t="str">
        <f t="shared" si="1"/>
        <v/>
      </c>
      <c r="M20" s="130"/>
      <c r="N20" s="130"/>
      <c r="O20" s="130"/>
      <c r="P20" s="130"/>
      <c r="Q20" s="130"/>
      <c r="R20" s="130"/>
      <c r="S20" s="130"/>
      <c r="T20" s="130"/>
      <c r="U20" s="130"/>
      <c r="V20" s="130"/>
      <c r="W20" s="130"/>
    </row>
    <row r="21" spans="1:23" ht="30" customHeight="1">
      <c r="A21" s="64">
        <v>11</v>
      </c>
      <c r="B21" s="153"/>
      <c r="C21" s="154"/>
      <c r="D21" s="274"/>
      <c r="E21" s="275"/>
      <c r="F21" s="155"/>
      <c r="G21" s="156"/>
      <c r="H21" s="159"/>
      <c r="I21" s="160"/>
      <c r="J21" s="75"/>
      <c r="K21" s="130">
        <f t="shared" si="0"/>
        <v>0</v>
      </c>
      <c r="L21" s="130" t="str">
        <f t="shared" si="1"/>
        <v/>
      </c>
      <c r="M21" s="130"/>
      <c r="N21" s="130"/>
      <c r="O21" s="130"/>
      <c r="P21" s="130"/>
      <c r="Q21" s="130"/>
      <c r="R21" s="130"/>
      <c r="S21" s="130"/>
      <c r="T21" s="130"/>
      <c r="U21" s="130"/>
      <c r="V21" s="130"/>
      <c r="W21" s="130"/>
    </row>
    <row r="22" spans="1:23" ht="30" customHeight="1">
      <c r="A22" s="64">
        <v>12</v>
      </c>
      <c r="B22" s="153"/>
      <c r="C22" s="154"/>
      <c r="D22" s="274"/>
      <c r="E22" s="275"/>
      <c r="F22" s="155"/>
      <c r="G22" s="156"/>
      <c r="H22" s="159"/>
      <c r="I22" s="160"/>
      <c r="J22" s="75"/>
      <c r="K22" s="130">
        <f t="shared" si="0"/>
        <v>0</v>
      </c>
      <c r="L22" s="130" t="str">
        <f t="shared" si="1"/>
        <v/>
      </c>
      <c r="M22" s="130"/>
      <c r="N22" s="130"/>
      <c r="O22" s="130"/>
      <c r="P22" s="130"/>
      <c r="Q22" s="130"/>
      <c r="R22" s="130"/>
      <c r="S22" s="130"/>
      <c r="T22" s="130"/>
      <c r="U22" s="130"/>
      <c r="V22" s="130"/>
      <c r="W22" s="130"/>
    </row>
    <row r="23" spans="1:23" ht="30" customHeight="1">
      <c r="A23" s="64">
        <v>13</v>
      </c>
      <c r="B23" s="153"/>
      <c r="C23" s="154"/>
      <c r="D23" s="274"/>
      <c r="E23" s="275"/>
      <c r="F23" s="155"/>
      <c r="G23" s="156"/>
      <c r="H23" s="159"/>
      <c r="I23" s="160"/>
      <c r="J23" s="75"/>
      <c r="K23" s="130">
        <f t="shared" si="0"/>
        <v>0</v>
      </c>
      <c r="L23" s="130" t="str">
        <f t="shared" si="1"/>
        <v/>
      </c>
      <c r="M23" s="130"/>
      <c r="N23" s="130"/>
      <c r="O23" s="130"/>
      <c r="P23" s="130"/>
      <c r="Q23" s="130"/>
      <c r="R23" s="130"/>
      <c r="S23" s="130"/>
      <c r="T23" s="130"/>
      <c r="U23" s="130"/>
      <c r="V23" s="130"/>
      <c r="W23" s="130"/>
    </row>
    <row r="24" spans="1:23" ht="30" customHeight="1">
      <c r="A24" s="64">
        <v>14</v>
      </c>
      <c r="B24" s="153"/>
      <c r="C24" s="154"/>
      <c r="D24" s="274"/>
      <c r="E24" s="275"/>
      <c r="F24" s="155"/>
      <c r="G24" s="156"/>
      <c r="H24" s="159"/>
      <c r="I24" s="160"/>
      <c r="J24" s="75"/>
      <c r="K24" s="130">
        <f t="shared" si="0"/>
        <v>0</v>
      </c>
      <c r="L24" s="130" t="str">
        <f t="shared" si="1"/>
        <v/>
      </c>
      <c r="M24" s="130"/>
      <c r="N24" s="130"/>
      <c r="O24" s="130"/>
      <c r="P24" s="130"/>
      <c r="Q24" s="130"/>
      <c r="R24" s="130"/>
      <c r="S24" s="130"/>
      <c r="T24" s="130"/>
      <c r="U24" s="130"/>
      <c r="V24" s="130"/>
      <c r="W24" s="130"/>
    </row>
    <row r="25" spans="1:23" ht="30" customHeight="1" thickBot="1">
      <c r="A25" s="65">
        <v>15</v>
      </c>
      <c r="B25" s="198"/>
      <c r="C25" s="161"/>
      <c r="D25" s="294"/>
      <c r="E25" s="295"/>
      <c r="F25" s="162"/>
      <c r="G25" s="163"/>
      <c r="H25" s="164"/>
      <c r="I25" s="165"/>
      <c r="J25" s="76"/>
      <c r="K25" s="130">
        <f t="shared" si="0"/>
        <v>0</v>
      </c>
      <c r="L25" s="130" t="e">
        <f>IF(SUMIF(C11:C25,"【職員処遇改善費のみ対象】園内研修",I11:I25)&gt;VLOOKUP(C6,M25:N28,2,FALSE),VLOOKUP(C6,M25:N28,2,FALSE)-SUMIF(C11:C25,"【職員処遇改善費のみ対象】園内研修",I11:I25),"")</f>
        <v>#N/A</v>
      </c>
      <c r="M25" s="54" t="s">
        <v>140</v>
      </c>
      <c r="N25" s="149">
        <v>4</v>
      </c>
      <c r="O25" s="130"/>
      <c r="P25" s="130"/>
      <c r="Q25" s="130"/>
      <c r="R25" s="130"/>
      <c r="S25" s="130"/>
      <c r="T25" s="130"/>
      <c r="U25" s="130"/>
      <c r="V25" s="130"/>
      <c r="W25" s="130"/>
    </row>
    <row r="26" spans="1:23" ht="26.25" customHeight="1" thickTop="1" thickBot="1">
      <c r="A26" s="287" t="s">
        <v>65</v>
      </c>
      <c r="B26" s="289"/>
      <c r="C26" s="288"/>
      <c r="D26" s="288"/>
      <c r="E26" s="288"/>
      <c r="F26" s="289"/>
      <c r="G26" s="290"/>
      <c r="H26" s="85">
        <f ca="1">①集計表!P43</f>
        <v>0</v>
      </c>
      <c r="I26" s="82">
        <f ca="1">SUM(I27:I29)</f>
        <v>0</v>
      </c>
      <c r="J26" s="152"/>
      <c r="K26" s="130"/>
      <c r="L26" s="130"/>
      <c r="M26" s="132"/>
      <c r="N26" s="149"/>
      <c r="O26" s="130"/>
      <c r="P26" s="130"/>
      <c r="Q26" s="130"/>
      <c r="R26" s="130"/>
      <c r="S26" s="130"/>
      <c r="T26" s="130"/>
      <c r="U26" s="130"/>
      <c r="V26" s="130"/>
      <c r="W26" s="130"/>
    </row>
    <row r="27" spans="1:23" ht="26.25" customHeight="1" thickBot="1">
      <c r="A27" s="136"/>
      <c r="B27" s="127" t="s">
        <v>66</v>
      </c>
      <c r="C27" s="128"/>
      <c r="D27" s="128"/>
      <c r="E27" s="128"/>
      <c r="F27" s="128"/>
      <c r="G27" s="128"/>
      <c r="H27" s="139" t="s">
        <v>89</v>
      </c>
      <c r="I27" s="82">
        <f>SUMIF(C11:C25,"【職員処遇改善費のみ対象】横浜市（区）主催研修",I11:I25)</f>
        <v>0</v>
      </c>
      <c r="J27" s="126"/>
      <c r="K27" s="130"/>
      <c r="L27" s="130"/>
      <c r="M27" s="132"/>
      <c r="N27" s="149"/>
      <c r="O27" s="130"/>
      <c r="P27" s="130"/>
      <c r="Q27" s="130"/>
      <c r="R27" s="130"/>
      <c r="S27" s="130"/>
      <c r="T27" s="130"/>
      <c r="U27" s="130"/>
      <c r="V27" s="130"/>
      <c r="W27" s="130"/>
    </row>
    <row r="28" spans="1:23" ht="26.25" customHeight="1" thickBot="1">
      <c r="A28" s="136"/>
      <c r="B28" s="147" t="s">
        <v>145</v>
      </c>
      <c r="C28" s="128"/>
      <c r="D28" s="128"/>
      <c r="E28" s="128"/>
      <c r="F28" s="128"/>
      <c r="G28" s="128"/>
      <c r="H28" s="138" t="s">
        <v>186</v>
      </c>
      <c r="I28" s="82">
        <f ca="1">SUMIF(C11:C26,"【幼稚園又は認定こども園に勤務していた者】その他",I11:I25)</f>
        <v>0</v>
      </c>
      <c r="J28" s="137"/>
      <c r="K28" s="130"/>
      <c r="M28" s="132"/>
      <c r="N28" s="149"/>
      <c r="O28" s="130"/>
      <c r="P28" s="130"/>
      <c r="Q28" s="130"/>
      <c r="R28" s="130"/>
      <c r="S28" s="130"/>
      <c r="T28" s="130"/>
      <c r="U28" s="130"/>
      <c r="V28" s="130"/>
      <c r="W28" s="130"/>
    </row>
    <row r="29" spans="1:23" ht="26.25" customHeight="1" thickBot="1">
      <c r="A29" s="136"/>
      <c r="B29" s="292" t="s">
        <v>144</v>
      </c>
      <c r="C29" s="292"/>
      <c r="D29" s="292"/>
      <c r="E29" s="292"/>
      <c r="F29" s="292"/>
      <c r="G29" s="293"/>
      <c r="H29" s="138" t="s">
        <v>187</v>
      </c>
      <c r="I29" s="82">
        <f>IF(SUMIF(C11:C25,"【職員処遇改善費のみ対象】園内研修",I11:I25)&gt;N25,N25,SUMIF(C11:C25,"【職員処遇改善費のみ対象】園内研修",I11:I25))</f>
        <v>0</v>
      </c>
      <c r="J29" s="137"/>
      <c r="K29" s="130"/>
      <c r="L29" s="130"/>
      <c r="M29" s="130"/>
      <c r="N29" s="130"/>
      <c r="O29" s="130"/>
      <c r="P29" s="130"/>
      <c r="Q29" s="130"/>
      <c r="R29" s="130"/>
      <c r="S29" s="130"/>
      <c r="T29" s="130"/>
      <c r="U29" s="130"/>
      <c r="V29" s="130"/>
      <c r="W29" s="130"/>
    </row>
    <row r="30" spans="1:23" s="52" customFormat="1" ht="26.25" customHeight="1" thickBot="1">
      <c r="A30" s="121"/>
      <c r="B30" s="122" t="s">
        <v>183</v>
      </c>
      <c r="C30" s="148"/>
      <c r="D30" s="128"/>
      <c r="E30" s="128"/>
      <c r="F30" s="128"/>
      <c r="G30" s="128"/>
      <c r="H30" s="189" t="s">
        <v>188</v>
      </c>
      <c r="I30" s="82">
        <f>SUMIF(C11:C25,"幼稚園教諭旧免許状更新講習・免許法認定講習",I11:I25)</f>
        <v>0</v>
      </c>
      <c r="J30" s="128"/>
      <c r="K30" s="132"/>
      <c r="L30" s="132"/>
      <c r="M30" s="132"/>
      <c r="N30" s="132"/>
      <c r="O30" s="132"/>
      <c r="P30" s="132"/>
      <c r="Q30" s="132"/>
      <c r="R30" s="132"/>
      <c r="S30" s="132"/>
      <c r="T30" s="132"/>
      <c r="U30" s="132"/>
      <c r="V30" s="132"/>
      <c r="W30" s="132"/>
    </row>
    <row r="31" spans="1:23" s="52" customFormat="1" ht="15" customHeight="1">
      <c r="A31" s="121"/>
      <c r="B31" s="291" t="s">
        <v>184</v>
      </c>
      <c r="C31" s="291"/>
      <c r="D31" s="128"/>
      <c r="E31" s="128"/>
      <c r="F31" s="128"/>
      <c r="G31" s="128"/>
      <c r="H31" s="128"/>
      <c r="I31" s="128"/>
      <c r="J31" s="128"/>
      <c r="K31" s="132"/>
      <c r="L31" s="132"/>
      <c r="M31" s="132"/>
      <c r="N31" s="132"/>
      <c r="O31" s="132"/>
      <c r="P31" s="132"/>
      <c r="Q31" s="132"/>
      <c r="R31" s="132"/>
      <c r="S31" s="132"/>
      <c r="T31" s="132"/>
      <c r="U31" s="132"/>
      <c r="V31" s="132"/>
      <c r="W31" s="132"/>
    </row>
    <row r="32" spans="1:23" s="52" customFormat="1" ht="15" customHeight="1">
      <c r="A32" s="121"/>
      <c r="B32" s="122" t="s">
        <v>185</v>
      </c>
      <c r="C32" s="128"/>
      <c r="D32" s="128"/>
      <c r="E32" s="128"/>
      <c r="F32" s="128"/>
      <c r="G32" s="128"/>
      <c r="H32" s="128"/>
      <c r="I32" s="128"/>
      <c r="J32" s="128"/>
      <c r="K32" s="132"/>
      <c r="L32" s="132"/>
      <c r="M32" s="132"/>
      <c r="N32" s="132"/>
      <c r="O32" s="132"/>
      <c r="P32" s="132"/>
      <c r="Q32" s="132"/>
      <c r="R32" s="132"/>
      <c r="S32" s="132"/>
      <c r="T32" s="132"/>
      <c r="U32" s="132"/>
      <c r="V32" s="132"/>
      <c r="W32" s="132"/>
    </row>
    <row r="33" spans="1:23" s="52" customFormat="1" ht="15" customHeight="1">
      <c r="A33" s="121"/>
      <c r="B33" s="122" t="s">
        <v>196</v>
      </c>
      <c r="C33" s="128"/>
      <c r="D33" s="128"/>
      <c r="E33" s="128"/>
      <c r="F33" s="128"/>
      <c r="G33" s="128"/>
      <c r="H33" s="128"/>
      <c r="I33" s="128"/>
      <c r="J33" s="128"/>
      <c r="K33" s="132"/>
      <c r="L33" s="132"/>
      <c r="M33" s="132"/>
      <c r="N33" s="132"/>
      <c r="O33" s="132"/>
      <c r="P33" s="132"/>
      <c r="Q33" s="132"/>
      <c r="R33" s="132"/>
      <c r="S33" s="132"/>
      <c r="T33" s="132"/>
      <c r="U33" s="132"/>
      <c r="V33" s="132"/>
      <c r="W33" s="132"/>
    </row>
    <row r="34" spans="1:23" s="52" customFormat="1" ht="15" customHeight="1">
      <c r="A34" s="121"/>
      <c r="C34" s="129"/>
      <c r="D34" s="128"/>
      <c r="E34" s="128"/>
      <c r="F34" s="128"/>
      <c r="G34" s="128"/>
      <c r="H34" s="128"/>
      <c r="I34" s="128"/>
      <c r="J34" s="128"/>
      <c r="K34" s="132"/>
      <c r="L34" s="132"/>
      <c r="M34" s="132"/>
      <c r="N34" s="132"/>
      <c r="O34" s="132"/>
      <c r="P34" s="132"/>
      <c r="Q34" s="132"/>
      <c r="R34" s="132"/>
      <c r="S34" s="132"/>
      <c r="T34" s="132"/>
      <c r="U34" s="132"/>
      <c r="V34" s="132"/>
      <c r="W34" s="132"/>
    </row>
    <row r="35" spans="1:23" s="52" customFormat="1" ht="15" customHeight="1">
      <c r="A35" s="121"/>
      <c r="D35" s="128"/>
      <c r="E35" s="128"/>
      <c r="F35" s="128"/>
      <c r="G35" s="128"/>
      <c r="H35" s="128"/>
      <c r="I35" s="128"/>
      <c r="J35" s="128"/>
      <c r="K35" s="132"/>
      <c r="L35" s="132"/>
      <c r="M35" s="132"/>
      <c r="N35" s="132"/>
      <c r="O35" s="132"/>
      <c r="P35" s="132"/>
      <c r="Q35" s="132"/>
      <c r="R35" s="132"/>
      <c r="S35" s="132"/>
      <c r="T35" s="132"/>
      <c r="U35" s="132"/>
      <c r="V35" s="132"/>
      <c r="W35" s="132"/>
    </row>
    <row r="36" spans="1:23" s="52" customFormat="1" ht="15" customHeight="1">
      <c r="A36" s="121"/>
      <c r="C36" s="128"/>
      <c r="D36" s="128"/>
      <c r="E36" s="128"/>
      <c r="F36" s="128"/>
      <c r="G36" s="128"/>
      <c r="H36" s="128"/>
      <c r="I36" s="128"/>
      <c r="J36" s="128"/>
      <c r="K36" s="132"/>
      <c r="L36" s="132"/>
      <c r="M36" s="132"/>
      <c r="N36" s="132"/>
      <c r="O36" s="132"/>
      <c r="P36" s="132"/>
      <c r="Q36" s="132"/>
      <c r="R36" s="132"/>
      <c r="S36" s="132"/>
      <c r="T36" s="132"/>
      <c r="U36" s="132"/>
      <c r="V36" s="132"/>
      <c r="W36" s="132"/>
    </row>
    <row r="37" spans="1:23" s="52" customFormat="1" ht="15" customHeight="1">
      <c r="A37" s="62"/>
      <c r="C37" s="50"/>
      <c r="D37" s="50"/>
      <c r="E37" s="50"/>
      <c r="F37" s="50"/>
      <c r="G37" s="50"/>
      <c r="H37" s="50"/>
      <c r="I37" s="50"/>
      <c r="J37" s="50"/>
    </row>
    <row r="38" spans="1:23" s="52" customFormat="1" ht="15" customHeight="1">
      <c r="A38" s="62"/>
      <c r="B38" s="99" t="s">
        <v>90</v>
      </c>
      <c r="C38" s="100"/>
      <c r="D38" s="100"/>
      <c r="E38" s="100"/>
      <c r="F38" s="100"/>
      <c r="G38" s="50"/>
      <c r="H38" s="50"/>
      <c r="I38" s="50"/>
      <c r="J38" s="50"/>
    </row>
    <row r="39" spans="1:23" s="52" customFormat="1" ht="30" customHeight="1">
      <c r="A39" s="62"/>
      <c r="B39" s="211"/>
      <c r="C39" s="212"/>
      <c r="D39" s="212"/>
      <c r="E39" s="212"/>
      <c r="F39" s="212"/>
      <c r="G39" s="212"/>
      <c r="H39" s="212"/>
      <c r="I39" s="212"/>
      <c r="J39" s="212"/>
    </row>
    <row r="40" spans="1:23" s="52" customFormat="1" ht="15" customHeight="1">
      <c r="A40" s="62"/>
      <c r="B40" s="58"/>
      <c r="C40" s="50"/>
      <c r="D40" s="50"/>
      <c r="E40" s="50"/>
      <c r="F40" s="50"/>
      <c r="G40" s="50"/>
      <c r="H40" s="50"/>
      <c r="I40" s="50"/>
      <c r="J40" s="50"/>
    </row>
    <row r="41" spans="1:23" s="52" customFormat="1" ht="15" customHeight="1">
      <c r="A41" s="62"/>
      <c r="B41" s="58"/>
      <c r="C41" s="50"/>
      <c r="D41" s="50"/>
      <c r="E41" s="50"/>
      <c r="F41" s="50"/>
      <c r="G41" s="50"/>
      <c r="H41" s="50"/>
      <c r="I41" s="50"/>
      <c r="J41" s="50"/>
    </row>
    <row r="42" spans="1:23" s="53" customFormat="1" ht="15" customHeight="1">
      <c r="A42" s="66"/>
      <c r="B42" s="57"/>
      <c r="C42" s="51"/>
      <c r="D42" s="51"/>
      <c r="E42" s="51"/>
      <c r="F42" s="51"/>
      <c r="G42" s="51"/>
      <c r="H42" s="51"/>
      <c r="I42" s="51"/>
      <c r="J42" s="51"/>
    </row>
  </sheetData>
  <sheetProtection algorithmName="SHA-512" hashValue="7X3S3jSWsmAdtMtNaLPiakbp8zmK8Yh8fyt+9T/fLNrH7ltFHB5RslPh0GFY/Cx/ptp62SaDmHwiw4jDZgooWw==" saltValue="fJbHVqCSPWwIzfHFJedFGg==" spinCount="100000" sheet="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9:G29"/>
    <mergeCell ref="B31:C31"/>
    <mergeCell ref="B39:J39"/>
    <mergeCell ref="D21:E21"/>
    <mergeCell ref="D22:E22"/>
    <mergeCell ref="D23:E23"/>
    <mergeCell ref="D24:E24"/>
    <mergeCell ref="D25:E25"/>
    <mergeCell ref="A26:G26"/>
  </mergeCells>
  <phoneticPr fontId="2"/>
  <conditionalFormatting sqref="C6:C7">
    <cfRule type="cellIs" dxfId="246" priority="13" operator="equal">
      <formula>""</formula>
    </cfRule>
  </conditionalFormatting>
  <conditionalFormatting sqref="D8 H26:I26">
    <cfRule type="cellIs" dxfId="245" priority="15" operator="equal">
      <formula>""</formula>
    </cfRule>
  </conditionalFormatting>
  <conditionalFormatting sqref="D11:E25 G11:H25">
    <cfRule type="expression" dxfId="244" priority="3">
      <formula>$C11="【職員処遇改善費のみ対象】園内研修"</formula>
    </cfRule>
  </conditionalFormatting>
  <conditionalFormatting sqref="D11:E25">
    <cfRule type="expression" dxfId="243" priority="11">
      <formula>$C11="【職員処遇改善費のみ対象】横浜市（区）主催研修"</formula>
    </cfRule>
    <cfRule type="expression" dxfId="242" priority="12">
      <formula>$C11="幼稚園教諭旧免許状更新講習・免許法認定講習"</formula>
    </cfRule>
  </conditionalFormatting>
  <conditionalFormatting sqref="F11:F25">
    <cfRule type="expression" dxfId="241" priority="7">
      <formula>$C11&lt;&gt;"保育士等キャリアアップ研修"</formula>
    </cfRule>
    <cfRule type="expression" dxfId="240" priority="16" stopIfTrue="1">
      <formula>$C11="保育士等キャリアアップ研修"</formula>
    </cfRule>
  </conditionalFormatting>
  <conditionalFormatting sqref="F11:H25">
    <cfRule type="expression" dxfId="239" priority="4">
      <formula>$C11="その他"</formula>
    </cfRule>
  </conditionalFormatting>
  <conditionalFormatting sqref="G11:G25">
    <cfRule type="expression" dxfId="238" priority="9">
      <formula>$C11="幼稚園教諭旧免許状更新講習・免許法認定講習"</formula>
    </cfRule>
  </conditionalFormatting>
  <conditionalFormatting sqref="G11:H25">
    <cfRule type="expression" dxfId="237" priority="1">
      <formula>$C11="【職員処遇改善費のみ対象】横浜市（区）主催研修"</formula>
    </cfRule>
  </conditionalFormatting>
  <conditionalFormatting sqref="H11:H25">
    <cfRule type="expression" dxfId="236" priority="2">
      <formula>$C11="【幼稚園又は認定こども園に勤務していた者】その他"</formula>
    </cfRule>
  </conditionalFormatting>
  <conditionalFormatting sqref="H3:I3 H4:J7">
    <cfRule type="cellIs" dxfId="235" priority="14" operator="equal">
      <formula>""</formula>
    </cfRule>
  </conditionalFormatting>
  <conditionalFormatting sqref="I11:I25">
    <cfRule type="expression" dxfId="234" priority="8">
      <formula>$C11="保育士等キャリアアップ研修"</formula>
    </cfRule>
  </conditionalFormatting>
  <dataValidations count="9">
    <dataValidation type="list" allowBlank="1" showInputMessage="1" showErrorMessage="1" sqref="D11:E25" xr:uid="{C510D53A-D660-43D2-AD7A-E543B00D951D}">
      <formula1>INDIRECT($C11)</formula1>
    </dataValidation>
    <dataValidation type="list" allowBlank="1" showInputMessage="1" showErrorMessage="1" sqref="O6" xr:uid="{22D79ED2-A857-4AB7-A765-69596BD3C23F}">
      <formula1>" "</formula1>
    </dataValidation>
    <dataValidation type="list" allowBlank="1" showInputMessage="1" showErrorMessage="1" sqref="C11:C25" xr:uid="{E8E432B8-4AC4-479D-A133-777389BA4FDC}">
      <formula1>INDIRECT($D$8)</formula1>
    </dataValidation>
    <dataValidation type="list" allowBlank="1" showInputMessage="1" showErrorMessage="1" sqref="D8" xr:uid="{CEA9DFCA-7344-4620-85CF-303159A3A5C0}">
      <formula1>"〇,×"</formula1>
    </dataValidation>
    <dataValidation type="textLength" operator="equal" allowBlank="1" showInputMessage="1" showErrorMessage="1" sqref="G11:G25" xr:uid="{E0327101-D37E-49EC-8E6C-902AAAA4E38C}">
      <formula1>12</formula1>
    </dataValidation>
    <dataValidation type="decimal" operator="greaterThanOrEqual" allowBlank="1" showInputMessage="1" showErrorMessage="1" sqref="I11:I25" xr:uid="{72E20359-5A0F-4B64-B3DE-AFF562DDA49E}">
      <formula1>0</formula1>
    </dataValidation>
    <dataValidation type="list" allowBlank="1" showInputMessage="1" showErrorMessage="1" sqref="H11:H24" xr:uid="{D29FA208-0011-4247-8711-499775959908}">
      <formula1>INDIRECT($C$6)</formula1>
    </dataValidation>
    <dataValidation type="list" allowBlank="1" showInputMessage="1" showErrorMessage="1" sqref="H25" xr:uid="{2235FA61-B053-473D-8B08-A099CE7CAF06}">
      <formula1>INDIRECT($C$5)</formula1>
    </dataValidation>
    <dataValidation type="date" operator="lessThanOrEqual" allowBlank="1" error="賃金改善開始月のR6.4月以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6.4月以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D8302CCF-9CE7-4D59-BB8D-1940E381F677}">
      <formula1>45716</formula1>
    </dataValidation>
  </dataValidations>
  <printOptions horizontalCentered="1"/>
  <pageMargins left="0.25" right="0.25" top="0.75" bottom="0.75" header="0.3" footer="0.3"/>
  <pageSetup paperSize="8" scale="85" orientation="landscape" cellComments="asDisplayed" r:id="rId1"/>
  <extLst>
    <ext xmlns:x14="http://schemas.microsoft.com/office/spreadsheetml/2009/9/main" uri="{CCE6A557-97BC-4b89-ADB6-D9C93CAAB3DF}">
      <x14:dataValidations xmlns:xm="http://schemas.microsoft.com/office/excel/2006/main" count="1">
        <x14:dataValidation type="list" allowBlank="1" showInputMessage="1" showErrorMessage="1" xr:uid="{B0E035A1-F708-454F-819B-90943862B4AD}">
          <x14:formula1>
            <xm:f>マスタ!$C$3:$C$6</xm:f>
          </x14:formula1>
          <xm:sqref>C6:D6</xm:sqref>
        </x14:dataValidation>
      </x14:dataValidations>
    </ext>
  </extLs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90B65-7111-4E77-A5B4-57DD41B21305}">
  <sheetPr codeName="Sheet36">
    <tabColor rgb="FFFF0000"/>
    <pageSetUpPr fitToPage="1"/>
  </sheetPr>
  <dimension ref="A1:W42"/>
  <sheetViews>
    <sheetView showZeros="0" view="pageBreakPreview" zoomScale="70" zoomScaleNormal="70" zoomScaleSheetLayoutView="70" workbookViewId="0">
      <selection activeCell="B11" sqref="B11:B25"/>
    </sheetView>
  </sheetViews>
  <sheetFormatPr defaultRowHeight="18.75"/>
  <cols>
    <col min="1" max="1" width="5" style="63" customWidth="1"/>
    <col min="2" max="2" width="16.75" style="67" customWidth="1"/>
    <col min="3" max="3" width="39.375" style="2" customWidth="1"/>
    <col min="4" max="4" width="9.375" style="2" customWidth="1"/>
    <col min="5" max="5" width="37.625" style="2" customWidth="1"/>
    <col min="6" max="6" width="42.875" style="2" customWidth="1"/>
    <col min="7" max="7" width="19.625" style="2" customWidth="1"/>
    <col min="8" max="8" width="22.375" style="2" customWidth="1"/>
    <col min="9" max="9" width="15.625" style="2" customWidth="1"/>
    <col min="10" max="10" width="27.5" style="2" customWidth="1"/>
    <col min="11" max="11" width="9" style="2" hidden="1" customWidth="1"/>
    <col min="12" max="12" width="11.875" style="2" hidden="1" customWidth="1"/>
    <col min="13" max="13" width="10.5" style="2" hidden="1" customWidth="1"/>
    <col min="14" max="14" width="9" style="2" hidden="1" customWidth="1"/>
    <col min="15" max="15" width="50.625" style="2" hidden="1" customWidth="1"/>
    <col min="16" max="16384" width="9" style="2"/>
  </cols>
  <sheetData>
    <row r="1" spans="1:23" ht="29.25" customHeight="1">
      <c r="A1" s="112" t="s">
        <v>71</v>
      </c>
      <c r="B1" s="113"/>
      <c r="C1" s="117"/>
      <c r="D1" s="116" t="s">
        <v>195</v>
      </c>
      <c r="E1" s="98"/>
      <c r="F1" s="116"/>
      <c r="G1" s="117"/>
      <c r="H1" s="117"/>
      <c r="I1" s="117"/>
      <c r="J1" s="118"/>
      <c r="K1" s="130"/>
      <c r="L1" s="130"/>
      <c r="M1" s="130"/>
      <c r="N1" s="130"/>
      <c r="O1" s="130"/>
      <c r="P1" s="130"/>
      <c r="Q1" s="130"/>
      <c r="R1" s="130"/>
      <c r="S1" s="130"/>
      <c r="T1" s="130"/>
      <c r="U1" s="130"/>
      <c r="V1" s="130"/>
      <c r="W1" s="130"/>
    </row>
    <row r="2" spans="1:23" ht="19.5" thickBot="1">
      <c r="A2" s="121"/>
      <c r="B2" s="122"/>
      <c r="C2" s="119"/>
      <c r="D2" s="119"/>
      <c r="E2" s="119"/>
      <c r="F2" s="124"/>
      <c r="G2" s="119"/>
      <c r="H2" s="125"/>
      <c r="I2" s="125"/>
      <c r="J2" s="125"/>
      <c r="K2" s="130"/>
      <c r="L2" s="130"/>
      <c r="M2" s="130"/>
      <c r="N2" s="130"/>
      <c r="O2" s="130"/>
      <c r="P2" s="130"/>
      <c r="Q2" s="130"/>
      <c r="R2" s="130"/>
      <c r="S2" s="130"/>
      <c r="T2" s="130"/>
      <c r="U2" s="130"/>
      <c r="V2" s="130"/>
      <c r="W2" s="130"/>
    </row>
    <row r="3" spans="1:23" s="6" customFormat="1" ht="24.95" customHeight="1">
      <c r="A3" s="192"/>
      <c r="B3" s="122"/>
      <c r="C3" s="193"/>
      <c r="D3" s="193"/>
      <c r="E3" s="193"/>
      <c r="F3" s="194"/>
      <c r="G3" s="195" t="s">
        <v>1</v>
      </c>
      <c r="H3" s="97">
        <f>①集計表!P4</f>
        <v>0</v>
      </c>
      <c r="I3" s="196" t="s">
        <v>3</v>
      </c>
      <c r="J3" s="118"/>
      <c r="K3" s="131"/>
      <c r="L3" s="131"/>
      <c r="M3" s="131"/>
      <c r="N3" s="131"/>
      <c r="O3" s="131"/>
      <c r="P3" s="131"/>
      <c r="Q3" s="131"/>
      <c r="R3" s="131"/>
      <c r="S3" s="131"/>
      <c r="T3" s="131"/>
      <c r="U3" s="131"/>
      <c r="V3" s="131"/>
      <c r="W3" s="131"/>
    </row>
    <row r="4" spans="1:23" s="6" customFormat="1" ht="24.95" customHeight="1">
      <c r="A4" s="121"/>
      <c r="B4" s="122"/>
      <c r="C4" s="193"/>
      <c r="D4" s="193"/>
      <c r="E4" s="193"/>
      <c r="F4" s="194"/>
      <c r="G4" s="197" t="s">
        <v>4</v>
      </c>
      <c r="H4" s="276">
        <f>①集計表!P5</f>
        <v>0</v>
      </c>
      <c r="I4" s="277"/>
      <c r="J4" s="278"/>
      <c r="K4" s="131"/>
      <c r="L4" s="131"/>
      <c r="M4" s="131"/>
      <c r="N4" s="131"/>
      <c r="O4" s="131"/>
      <c r="P4" s="131"/>
      <c r="Q4" s="131"/>
      <c r="R4" s="131"/>
      <c r="S4" s="131"/>
      <c r="T4" s="131"/>
      <c r="U4" s="131"/>
      <c r="V4" s="131"/>
      <c r="W4" s="131"/>
    </row>
    <row r="5" spans="1:23" s="6" customFormat="1" ht="24.95" customHeight="1" thickBot="1">
      <c r="A5" s="62"/>
      <c r="B5" s="71"/>
      <c r="C5" s="3"/>
      <c r="D5" s="14"/>
      <c r="E5" s="14"/>
      <c r="F5" s="7"/>
      <c r="G5" s="15" t="s">
        <v>7</v>
      </c>
      <c r="H5" s="279">
        <f>①集計表!P6</f>
        <v>0</v>
      </c>
      <c r="I5" s="280"/>
      <c r="J5" s="281"/>
      <c r="K5" s="131"/>
      <c r="L5" s="131"/>
      <c r="M5" s="131"/>
      <c r="N5" s="131"/>
      <c r="O5" s="131"/>
      <c r="P5" s="131"/>
      <c r="Q5" s="131"/>
      <c r="R5" s="131"/>
      <c r="S5" s="131"/>
      <c r="T5" s="131"/>
      <c r="U5" s="131"/>
      <c r="V5" s="131"/>
      <c r="W5" s="131"/>
    </row>
    <row r="6" spans="1:23" s="6" customFormat="1" ht="24.95" customHeight="1">
      <c r="A6" s="62"/>
      <c r="B6" s="68" t="s">
        <v>6</v>
      </c>
      <c r="C6" s="270"/>
      <c r="D6" s="271"/>
      <c r="E6" s="14"/>
      <c r="F6" s="7"/>
      <c r="G6" s="70" t="s">
        <v>63</v>
      </c>
      <c r="H6" s="279">
        <f>①集計表!P7</f>
        <v>0</v>
      </c>
      <c r="I6" s="280"/>
      <c r="J6" s="281"/>
      <c r="K6" s="131"/>
      <c r="L6" s="131"/>
      <c r="M6" s="131"/>
      <c r="N6" s="131"/>
      <c r="O6" s="131"/>
      <c r="P6" s="131"/>
      <c r="Q6" s="131"/>
      <c r="R6" s="131"/>
      <c r="S6" s="131"/>
      <c r="T6" s="131"/>
      <c r="U6" s="131"/>
      <c r="V6" s="131"/>
      <c r="W6" s="131"/>
    </row>
    <row r="7" spans="1:23" s="6" customFormat="1" ht="24.95" customHeight="1" thickBot="1">
      <c r="A7" s="62"/>
      <c r="B7" s="107" t="s">
        <v>9</v>
      </c>
      <c r="C7" s="272"/>
      <c r="D7" s="273"/>
      <c r="E7" s="14"/>
      <c r="F7" s="7"/>
      <c r="G7" s="17" t="s">
        <v>64</v>
      </c>
      <c r="H7" s="282">
        <f>①集計表!P8</f>
        <v>0</v>
      </c>
      <c r="I7" s="283"/>
      <c r="J7" s="284"/>
      <c r="K7" s="131"/>
      <c r="L7" s="131"/>
      <c r="M7" s="131"/>
      <c r="N7" s="131"/>
      <c r="O7" s="131"/>
      <c r="P7" s="131"/>
      <c r="Q7" s="131"/>
      <c r="R7" s="131"/>
      <c r="S7" s="131"/>
      <c r="T7" s="131"/>
      <c r="U7" s="131"/>
      <c r="V7" s="131"/>
      <c r="W7" s="131"/>
    </row>
    <row r="8" spans="1:23" s="6" customFormat="1" ht="24.95" customHeight="1" thickBot="1">
      <c r="A8" s="62"/>
      <c r="B8" s="268" t="s">
        <v>104</v>
      </c>
      <c r="C8" s="269"/>
      <c r="D8" s="133" t="s">
        <v>106</v>
      </c>
      <c r="E8" s="14"/>
      <c r="F8" s="7"/>
      <c r="G8" s="102"/>
      <c r="H8" s="3"/>
      <c r="I8" s="3"/>
      <c r="J8" s="106"/>
      <c r="K8" s="131"/>
      <c r="L8" s="131" t="s">
        <v>190</v>
      </c>
      <c r="M8" s="131"/>
      <c r="N8" s="131"/>
      <c r="O8" s="131"/>
      <c r="P8" s="131"/>
      <c r="Q8" s="131"/>
      <c r="R8" s="131"/>
      <c r="S8" s="131"/>
      <c r="T8" s="131"/>
      <c r="U8" s="131"/>
      <c r="V8" s="131"/>
      <c r="W8" s="131"/>
    </row>
    <row r="9" spans="1:23" ht="24.95" customHeight="1">
      <c r="A9" s="62"/>
      <c r="B9" s="58"/>
      <c r="C9" s="19"/>
      <c r="D9" s="20"/>
      <c r="E9" s="20"/>
      <c r="F9" s="19"/>
      <c r="G9" s="19"/>
      <c r="H9" s="21"/>
      <c r="I9" s="22"/>
      <c r="J9" s="23"/>
      <c r="K9" s="130"/>
      <c r="L9" s="141" t="s">
        <v>189</v>
      </c>
      <c r="M9" s="140">
        <v>42826</v>
      </c>
      <c r="N9" s="130"/>
      <c r="O9" s="130"/>
      <c r="P9" s="130"/>
      <c r="Q9" s="130"/>
      <c r="R9" s="130"/>
      <c r="S9" s="130"/>
      <c r="T9" s="130"/>
      <c r="U9" s="130"/>
      <c r="V9" s="130"/>
      <c r="W9" s="130"/>
    </row>
    <row r="10" spans="1:23" ht="98.25" customHeight="1" thickBot="1">
      <c r="A10" s="61" t="s">
        <v>15</v>
      </c>
      <c r="B10" s="105" t="s">
        <v>146</v>
      </c>
      <c r="C10" s="59" t="s">
        <v>101</v>
      </c>
      <c r="D10" s="285" t="s">
        <v>181</v>
      </c>
      <c r="E10" s="286"/>
      <c r="F10" s="59" t="s">
        <v>19</v>
      </c>
      <c r="G10" s="60" t="s">
        <v>20</v>
      </c>
      <c r="H10" s="69" t="s">
        <v>74</v>
      </c>
      <c r="I10" s="72" t="s">
        <v>136</v>
      </c>
      <c r="J10" s="59" t="s">
        <v>62</v>
      </c>
      <c r="K10" s="130"/>
      <c r="L10" s="141" t="s">
        <v>142</v>
      </c>
      <c r="M10" s="130"/>
      <c r="N10" s="130"/>
      <c r="O10" s="130"/>
      <c r="P10" s="130"/>
      <c r="Q10" s="130"/>
      <c r="R10" s="130"/>
      <c r="S10" s="130"/>
      <c r="T10" s="130"/>
      <c r="U10" s="130"/>
      <c r="V10" s="130"/>
      <c r="W10" s="130"/>
    </row>
    <row r="11" spans="1:23" ht="30" customHeight="1">
      <c r="A11" s="64">
        <v>1</v>
      </c>
      <c r="B11" s="153"/>
      <c r="C11" s="154"/>
      <c r="D11" s="274"/>
      <c r="E11" s="275"/>
      <c r="F11" s="155"/>
      <c r="G11" s="156"/>
      <c r="H11" s="157"/>
      <c r="I11" s="158"/>
      <c r="J11" s="75"/>
      <c r="K11" s="130"/>
      <c r="L11" s="141" t="s">
        <v>143</v>
      </c>
      <c r="M11" s="140">
        <v>43921</v>
      </c>
      <c r="N11" s="130"/>
      <c r="O11" s="130"/>
      <c r="P11" s="130"/>
      <c r="Q11" s="130"/>
      <c r="R11" s="130"/>
      <c r="S11" s="130"/>
      <c r="T11" s="130"/>
      <c r="U11" s="130"/>
      <c r="V11" s="130"/>
      <c r="W11" s="130"/>
    </row>
    <row r="12" spans="1:23" ht="30" customHeight="1">
      <c r="A12" s="64">
        <v>2</v>
      </c>
      <c r="B12" s="153"/>
      <c r="C12" s="154"/>
      <c r="D12" s="274"/>
      <c r="E12" s="275"/>
      <c r="F12" s="155"/>
      <c r="G12" s="156"/>
      <c r="H12" s="159"/>
      <c r="I12" s="160"/>
      <c r="J12" s="75"/>
      <c r="K12" s="130">
        <f t="shared" ref="K12:K25" si="0">IF(H12&lt;&gt;"",1,0)</f>
        <v>0</v>
      </c>
      <c r="L12" s="130" t="s">
        <v>141</v>
      </c>
      <c r="M12" s="140">
        <v>45382</v>
      </c>
      <c r="N12" s="130"/>
      <c r="O12" s="130"/>
      <c r="P12" s="130"/>
      <c r="Q12" s="130"/>
      <c r="R12" s="130"/>
      <c r="S12" s="130"/>
      <c r="T12" s="130"/>
      <c r="U12" s="130"/>
      <c r="V12" s="130"/>
      <c r="W12" s="130"/>
    </row>
    <row r="13" spans="1:23" ht="30" customHeight="1">
      <c r="A13" s="64">
        <v>3</v>
      </c>
      <c r="B13" s="153"/>
      <c r="C13" s="154"/>
      <c r="D13" s="274"/>
      <c r="E13" s="275"/>
      <c r="F13" s="155"/>
      <c r="G13" s="156"/>
      <c r="H13" s="159"/>
      <c r="I13" s="160"/>
      <c r="J13" s="75"/>
      <c r="K13" s="130">
        <f t="shared" si="0"/>
        <v>0</v>
      </c>
      <c r="L13" s="130" t="str">
        <f t="shared" ref="L13:L24" si="1">IF(C13="その他",1,"")</f>
        <v/>
      </c>
      <c r="M13" s="142"/>
      <c r="N13" s="130"/>
      <c r="O13" s="130"/>
      <c r="P13" s="130"/>
      <c r="Q13" s="130"/>
      <c r="R13" s="130"/>
      <c r="S13" s="130"/>
      <c r="T13" s="130"/>
      <c r="U13" s="130"/>
      <c r="V13" s="130"/>
      <c r="W13" s="130"/>
    </row>
    <row r="14" spans="1:23" ht="30" customHeight="1">
      <c r="A14" s="64">
        <v>4</v>
      </c>
      <c r="B14" s="153"/>
      <c r="C14" s="154"/>
      <c r="D14" s="274"/>
      <c r="E14" s="275"/>
      <c r="F14" s="155"/>
      <c r="G14" s="156"/>
      <c r="H14" s="159"/>
      <c r="I14" s="160"/>
      <c r="J14" s="75"/>
      <c r="K14" s="130">
        <f>IF(H14&lt;&gt;"",1,0)</f>
        <v>0</v>
      </c>
      <c r="L14" s="130" t="str">
        <f t="shared" si="1"/>
        <v/>
      </c>
      <c r="M14" s="141"/>
      <c r="N14" s="130"/>
      <c r="O14" s="130"/>
      <c r="P14" s="130"/>
      <c r="Q14" s="130"/>
      <c r="R14" s="130"/>
      <c r="S14" s="130"/>
      <c r="T14" s="130"/>
      <c r="U14" s="130"/>
      <c r="V14" s="130"/>
      <c r="W14" s="130"/>
    </row>
    <row r="15" spans="1:23" ht="30" customHeight="1">
      <c r="A15" s="64">
        <v>5</v>
      </c>
      <c r="B15" s="153"/>
      <c r="C15" s="154"/>
      <c r="D15" s="274"/>
      <c r="E15" s="275"/>
      <c r="F15" s="155"/>
      <c r="G15" s="156"/>
      <c r="H15" s="159"/>
      <c r="I15" s="160"/>
      <c r="J15" s="75"/>
      <c r="K15" s="130">
        <f t="shared" si="0"/>
        <v>0</v>
      </c>
      <c r="L15" s="130" t="str">
        <f t="shared" si="1"/>
        <v/>
      </c>
      <c r="M15" s="130"/>
      <c r="N15" s="130"/>
      <c r="O15" s="130"/>
      <c r="P15" s="130"/>
      <c r="Q15" s="130"/>
      <c r="R15" s="130"/>
      <c r="S15" s="130"/>
      <c r="T15" s="130"/>
      <c r="U15" s="130"/>
      <c r="V15" s="130"/>
      <c r="W15" s="130"/>
    </row>
    <row r="16" spans="1:23" ht="30" customHeight="1">
      <c r="A16" s="64">
        <v>6</v>
      </c>
      <c r="B16" s="153"/>
      <c r="C16" s="154"/>
      <c r="D16" s="274"/>
      <c r="E16" s="275"/>
      <c r="F16" s="155"/>
      <c r="G16" s="156"/>
      <c r="H16" s="159"/>
      <c r="I16" s="160"/>
      <c r="J16" s="75"/>
      <c r="K16" s="130">
        <f t="shared" si="0"/>
        <v>0</v>
      </c>
      <c r="L16" s="130" t="str">
        <f t="shared" si="1"/>
        <v/>
      </c>
      <c r="M16" s="130"/>
      <c r="N16" s="130"/>
      <c r="O16" s="130"/>
      <c r="P16" s="130"/>
      <c r="Q16" s="130"/>
      <c r="R16" s="130"/>
      <c r="S16" s="130"/>
      <c r="T16" s="130"/>
      <c r="U16" s="130"/>
      <c r="V16" s="130"/>
      <c r="W16" s="130"/>
    </row>
    <row r="17" spans="1:23" ht="30" customHeight="1">
      <c r="A17" s="64">
        <v>7</v>
      </c>
      <c r="B17" s="153"/>
      <c r="C17" s="154"/>
      <c r="D17" s="274"/>
      <c r="E17" s="275"/>
      <c r="F17" s="155"/>
      <c r="G17" s="156"/>
      <c r="H17" s="159"/>
      <c r="I17" s="160"/>
      <c r="J17" s="75"/>
      <c r="K17" s="130">
        <f t="shared" si="0"/>
        <v>0</v>
      </c>
      <c r="L17" s="130" t="str">
        <f t="shared" si="1"/>
        <v/>
      </c>
      <c r="M17" s="130"/>
      <c r="N17" s="130"/>
      <c r="O17" s="130"/>
      <c r="P17" s="130"/>
      <c r="Q17" s="130"/>
      <c r="R17" s="130"/>
      <c r="S17" s="130"/>
      <c r="T17" s="130"/>
      <c r="U17" s="130"/>
      <c r="V17" s="130"/>
      <c r="W17" s="130"/>
    </row>
    <row r="18" spans="1:23" ht="30" customHeight="1">
      <c r="A18" s="64">
        <v>8</v>
      </c>
      <c r="B18" s="153"/>
      <c r="C18" s="154"/>
      <c r="D18" s="274"/>
      <c r="E18" s="275"/>
      <c r="F18" s="155"/>
      <c r="G18" s="156"/>
      <c r="H18" s="159"/>
      <c r="I18" s="160"/>
      <c r="J18" s="75"/>
      <c r="K18" s="130">
        <f t="shared" si="0"/>
        <v>0</v>
      </c>
      <c r="L18" s="130" t="str">
        <f t="shared" si="1"/>
        <v/>
      </c>
      <c r="M18" s="130"/>
      <c r="N18" s="130"/>
      <c r="O18" s="130"/>
      <c r="P18" s="130"/>
      <c r="Q18" s="130"/>
      <c r="R18" s="130"/>
      <c r="S18" s="130"/>
      <c r="T18" s="130"/>
      <c r="U18" s="130"/>
      <c r="V18" s="130"/>
      <c r="W18" s="130"/>
    </row>
    <row r="19" spans="1:23" ht="30" customHeight="1">
      <c r="A19" s="64">
        <v>9</v>
      </c>
      <c r="B19" s="153"/>
      <c r="C19" s="154"/>
      <c r="D19" s="274"/>
      <c r="E19" s="275"/>
      <c r="F19" s="155"/>
      <c r="G19" s="156"/>
      <c r="H19" s="159"/>
      <c r="I19" s="160"/>
      <c r="J19" s="75"/>
      <c r="K19" s="130">
        <f t="shared" si="0"/>
        <v>0</v>
      </c>
      <c r="L19" s="130" t="str">
        <f t="shared" si="1"/>
        <v/>
      </c>
      <c r="M19" s="130"/>
      <c r="N19" s="130"/>
      <c r="O19" s="130"/>
      <c r="P19" s="130"/>
      <c r="Q19" s="130"/>
      <c r="R19" s="130"/>
      <c r="S19" s="130"/>
      <c r="T19" s="130"/>
      <c r="U19" s="130"/>
      <c r="V19" s="130"/>
      <c r="W19" s="130"/>
    </row>
    <row r="20" spans="1:23" ht="30" customHeight="1">
      <c r="A20" s="64">
        <v>10</v>
      </c>
      <c r="B20" s="153"/>
      <c r="C20" s="154"/>
      <c r="D20" s="274"/>
      <c r="E20" s="275"/>
      <c r="F20" s="155"/>
      <c r="G20" s="156"/>
      <c r="H20" s="159"/>
      <c r="I20" s="160"/>
      <c r="J20" s="75"/>
      <c r="K20" s="130">
        <f t="shared" si="0"/>
        <v>0</v>
      </c>
      <c r="L20" s="130" t="str">
        <f t="shared" si="1"/>
        <v/>
      </c>
      <c r="M20" s="130"/>
      <c r="N20" s="130"/>
      <c r="O20" s="130"/>
      <c r="P20" s="130"/>
      <c r="Q20" s="130"/>
      <c r="R20" s="130"/>
      <c r="S20" s="130"/>
      <c r="T20" s="130"/>
      <c r="U20" s="130"/>
      <c r="V20" s="130"/>
      <c r="W20" s="130"/>
    </row>
    <row r="21" spans="1:23" ht="30" customHeight="1">
      <c r="A21" s="64">
        <v>11</v>
      </c>
      <c r="B21" s="153"/>
      <c r="C21" s="154"/>
      <c r="D21" s="274"/>
      <c r="E21" s="275"/>
      <c r="F21" s="155"/>
      <c r="G21" s="156"/>
      <c r="H21" s="159"/>
      <c r="I21" s="160"/>
      <c r="J21" s="75"/>
      <c r="K21" s="130">
        <f t="shared" si="0"/>
        <v>0</v>
      </c>
      <c r="L21" s="130" t="str">
        <f t="shared" si="1"/>
        <v/>
      </c>
      <c r="M21" s="130"/>
      <c r="N21" s="130"/>
      <c r="O21" s="130"/>
      <c r="P21" s="130"/>
      <c r="Q21" s="130"/>
      <c r="R21" s="130"/>
      <c r="S21" s="130"/>
      <c r="T21" s="130"/>
      <c r="U21" s="130"/>
      <c r="V21" s="130"/>
      <c r="W21" s="130"/>
    </row>
    <row r="22" spans="1:23" ht="30" customHeight="1">
      <c r="A22" s="64">
        <v>12</v>
      </c>
      <c r="B22" s="153"/>
      <c r="C22" s="154"/>
      <c r="D22" s="274"/>
      <c r="E22" s="275"/>
      <c r="F22" s="155"/>
      <c r="G22" s="156"/>
      <c r="H22" s="159"/>
      <c r="I22" s="160"/>
      <c r="J22" s="75"/>
      <c r="K22" s="130">
        <f t="shared" si="0"/>
        <v>0</v>
      </c>
      <c r="L22" s="130" t="str">
        <f t="shared" si="1"/>
        <v/>
      </c>
      <c r="M22" s="130"/>
      <c r="N22" s="130"/>
      <c r="O22" s="130"/>
      <c r="P22" s="130"/>
      <c r="Q22" s="130"/>
      <c r="R22" s="130"/>
      <c r="S22" s="130"/>
      <c r="T22" s="130"/>
      <c r="U22" s="130"/>
      <c r="V22" s="130"/>
      <c r="W22" s="130"/>
    </row>
    <row r="23" spans="1:23" ht="30" customHeight="1">
      <c r="A23" s="64">
        <v>13</v>
      </c>
      <c r="B23" s="153"/>
      <c r="C23" s="154"/>
      <c r="D23" s="274"/>
      <c r="E23" s="275"/>
      <c r="F23" s="155"/>
      <c r="G23" s="156"/>
      <c r="H23" s="159"/>
      <c r="I23" s="160"/>
      <c r="J23" s="75"/>
      <c r="K23" s="130">
        <f t="shared" si="0"/>
        <v>0</v>
      </c>
      <c r="L23" s="130" t="str">
        <f t="shared" si="1"/>
        <v/>
      </c>
      <c r="M23" s="130"/>
      <c r="N23" s="130"/>
      <c r="O23" s="130"/>
      <c r="P23" s="130"/>
      <c r="Q23" s="130"/>
      <c r="R23" s="130"/>
      <c r="S23" s="130"/>
      <c r="T23" s="130"/>
      <c r="U23" s="130"/>
      <c r="V23" s="130"/>
      <c r="W23" s="130"/>
    </row>
    <row r="24" spans="1:23" ht="30" customHeight="1">
      <c r="A24" s="64">
        <v>14</v>
      </c>
      <c r="B24" s="153"/>
      <c r="C24" s="154"/>
      <c r="D24" s="274"/>
      <c r="E24" s="275"/>
      <c r="F24" s="155"/>
      <c r="G24" s="156"/>
      <c r="H24" s="159"/>
      <c r="I24" s="160"/>
      <c r="J24" s="75"/>
      <c r="K24" s="130">
        <f t="shared" si="0"/>
        <v>0</v>
      </c>
      <c r="L24" s="130" t="str">
        <f t="shared" si="1"/>
        <v/>
      </c>
      <c r="M24" s="130"/>
      <c r="N24" s="130"/>
      <c r="O24" s="130"/>
      <c r="P24" s="130"/>
      <c r="Q24" s="130"/>
      <c r="R24" s="130"/>
      <c r="S24" s="130"/>
      <c r="T24" s="130"/>
      <c r="U24" s="130"/>
      <c r="V24" s="130"/>
      <c r="W24" s="130"/>
    </row>
    <row r="25" spans="1:23" ht="30" customHeight="1" thickBot="1">
      <c r="A25" s="65">
        <v>15</v>
      </c>
      <c r="B25" s="198"/>
      <c r="C25" s="161"/>
      <c r="D25" s="294"/>
      <c r="E25" s="295"/>
      <c r="F25" s="162"/>
      <c r="G25" s="163"/>
      <c r="H25" s="164"/>
      <c r="I25" s="165"/>
      <c r="J25" s="76"/>
      <c r="K25" s="130">
        <f t="shared" si="0"/>
        <v>0</v>
      </c>
      <c r="L25" s="130" t="e">
        <f>IF(SUMIF(C11:C25,"【職員処遇改善費のみ対象】園内研修",I11:I25)&gt;VLOOKUP(C6,M25:N28,2,FALSE),VLOOKUP(C6,M25:N28,2,FALSE)-SUMIF(C11:C25,"【職員処遇改善費のみ対象】園内研修",I11:I25),"")</f>
        <v>#N/A</v>
      </c>
      <c r="M25" s="54" t="s">
        <v>140</v>
      </c>
      <c r="N25" s="149">
        <v>4</v>
      </c>
      <c r="O25" s="130"/>
      <c r="P25" s="130"/>
      <c r="Q25" s="130"/>
      <c r="R25" s="130"/>
      <c r="S25" s="130"/>
      <c r="T25" s="130"/>
      <c r="U25" s="130"/>
      <c r="V25" s="130"/>
      <c r="W25" s="130"/>
    </row>
    <row r="26" spans="1:23" ht="26.25" customHeight="1" thickTop="1" thickBot="1">
      <c r="A26" s="287" t="s">
        <v>65</v>
      </c>
      <c r="B26" s="289"/>
      <c r="C26" s="288"/>
      <c r="D26" s="288"/>
      <c r="E26" s="288"/>
      <c r="F26" s="289"/>
      <c r="G26" s="290"/>
      <c r="H26" s="85">
        <f ca="1">①集計表!P44</f>
        <v>0</v>
      </c>
      <c r="I26" s="82">
        <f ca="1">SUM(I27:I29)</f>
        <v>0</v>
      </c>
      <c r="J26" s="152"/>
      <c r="K26" s="130"/>
      <c r="L26" s="130"/>
      <c r="M26" s="132"/>
      <c r="N26" s="149"/>
      <c r="O26" s="130"/>
      <c r="P26" s="130"/>
      <c r="Q26" s="130"/>
      <c r="R26" s="130"/>
      <c r="S26" s="130"/>
      <c r="T26" s="130"/>
      <c r="U26" s="130"/>
      <c r="V26" s="130"/>
      <c r="W26" s="130"/>
    </row>
    <row r="27" spans="1:23" ht="26.25" customHeight="1" thickBot="1">
      <c r="A27" s="136"/>
      <c r="B27" s="127" t="s">
        <v>66</v>
      </c>
      <c r="C27" s="128"/>
      <c r="D27" s="128"/>
      <c r="E27" s="128"/>
      <c r="F27" s="128"/>
      <c r="G27" s="128"/>
      <c r="H27" s="139" t="s">
        <v>89</v>
      </c>
      <c r="I27" s="82">
        <f>SUMIF(C11:C25,"【職員処遇改善費のみ対象】横浜市（区）主催研修",I11:I25)</f>
        <v>0</v>
      </c>
      <c r="J27" s="126"/>
      <c r="K27" s="130"/>
      <c r="L27" s="130"/>
      <c r="M27" s="132"/>
      <c r="N27" s="149"/>
      <c r="O27" s="130"/>
      <c r="P27" s="130"/>
      <c r="Q27" s="130"/>
      <c r="R27" s="130"/>
      <c r="S27" s="130"/>
      <c r="T27" s="130"/>
      <c r="U27" s="130"/>
      <c r="V27" s="130"/>
      <c r="W27" s="130"/>
    </row>
    <row r="28" spans="1:23" ht="26.25" customHeight="1" thickBot="1">
      <c r="A28" s="136"/>
      <c r="B28" s="147" t="s">
        <v>145</v>
      </c>
      <c r="C28" s="128"/>
      <c r="D28" s="128"/>
      <c r="E28" s="128"/>
      <c r="F28" s="128"/>
      <c r="G28" s="128"/>
      <c r="H28" s="138" t="s">
        <v>186</v>
      </c>
      <c r="I28" s="82">
        <f ca="1">SUMIF(C11:C26,"【幼稚園又は認定こども園に勤務していた者】その他",I11:I25)</f>
        <v>0</v>
      </c>
      <c r="J28" s="137"/>
      <c r="K28" s="130"/>
      <c r="M28" s="132"/>
      <c r="N28" s="149"/>
      <c r="O28" s="130"/>
      <c r="P28" s="130"/>
      <c r="Q28" s="130"/>
      <c r="R28" s="130"/>
      <c r="S28" s="130"/>
      <c r="T28" s="130"/>
      <c r="U28" s="130"/>
      <c r="V28" s="130"/>
      <c r="W28" s="130"/>
    </row>
    <row r="29" spans="1:23" ht="26.25" customHeight="1" thickBot="1">
      <c r="A29" s="136"/>
      <c r="B29" s="292" t="s">
        <v>144</v>
      </c>
      <c r="C29" s="292"/>
      <c r="D29" s="292"/>
      <c r="E29" s="292"/>
      <c r="F29" s="292"/>
      <c r="G29" s="293"/>
      <c r="H29" s="138" t="s">
        <v>187</v>
      </c>
      <c r="I29" s="82">
        <f>IF(SUMIF(C11:C25,"【職員処遇改善費のみ対象】園内研修",I11:I25)&gt;N25,N25,SUMIF(C11:C25,"【職員処遇改善費のみ対象】園内研修",I11:I25))</f>
        <v>0</v>
      </c>
      <c r="J29" s="137"/>
      <c r="K29" s="130"/>
      <c r="L29" s="130"/>
      <c r="M29" s="130"/>
      <c r="N29" s="130"/>
      <c r="O29" s="130"/>
      <c r="P29" s="130"/>
      <c r="Q29" s="130"/>
      <c r="R29" s="130"/>
      <c r="S29" s="130"/>
      <c r="T29" s="130"/>
      <c r="U29" s="130"/>
      <c r="V29" s="130"/>
      <c r="W29" s="130"/>
    </row>
    <row r="30" spans="1:23" s="52" customFormat="1" ht="26.25" customHeight="1" thickBot="1">
      <c r="A30" s="121"/>
      <c r="B30" s="122" t="s">
        <v>183</v>
      </c>
      <c r="C30" s="148"/>
      <c r="D30" s="128"/>
      <c r="E30" s="128"/>
      <c r="F30" s="128"/>
      <c r="G30" s="128"/>
      <c r="H30" s="189" t="s">
        <v>188</v>
      </c>
      <c r="I30" s="82">
        <f>SUMIF(C11:C25,"幼稚園教諭旧免許状更新講習・免許法認定講習",I11:I25)</f>
        <v>0</v>
      </c>
      <c r="J30" s="128"/>
      <c r="K30" s="132"/>
      <c r="L30" s="132"/>
      <c r="M30" s="132"/>
      <c r="N30" s="132"/>
      <c r="O30" s="132"/>
      <c r="P30" s="132"/>
      <c r="Q30" s="132"/>
      <c r="R30" s="132"/>
      <c r="S30" s="132"/>
      <c r="T30" s="132"/>
      <c r="U30" s="132"/>
      <c r="V30" s="132"/>
      <c r="W30" s="132"/>
    </row>
    <row r="31" spans="1:23" s="52" customFormat="1" ht="15" customHeight="1">
      <c r="A31" s="121"/>
      <c r="B31" s="291" t="s">
        <v>184</v>
      </c>
      <c r="C31" s="291"/>
      <c r="D31" s="128"/>
      <c r="E31" s="128"/>
      <c r="F31" s="128"/>
      <c r="G31" s="128"/>
      <c r="H31" s="128"/>
      <c r="I31" s="128"/>
      <c r="J31" s="128"/>
      <c r="K31" s="132"/>
      <c r="L31" s="132"/>
      <c r="M31" s="132"/>
      <c r="N31" s="132"/>
      <c r="O31" s="132"/>
      <c r="P31" s="132"/>
      <c r="Q31" s="132"/>
      <c r="R31" s="132"/>
      <c r="S31" s="132"/>
      <c r="T31" s="132"/>
      <c r="U31" s="132"/>
      <c r="V31" s="132"/>
      <c r="W31" s="132"/>
    </row>
    <row r="32" spans="1:23" s="52" customFormat="1" ht="15" customHeight="1">
      <c r="A32" s="121"/>
      <c r="B32" s="122" t="s">
        <v>185</v>
      </c>
      <c r="C32" s="128"/>
      <c r="D32" s="128"/>
      <c r="E32" s="128"/>
      <c r="F32" s="128"/>
      <c r="G32" s="128"/>
      <c r="H32" s="128"/>
      <c r="I32" s="128"/>
      <c r="J32" s="128"/>
      <c r="K32" s="132"/>
      <c r="L32" s="132"/>
      <c r="M32" s="132"/>
      <c r="N32" s="132"/>
      <c r="O32" s="132"/>
      <c r="P32" s="132"/>
      <c r="Q32" s="132"/>
      <c r="R32" s="132"/>
      <c r="S32" s="132"/>
      <c r="T32" s="132"/>
      <c r="U32" s="132"/>
      <c r="V32" s="132"/>
      <c r="W32" s="132"/>
    </row>
    <row r="33" spans="1:23" s="52" customFormat="1" ht="15" customHeight="1">
      <c r="A33" s="121"/>
      <c r="B33" s="122" t="s">
        <v>196</v>
      </c>
      <c r="C33" s="128"/>
      <c r="D33" s="128"/>
      <c r="E33" s="128"/>
      <c r="F33" s="128"/>
      <c r="G33" s="128"/>
      <c r="H33" s="128"/>
      <c r="I33" s="128"/>
      <c r="J33" s="128"/>
      <c r="K33" s="132"/>
      <c r="L33" s="132"/>
      <c r="M33" s="132"/>
      <c r="N33" s="132"/>
      <c r="O33" s="132"/>
      <c r="P33" s="132"/>
      <c r="Q33" s="132"/>
      <c r="R33" s="132"/>
      <c r="S33" s="132"/>
      <c r="T33" s="132"/>
      <c r="U33" s="132"/>
      <c r="V33" s="132"/>
      <c r="W33" s="132"/>
    </row>
    <row r="34" spans="1:23" s="52" customFormat="1" ht="15" customHeight="1">
      <c r="A34" s="121"/>
      <c r="C34" s="129"/>
      <c r="D34" s="128"/>
      <c r="E34" s="128"/>
      <c r="F34" s="128"/>
      <c r="G34" s="128"/>
      <c r="H34" s="128"/>
      <c r="I34" s="128"/>
      <c r="J34" s="128"/>
      <c r="K34" s="132"/>
      <c r="L34" s="132"/>
      <c r="M34" s="132"/>
      <c r="N34" s="132"/>
      <c r="O34" s="132"/>
      <c r="P34" s="132"/>
      <c r="Q34" s="132"/>
      <c r="R34" s="132"/>
      <c r="S34" s="132"/>
      <c r="T34" s="132"/>
      <c r="U34" s="132"/>
      <c r="V34" s="132"/>
      <c r="W34" s="132"/>
    </row>
    <row r="35" spans="1:23" s="52" customFormat="1" ht="15" customHeight="1">
      <c r="A35" s="121"/>
      <c r="D35" s="128"/>
      <c r="E35" s="128"/>
      <c r="F35" s="128"/>
      <c r="G35" s="128"/>
      <c r="H35" s="128"/>
      <c r="I35" s="128"/>
      <c r="J35" s="128"/>
      <c r="K35" s="132"/>
      <c r="L35" s="132"/>
      <c r="M35" s="132"/>
      <c r="N35" s="132"/>
      <c r="O35" s="132"/>
      <c r="P35" s="132"/>
      <c r="Q35" s="132"/>
      <c r="R35" s="132"/>
      <c r="S35" s="132"/>
      <c r="T35" s="132"/>
      <c r="U35" s="132"/>
      <c r="V35" s="132"/>
      <c r="W35" s="132"/>
    </row>
    <row r="36" spans="1:23" s="52" customFormat="1" ht="15" customHeight="1">
      <c r="A36" s="121"/>
      <c r="C36" s="128"/>
      <c r="D36" s="128"/>
      <c r="E36" s="128"/>
      <c r="F36" s="128"/>
      <c r="G36" s="128"/>
      <c r="H36" s="128"/>
      <c r="I36" s="128"/>
      <c r="J36" s="128"/>
      <c r="K36" s="132"/>
      <c r="L36" s="132"/>
      <c r="M36" s="132"/>
      <c r="N36" s="132"/>
      <c r="O36" s="132"/>
      <c r="P36" s="132"/>
      <c r="Q36" s="132"/>
      <c r="R36" s="132"/>
      <c r="S36" s="132"/>
      <c r="T36" s="132"/>
      <c r="U36" s="132"/>
      <c r="V36" s="132"/>
      <c r="W36" s="132"/>
    </row>
    <row r="37" spans="1:23" s="52" customFormat="1" ht="15" customHeight="1">
      <c r="A37" s="62"/>
      <c r="C37" s="50"/>
      <c r="D37" s="50"/>
      <c r="E37" s="50"/>
      <c r="F37" s="50"/>
      <c r="G37" s="50"/>
      <c r="H37" s="50"/>
      <c r="I37" s="50"/>
      <c r="J37" s="50"/>
    </row>
    <row r="38" spans="1:23" s="52" customFormat="1" ht="15" customHeight="1">
      <c r="A38" s="62"/>
      <c r="B38" s="99" t="s">
        <v>90</v>
      </c>
      <c r="C38" s="100"/>
      <c r="D38" s="100"/>
      <c r="E38" s="100"/>
      <c r="F38" s="100"/>
      <c r="G38" s="50"/>
      <c r="H38" s="50"/>
      <c r="I38" s="50"/>
      <c r="J38" s="50"/>
    </row>
    <row r="39" spans="1:23" s="52" customFormat="1" ht="30" customHeight="1">
      <c r="A39" s="62"/>
      <c r="B39" s="211"/>
      <c r="C39" s="212"/>
      <c r="D39" s="212"/>
      <c r="E39" s="212"/>
      <c r="F39" s="212"/>
      <c r="G39" s="212"/>
      <c r="H39" s="212"/>
      <c r="I39" s="212"/>
      <c r="J39" s="212"/>
    </row>
    <row r="40" spans="1:23" s="52" customFormat="1" ht="15" customHeight="1">
      <c r="A40" s="62"/>
      <c r="B40" s="58"/>
      <c r="C40" s="50"/>
      <c r="D40" s="50"/>
      <c r="E40" s="50"/>
      <c r="F40" s="50"/>
      <c r="G40" s="50"/>
      <c r="H40" s="50"/>
      <c r="I40" s="50"/>
      <c r="J40" s="50"/>
    </row>
    <row r="41" spans="1:23" s="52" customFormat="1" ht="15" customHeight="1">
      <c r="A41" s="62"/>
      <c r="B41" s="58"/>
      <c r="C41" s="50"/>
      <c r="D41" s="50"/>
      <c r="E41" s="50"/>
      <c r="F41" s="50"/>
      <c r="G41" s="50"/>
      <c r="H41" s="50"/>
      <c r="I41" s="50"/>
      <c r="J41" s="50"/>
    </row>
    <row r="42" spans="1:23" s="53" customFormat="1" ht="15" customHeight="1">
      <c r="A42" s="66"/>
      <c r="B42" s="57"/>
      <c r="C42" s="51"/>
      <c r="D42" s="51"/>
      <c r="E42" s="51"/>
      <c r="F42" s="51"/>
      <c r="G42" s="51"/>
      <c r="H42" s="51"/>
      <c r="I42" s="51"/>
      <c r="J42" s="51"/>
    </row>
  </sheetData>
  <sheetProtection algorithmName="SHA-512" hashValue="Ikvjqrk0Q0t2EyK0zbSywhkJPQsK9iaH7X4zGhdEZ9uN8max1Fcgqx2hYrslb4L8wB9RmAdsihiIK9hr5wZ2Bg==" saltValue="jGB5cIGKo/cVeb4huk4UNg==" spinCount="100000" sheet="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9:G29"/>
    <mergeCell ref="B31:C31"/>
    <mergeCell ref="B39:J39"/>
    <mergeCell ref="D21:E21"/>
    <mergeCell ref="D22:E22"/>
    <mergeCell ref="D23:E23"/>
    <mergeCell ref="D24:E24"/>
    <mergeCell ref="D25:E25"/>
    <mergeCell ref="A26:G26"/>
  </mergeCells>
  <phoneticPr fontId="2"/>
  <conditionalFormatting sqref="C6:C7">
    <cfRule type="cellIs" dxfId="233" priority="13" operator="equal">
      <formula>""</formula>
    </cfRule>
  </conditionalFormatting>
  <conditionalFormatting sqref="D8 H26:I26">
    <cfRule type="cellIs" dxfId="232" priority="15" operator="equal">
      <formula>""</formula>
    </cfRule>
  </conditionalFormatting>
  <conditionalFormatting sqref="D11:E25 G11:H25">
    <cfRule type="expression" dxfId="231" priority="3">
      <formula>$C11="【職員処遇改善費のみ対象】園内研修"</formula>
    </cfRule>
  </conditionalFormatting>
  <conditionalFormatting sqref="D11:E25">
    <cfRule type="expression" dxfId="230" priority="11">
      <formula>$C11="【職員処遇改善費のみ対象】横浜市（区）主催研修"</formula>
    </cfRule>
    <cfRule type="expression" dxfId="229" priority="12">
      <formula>$C11="幼稚園教諭旧免許状更新講習・免許法認定講習"</formula>
    </cfRule>
  </conditionalFormatting>
  <conditionalFormatting sqref="F11:F25">
    <cfRule type="expression" dxfId="228" priority="7">
      <formula>$C11&lt;&gt;"保育士等キャリアアップ研修"</formula>
    </cfRule>
    <cfRule type="expression" dxfId="227" priority="16" stopIfTrue="1">
      <formula>$C11="保育士等キャリアアップ研修"</formula>
    </cfRule>
  </conditionalFormatting>
  <conditionalFormatting sqref="F11:H25">
    <cfRule type="expression" dxfId="226" priority="4">
      <formula>$C11="その他"</formula>
    </cfRule>
  </conditionalFormatting>
  <conditionalFormatting sqref="G11:G25">
    <cfRule type="expression" dxfId="225" priority="9">
      <formula>$C11="幼稚園教諭旧免許状更新講習・免許法認定講習"</formula>
    </cfRule>
  </conditionalFormatting>
  <conditionalFormatting sqref="G11:H25">
    <cfRule type="expression" dxfId="224" priority="1">
      <formula>$C11="【職員処遇改善費のみ対象】横浜市（区）主催研修"</formula>
    </cfRule>
  </conditionalFormatting>
  <conditionalFormatting sqref="H11:H25">
    <cfRule type="expression" dxfId="223" priority="2">
      <formula>$C11="【幼稚園又は認定こども園に勤務していた者】その他"</formula>
    </cfRule>
  </conditionalFormatting>
  <conditionalFormatting sqref="H3:I3 H4:J7">
    <cfRule type="cellIs" dxfId="222" priority="14" operator="equal">
      <formula>""</formula>
    </cfRule>
  </conditionalFormatting>
  <conditionalFormatting sqref="I11:I25">
    <cfRule type="expression" dxfId="221" priority="8">
      <formula>$C11="保育士等キャリアアップ研修"</formula>
    </cfRule>
  </conditionalFormatting>
  <dataValidations count="9">
    <dataValidation type="list" allowBlank="1" showInputMessage="1" showErrorMessage="1" sqref="H25" xr:uid="{31CBF100-2CDB-4066-9739-6F0BEEA6B477}">
      <formula1>INDIRECT($C$5)</formula1>
    </dataValidation>
    <dataValidation type="list" allowBlank="1" showInputMessage="1" showErrorMessage="1" sqref="H11:H24" xr:uid="{15166B59-313C-457A-B7EA-2257BE2907A8}">
      <formula1>INDIRECT($C$6)</formula1>
    </dataValidation>
    <dataValidation type="decimal" operator="greaterThanOrEqual" allowBlank="1" showInputMessage="1" showErrorMessage="1" sqref="I11:I25" xr:uid="{528DC9AF-AA8F-4A84-993C-B01C6AF606BA}">
      <formula1>0</formula1>
    </dataValidation>
    <dataValidation type="textLength" operator="equal" allowBlank="1" showInputMessage="1" showErrorMessage="1" sqref="G11:G25" xr:uid="{78533E8B-A158-4AE9-B215-1BCDCFC4CA92}">
      <formula1>12</formula1>
    </dataValidation>
    <dataValidation type="list" allowBlank="1" showInputMessage="1" showErrorMessage="1" sqref="D8" xr:uid="{ED3C85A3-B745-4E56-BC29-64CE071E1F17}">
      <formula1>"〇,×"</formula1>
    </dataValidation>
    <dataValidation type="list" allowBlank="1" showInputMessage="1" showErrorMessage="1" sqref="C11:C25" xr:uid="{35B02A1E-5158-4AF9-98A1-24BC58A81B25}">
      <formula1>INDIRECT($D$8)</formula1>
    </dataValidation>
    <dataValidation type="list" allowBlank="1" showInputMessage="1" showErrorMessage="1" sqref="O6" xr:uid="{83497266-96BD-4CFC-8FC4-E34746C2E1A7}">
      <formula1>" "</formula1>
    </dataValidation>
    <dataValidation type="list" allowBlank="1" showInputMessage="1" showErrorMessage="1" sqref="D11:E25" xr:uid="{DA4D7AF9-55B9-4572-8554-974B0B2FE7D1}">
      <formula1>INDIRECT($C11)</formula1>
    </dataValidation>
    <dataValidation type="date" operator="lessThanOrEqual" allowBlank="1" error="賃金改善開始月のR6.4月以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6.4月以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72F70991-7E0A-4A05-B9C9-DA254F685D88}">
      <formula1>45716</formula1>
    </dataValidation>
  </dataValidations>
  <printOptions horizontalCentered="1"/>
  <pageMargins left="0.25" right="0.25" top="0.75" bottom="0.75" header="0.3" footer="0.3"/>
  <pageSetup paperSize="8" scale="85" orientation="landscape" cellComments="asDisplayed" r:id="rId1"/>
  <extLst>
    <ext xmlns:x14="http://schemas.microsoft.com/office/spreadsheetml/2009/9/main" uri="{CCE6A557-97BC-4b89-ADB6-D9C93CAAB3DF}">
      <x14:dataValidations xmlns:xm="http://schemas.microsoft.com/office/excel/2006/main" count="1">
        <x14:dataValidation type="list" allowBlank="1" showInputMessage="1" showErrorMessage="1" xr:uid="{0764929D-47F3-4002-867C-722E9CA8FADD}">
          <x14:formula1>
            <xm:f>マスタ!$C$3:$C$6</xm:f>
          </x14:formula1>
          <xm:sqref>C6:D6</xm:sqref>
        </x14:dataValidation>
      </x14:dataValidations>
    </ext>
  </extLs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279F91-80AB-47DF-ACAC-B5498B2137E9}">
  <sheetPr codeName="Sheet37">
    <tabColor rgb="FFFF0000"/>
    <pageSetUpPr fitToPage="1"/>
  </sheetPr>
  <dimension ref="A1:W42"/>
  <sheetViews>
    <sheetView showZeros="0" view="pageBreakPreview" zoomScale="70" zoomScaleNormal="70" zoomScaleSheetLayoutView="70" workbookViewId="0">
      <selection activeCell="B12" sqref="B12"/>
    </sheetView>
  </sheetViews>
  <sheetFormatPr defaultRowHeight="18.75"/>
  <cols>
    <col min="1" max="1" width="5" style="63" customWidth="1"/>
    <col min="2" max="2" width="16.75" style="67" customWidth="1"/>
    <col min="3" max="3" width="39.375" style="2" customWidth="1"/>
    <col min="4" max="4" width="9.375" style="2" customWidth="1"/>
    <col min="5" max="5" width="37.625" style="2" customWidth="1"/>
    <col min="6" max="6" width="42.875" style="2" customWidth="1"/>
    <col min="7" max="7" width="19.625" style="2" customWidth="1"/>
    <col min="8" max="8" width="22.375" style="2" customWidth="1"/>
    <col min="9" max="9" width="15.625" style="2" customWidth="1"/>
    <col min="10" max="10" width="27.5" style="2" customWidth="1"/>
    <col min="11" max="11" width="9" style="2" hidden="1" customWidth="1"/>
    <col min="12" max="12" width="11.875" style="2" hidden="1" customWidth="1"/>
    <col min="13" max="13" width="10.5" style="2" hidden="1" customWidth="1"/>
    <col min="14" max="14" width="9" style="2" hidden="1" customWidth="1"/>
    <col min="15" max="15" width="50.625" style="2" hidden="1" customWidth="1"/>
    <col min="16" max="16384" width="9" style="2"/>
  </cols>
  <sheetData>
    <row r="1" spans="1:23" ht="29.25" customHeight="1">
      <c r="A1" s="112" t="s">
        <v>71</v>
      </c>
      <c r="B1" s="113"/>
      <c r="C1" s="117"/>
      <c r="D1" s="116" t="s">
        <v>195</v>
      </c>
      <c r="E1" s="98"/>
      <c r="F1" s="116"/>
      <c r="G1" s="117"/>
      <c r="H1" s="117"/>
      <c r="I1" s="117"/>
      <c r="J1" s="118"/>
      <c r="K1" s="130"/>
      <c r="L1" s="130"/>
      <c r="M1" s="130"/>
      <c r="N1" s="130"/>
      <c r="O1" s="130"/>
      <c r="P1" s="130"/>
      <c r="Q1" s="130"/>
      <c r="R1" s="130"/>
      <c r="S1" s="130"/>
      <c r="T1" s="130"/>
      <c r="U1" s="130"/>
      <c r="V1" s="130"/>
      <c r="W1" s="130"/>
    </row>
    <row r="2" spans="1:23" ht="19.5" thickBot="1">
      <c r="A2" s="121"/>
      <c r="B2" s="122"/>
      <c r="C2" s="119"/>
      <c r="D2" s="119"/>
      <c r="E2" s="119"/>
      <c r="F2" s="124"/>
      <c r="G2" s="119"/>
      <c r="H2" s="125"/>
      <c r="I2" s="125"/>
      <c r="J2" s="125"/>
      <c r="K2" s="130"/>
      <c r="L2" s="130"/>
      <c r="M2" s="130"/>
      <c r="N2" s="130"/>
      <c r="O2" s="130"/>
      <c r="P2" s="130"/>
      <c r="Q2" s="130"/>
      <c r="R2" s="130"/>
      <c r="S2" s="130"/>
      <c r="T2" s="130"/>
      <c r="U2" s="130"/>
      <c r="V2" s="130"/>
      <c r="W2" s="130"/>
    </row>
    <row r="3" spans="1:23" s="6" customFormat="1" ht="24.95" customHeight="1">
      <c r="A3" s="192"/>
      <c r="B3" s="122"/>
      <c r="C3" s="193"/>
      <c r="D3" s="193"/>
      <c r="E3" s="193"/>
      <c r="F3" s="194"/>
      <c r="G3" s="195" t="s">
        <v>1</v>
      </c>
      <c r="H3" s="97">
        <f>①集計表!P4</f>
        <v>0</v>
      </c>
      <c r="I3" s="196" t="s">
        <v>3</v>
      </c>
      <c r="J3" s="118"/>
      <c r="K3" s="131"/>
      <c r="L3" s="131"/>
      <c r="M3" s="131"/>
      <c r="N3" s="131"/>
      <c r="O3" s="131"/>
      <c r="P3" s="131"/>
      <c r="Q3" s="131"/>
      <c r="R3" s="131"/>
      <c r="S3" s="131"/>
      <c r="T3" s="131"/>
      <c r="U3" s="131"/>
      <c r="V3" s="131"/>
      <c r="W3" s="131"/>
    </row>
    <row r="4" spans="1:23" s="6" customFormat="1" ht="24.95" customHeight="1">
      <c r="A4" s="121"/>
      <c r="B4" s="122"/>
      <c r="C4" s="193"/>
      <c r="D4" s="193"/>
      <c r="E4" s="193"/>
      <c r="F4" s="194"/>
      <c r="G4" s="197" t="s">
        <v>4</v>
      </c>
      <c r="H4" s="276">
        <f>①集計表!P5</f>
        <v>0</v>
      </c>
      <c r="I4" s="277"/>
      <c r="J4" s="278"/>
      <c r="K4" s="131"/>
      <c r="L4" s="131"/>
      <c r="M4" s="131"/>
      <c r="N4" s="131"/>
      <c r="O4" s="131"/>
      <c r="P4" s="131"/>
      <c r="Q4" s="131"/>
      <c r="R4" s="131"/>
      <c r="S4" s="131"/>
      <c r="T4" s="131"/>
      <c r="U4" s="131"/>
      <c r="V4" s="131"/>
      <c r="W4" s="131"/>
    </row>
    <row r="5" spans="1:23" s="6" customFormat="1" ht="24.95" customHeight="1" thickBot="1">
      <c r="A5" s="62"/>
      <c r="B5" s="71"/>
      <c r="C5" s="3"/>
      <c r="D5" s="14"/>
      <c r="E5" s="14"/>
      <c r="F5" s="7"/>
      <c r="G5" s="15" t="s">
        <v>7</v>
      </c>
      <c r="H5" s="279">
        <f>①集計表!P6</f>
        <v>0</v>
      </c>
      <c r="I5" s="280"/>
      <c r="J5" s="281"/>
      <c r="K5" s="131"/>
      <c r="L5" s="131"/>
      <c r="M5" s="131"/>
      <c r="N5" s="131"/>
      <c r="O5" s="131"/>
      <c r="P5" s="131"/>
      <c r="Q5" s="131"/>
      <c r="R5" s="131"/>
      <c r="S5" s="131"/>
      <c r="T5" s="131"/>
      <c r="U5" s="131"/>
      <c r="V5" s="131"/>
      <c r="W5" s="131"/>
    </row>
    <row r="6" spans="1:23" s="6" customFormat="1" ht="24.95" customHeight="1">
      <c r="A6" s="62"/>
      <c r="B6" s="68" t="s">
        <v>6</v>
      </c>
      <c r="C6" s="270"/>
      <c r="D6" s="271"/>
      <c r="E6" s="14"/>
      <c r="F6" s="7"/>
      <c r="G6" s="70" t="s">
        <v>63</v>
      </c>
      <c r="H6" s="279">
        <f>①集計表!P7</f>
        <v>0</v>
      </c>
      <c r="I6" s="280"/>
      <c r="J6" s="281"/>
      <c r="K6" s="131"/>
      <c r="L6" s="131"/>
      <c r="M6" s="131"/>
      <c r="N6" s="131"/>
      <c r="O6" s="131"/>
      <c r="P6" s="131"/>
      <c r="Q6" s="131"/>
      <c r="R6" s="131"/>
      <c r="S6" s="131"/>
      <c r="T6" s="131"/>
      <c r="U6" s="131"/>
      <c r="V6" s="131"/>
      <c r="W6" s="131"/>
    </row>
    <row r="7" spans="1:23" s="6" customFormat="1" ht="24.95" customHeight="1" thickBot="1">
      <c r="A7" s="62"/>
      <c r="B7" s="107" t="s">
        <v>9</v>
      </c>
      <c r="C7" s="272"/>
      <c r="D7" s="273"/>
      <c r="E7" s="14"/>
      <c r="F7" s="7"/>
      <c r="G7" s="17" t="s">
        <v>64</v>
      </c>
      <c r="H7" s="282">
        <f>①集計表!P8</f>
        <v>0</v>
      </c>
      <c r="I7" s="283"/>
      <c r="J7" s="284"/>
      <c r="K7" s="131"/>
      <c r="L7" s="131"/>
      <c r="M7" s="131"/>
      <c r="N7" s="131"/>
      <c r="O7" s="131"/>
      <c r="P7" s="131"/>
      <c r="Q7" s="131"/>
      <c r="R7" s="131"/>
      <c r="S7" s="131"/>
      <c r="T7" s="131"/>
      <c r="U7" s="131"/>
      <c r="V7" s="131"/>
      <c r="W7" s="131"/>
    </row>
    <row r="8" spans="1:23" s="6" customFormat="1" ht="24.95" customHeight="1" thickBot="1">
      <c r="A8" s="62"/>
      <c r="B8" s="268" t="s">
        <v>104</v>
      </c>
      <c r="C8" s="269"/>
      <c r="D8" s="133" t="s">
        <v>106</v>
      </c>
      <c r="E8" s="14"/>
      <c r="F8" s="7"/>
      <c r="G8" s="102"/>
      <c r="H8" s="3"/>
      <c r="I8" s="3"/>
      <c r="J8" s="106"/>
      <c r="K8" s="131"/>
      <c r="L8" s="131" t="s">
        <v>190</v>
      </c>
      <c r="M8" s="131"/>
      <c r="N8" s="131"/>
      <c r="O8" s="131"/>
      <c r="P8" s="131"/>
      <c r="Q8" s="131"/>
      <c r="R8" s="131"/>
      <c r="S8" s="131"/>
      <c r="T8" s="131"/>
      <c r="U8" s="131"/>
      <c r="V8" s="131"/>
      <c r="W8" s="131"/>
    </row>
    <row r="9" spans="1:23" ht="24.95" customHeight="1">
      <c r="A9" s="62"/>
      <c r="B9" s="58"/>
      <c r="C9" s="19"/>
      <c r="D9" s="20"/>
      <c r="E9" s="20"/>
      <c r="F9" s="19"/>
      <c r="G9" s="19"/>
      <c r="H9" s="21"/>
      <c r="I9" s="22"/>
      <c r="J9" s="23"/>
      <c r="K9" s="130"/>
      <c r="L9" s="141" t="s">
        <v>189</v>
      </c>
      <c r="M9" s="140">
        <v>42826</v>
      </c>
      <c r="N9" s="130"/>
      <c r="O9" s="130"/>
      <c r="P9" s="130"/>
      <c r="Q9" s="130"/>
      <c r="R9" s="130"/>
      <c r="S9" s="130"/>
      <c r="T9" s="130"/>
      <c r="U9" s="130"/>
      <c r="V9" s="130"/>
      <c r="W9" s="130"/>
    </row>
    <row r="10" spans="1:23" ht="98.25" customHeight="1" thickBot="1">
      <c r="A10" s="61" t="s">
        <v>15</v>
      </c>
      <c r="B10" s="105" t="s">
        <v>146</v>
      </c>
      <c r="C10" s="59" t="s">
        <v>101</v>
      </c>
      <c r="D10" s="285" t="s">
        <v>181</v>
      </c>
      <c r="E10" s="286"/>
      <c r="F10" s="59" t="s">
        <v>19</v>
      </c>
      <c r="G10" s="60" t="s">
        <v>20</v>
      </c>
      <c r="H10" s="69" t="s">
        <v>74</v>
      </c>
      <c r="I10" s="72" t="s">
        <v>136</v>
      </c>
      <c r="J10" s="59" t="s">
        <v>62</v>
      </c>
      <c r="K10" s="130"/>
      <c r="L10" s="141" t="s">
        <v>142</v>
      </c>
      <c r="M10" s="130"/>
      <c r="N10" s="130"/>
      <c r="O10" s="130"/>
      <c r="P10" s="130"/>
      <c r="Q10" s="130"/>
      <c r="R10" s="130"/>
      <c r="S10" s="130"/>
      <c r="T10" s="130"/>
      <c r="U10" s="130"/>
      <c r="V10" s="130"/>
      <c r="W10" s="130"/>
    </row>
    <row r="11" spans="1:23" ht="30" customHeight="1">
      <c r="A11" s="64">
        <v>1</v>
      </c>
      <c r="B11" s="153"/>
      <c r="C11" s="154"/>
      <c r="D11" s="274"/>
      <c r="E11" s="275"/>
      <c r="F11" s="155"/>
      <c r="G11" s="156"/>
      <c r="H11" s="157"/>
      <c r="I11" s="158"/>
      <c r="J11" s="75"/>
      <c r="K11" s="130"/>
      <c r="L11" s="141" t="s">
        <v>143</v>
      </c>
      <c r="M11" s="140">
        <v>43921</v>
      </c>
      <c r="N11" s="130"/>
      <c r="O11" s="130"/>
      <c r="P11" s="130"/>
      <c r="Q11" s="130"/>
      <c r="R11" s="130"/>
      <c r="S11" s="130"/>
      <c r="T11" s="130"/>
      <c r="U11" s="130"/>
      <c r="V11" s="130"/>
      <c r="W11" s="130"/>
    </row>
    <row r="12" spans="1:23" ht="30" customHeight="1">
      <c r="A12" s="64">
        <v>2</v>
      </c>
      <c r="B12" s="153"/>
      <c r="C12" s="154"/>
      <c r="D12" s="274"/>
      <c r="E12" s="275"/>
      <c r="F12" s="155"/>
      <c r="G12" s="156"/>
      <c r="H12" s="159"/>
      <c r="I12" s="160"/>
      <c r="J12" s="75"/>
      <c r="K12" s="130">
        <f t="shared" ref="K12:K25" si="0">IF(H12&lt;&gt;"",1,0)</f>
        <v>0</v>
      </c>
      <c r="L12" s="130" t="s">
        <v>141</v>
      </c>
      <c r="M12" s="140">
        <v>45382</v>
      </c>
      <c r="N12" s="130"/>
      <c r="O12" s="130"/>
      <c r="P12" s="130"/>
      <c r="Q12" s="130"/>
      <c r="R12" s="130"/>
      <c r="S12" s="130"/>
      <c r="T12" s="130"/>
      <c r="U12" s="130"/>
      <c r="V12" s="130"/>
      <c r="W12" s="130"/>
    </row>
    <row r="13" spans="1:23" ht="30" customHeight="1">
      <c r="A13" s="64">
        <v>3</v>
      </c>
      <c r="B13" s="153"/>
      <c r="C13" s="154"/>
      <c r="D13" s="274"/>
      <c r="E13" s="275"/>
      <c r="F13" s="155"/>
      <c r="G13" s="156"/>
      <c r="H13" s="159"/>
      <c r="I13" s="160"/>
      <c r="J13" s="75"/>
      <c r="K13" s="130">
        <f t="shared" si="0"/>
        <v>0</v>
      </c>
      <c r="L13" s="130" t="str">
        <f t="shared" ref="L13:L24" si="1">IF(C13="その他",1,"")</f>
        <v/>
      </c>
      <c r="M13" s="142"/>
      <c r="N13" s="130"/>
      <c r="O13" s="130"/>
      <c r="P13" s="130"/>
      <c r="Q13" s="130"/>
      <c r="R13" s="130"/>
      <c r="S13" s="130"/>
      <c r="T13" s="130"/>
      <c r="U13" s="130"/>
      <c r="V13" s="130"/>
      <c r="W13" s="130"/>
    </row>
    <row r="14" spans="1:23" ht="30" customHeight="1">
      <c r="A14" s="64">
        <v>4</v>
      </c>
      <c r="B14" s="153"/>
      <c r="C14" s="154"/>
      <c r="D14" s="274"/>
      <c r="E14" s="275"/>
      <c r="F14" s="155"/>
      <c r="G14" s="156"/>
      <c r="H14" s="159"/>
      <c r="I14" s="160"/>
      <c r="J14" s="75"/>
      <c r="K14" s="130">
        <f>IF(H14&lt;&gt;"",1,0)</f>
        <v>0</v>
      </c>
      <c r="L14" s="130" t="str">
        <f t="shared" si="1"/>
        <v/>
      </c>
      <c r="M14" s="141"/>
      <c r="N14" s="130"/>
      <c r="O14" s="130"/>
      <c r="P14" s="130"/>
      <c r="Q14" s="130"/>
      <c r="R14" s="130"/>
      <c r="S14" s="130"/>
      <c r="T14" s="130"/>
      <c r="U14" s="130"/>
      <c r="V14" s="130"/>
      <c r="W14" s="130"/>
    </row>
    <row r="15" spans="1:23" ht="30" customHeight="1">
      <c r="A15" s="64">
        <v>5</v>
      </c>
      <c r="B15" s="153"/>
      <c r="C15" s="154"/>
      <c r="D15" s="274"/>
      <c r="E15" s="275"/>
      <c r="F15" s="155"/>
      <c r="G15" s="156"/>
      <c r="H15" s="159"/>
      <c r="I15" s="160"/>
      <c r="J15" s="75"/>
      <c r="K15" s="130">
        <f t="shared" si="0"/>
        <v>0</v>
      </c>
      <c r="L15" s="130" t="str">
        <f t="shared" si="1"/>
        <v/>
      </c>
      <c r="M15" s="130"/>
      <c r="N15" s="130"/>
      <c r="O15" s="130"/>
      <c r="P15" s="130"/>
      <c r="Q15" s="130"/>
      <c r="R15" s="130"/>
      <c r="S15" s="130"/>
      <c r="T15" s="130"/>
      <c r="U15" s="130"/>
      <c r="V15" s="130"/>
      <c r="W15" s="130"/>
    </row>
    <row r="16" spans="1:23" ht="30" customHeight="1">
      <c r="A16" s="64">
        <v>6</v>
      </c>
      <c r="B16" s="153"/>
      <c r="C16" s="154"/>
      <c r="D16" s="274"/>
      <c r="E16" s="275"/>
      <c r="F16" s="155"/>
      <c r="G16" s="156"/>
      <c r="H16" s="159"/>
      <c r="I16" s="160"/>
      <c r="J16" s="75"/>
      <c r="K16" s="130">
        <f t="shared" si="0"/>
        <v>0</v>
      </c>
      <c r="L16" s="130" t="str">
        <f t="shared" si="1"/>
        <v/>
      </c>
      <c r="M16" s="130"/>
      <c r="N16" s="130"/>
      <c r="O16" s="130"/>
      <c r="P16" s="130"/>
      <c r="Q16" s="130"/>
      <c r="R16" s="130"/>
      <c r="S16" s="130"/>
      <c r="T16" s="130"/>
      <c r="U16" s="130"/>
      <c r="V16" s="130"/>
      <c r="W16" s="130"/>
    </row>
    <row r="17" spans="1:23" ht="30" customHeight="1">
      <c r="A17" s="64">
        <v>7</v>
      </c>
      <c r="B17" s="153"/>
      <c r="C17" s="154"/>
      <c r="D17" s="274"/>
      <c r="E17" s="275"/>
      <c r="F17" s="155"/>
      <c r="G17" s="156"/>
      <c r="H17" s="159"/>
      <c r="I17" s="160"/>
      <c r="J17" s="75"/>
      <c r="K17" s="130">
        <f t="shared" si="0"/>
        <v>0</v>
      </c>
      <c r="L17" s="130" t="str">
        <f t="shared" si="1"/>
        <v/>
      </c>
      <c r="M17" s="130"/>
      <c r="N17" s="130"/>
      <c r="O17" s="130"/>
      <c r="P17" s="130"/>
      <c r="Q17" s="130"/>
      <c r="R17" s="130"/>
      <c r="S17" s="130"/>
      <c r="T17" s="130"/>
      <c r="U17" s="130"/>
      <c r="V17" s="130"/>
      <c r="W17" s="130"/>
    </row>
    <row r="18" spans="1:23" ht="30" customHeight="1">
      <c r="A18" s="64">
        <v>8</v>
      </c>
      <c r="B18" s="153"/>
      <c r="C18" s="154"/>
      <c r="D18" s="274"/>
      <c r="E18" s="275"/>
      <c r="F18" s="155"/>
      <c r="G18" s="156"/>
      <c r="H18" s="159"/>
      <c r="I18" s="160"/>
      <c r="J18" s="75"/>
      <c r="K18" s="130">
        <f t="shared" si="0"/>
        <v>0</v>
      </c>
      <c r="L18" s="130" t="str">
        <f t="shared" si="1"/>
        <v/>
      </c>
      <c r="M18" s="130"/>
      <c r="N18" s="130"/>
      <c r="O18" s="130"/>
      <c r="P18" s="130"/>
      <c r="Q18" s="130"/>
      <c r="R18" s="130"/>
      <c r="S18" s="130"/>
      <c r="T18" s="130"/>
      <c r="U18" s="130"/>
      <c r="V18" s="130"/>
      <c r="W18" s="130"/>
    </row>
    <row r="19" spans="1:23" ht="30" customHeight="1">
      <c r="A19" s="64">
        <v>9</v>
      </c>
      <c r="B19" s="153"/>
      <c r="C19" s="154"/>
      <c r="D19" s="274"/>
      <c r="E19" s="275"/>
      <c r="F19" s="155"/>
      <c r="G19" s="156"/>
      <c r="H19" s="159"/>
      <c r="I19" s="160"/>
      <c r="J19" s="75"/>
      <c r="K19" s="130">
        <f t="shared" si="0"/>
        <v>0</v>
      </c>
      <c r="L19" s="130" t="str">
        <f t="shared" si="1"/>
        <v/>
      </c>
      <c r="M19" s="130"/>
      <c r="N19" s="130"/>
      <c r="O19" s="130"/>
      <c r="P19" s="130"/>
      <c r="Q19" s="130"/>
      <c r="R19" s="130"/>
      <c r="S19" s="130"/>
      <c r="T19" s="130"/>
      <c r="U19" s="130"/>
      <c r="V19" s="130"/>
      <c r="W19" s="130"/>
    </row>
    <row r="20" spans="1:23" ht="30" customHeight="1">
      <c r="A20" s="64">
        <v>10</v>
      </c>
      <c r="B20" s="153"/>
      <c r="C20" s="154"/>
      <c r="D20" s="274"/>
      <c r="E20" s="275"/>
      <c r="F20" s="155"/>
      <c r="G20" s="156"/>
      <c r="H20" s="159"/>
      <c r="I20" s="160"/>
      <c r="J20" s="75"/>
      <c r="K20" s="130">
        <f t="shared" si="0"/>
        <v>0</v>
      </c>
      <c r="L20" s="130" t="str">
        <f t="shared" si="1"/>
        <v/>
      </c>
      <c r="M20" s="130"/>
      <c r="N20" s="130"/>
      <c r="O20" s="130"/>
      <c r="P20" s="130"/>
      <c r="Q20" s="130"/>
      <c r="R20" s="130"/>
      <c r="S20" s="130"/>
      <c r="T20" s="130"/>
      <c r="U20" s="130"/>
      <c r="V20" s="130"/>
      <c r="W20" s="130"/>
    </row>
    <row r="21" spans="1:23" ht="30" customHeight="1">
      <c r="A21" s="64">
        <v>11</v>
      </c>
      <c r="B21" s="153"/>
      <c r="C21" s="154"/>
      <c r="D21" s="274"/>
      <c r="E21" s="275"/>
      <c r="F21" s="155"/>
      <c r="G21" s="156"/>
      <c r="H21" s="159"/>
      <c r="I21" s="160"/>
      <c r="J21" s="75"/>
      <c r="K21" s="130">
        <f t="shared" si="0"/>
        <v>0</v>
      </c>
      <c r="L21" s="130" t="str">
        <f t="shared" si="1"/>
        <v/>
      </c>
      <c r="M21" s="130"/>
      <c r="N21" s="130"/>
      <c r="O21" s="130"/>
      <c r="P21" s="130"/>
      <c r="Q21" s="130"/>
      <c r="R21" s="130"/>
      <c r="S21" s="130"/>
      <c r="T21" s="130"/>
      <c r="U21" s="130"/>
      <c r="V21" s="130"/>
      <c r="W21" s="130"/>
    </row>
    <row r="22" spans="1:23" ht="30" customHeight="1">
      <c r="A22" s="64">
        <v>12</v>
      </c>
      <c r="B22" s="153"/>
      <c r="C22" s="154"/>
      <c r="D22" s="274"/>
      <c r="E22" s="275"/>
      <c r="F22" s="155"/>
      <c r="G22" s="156"/>
      <c r="H22" s="159"/>
      <c r="I22" s="160"/>
      <c r="J22" s="75"/>
      <c r="K22" s="130">
        <f t="shared" si="0"/>
        <v>0</v>
      </c>
      <c r="L22" s="130" t="str">
        <f t="shared" si="1"/>
        <v/>
      </c>
      <c r="M22" s="130"/>
      <c r="N22" s="130"/>
      <c r="O22" s="130"/>
      <c r="P22" s="130"/>
      <c r="Q22" s="130"/>
      <c r="R22" s="130"/>
      <c r="S22" s="130"/>
      <c r="T22" s="130"/>
      <c r="U22" s="130"/>
      <c r="V22" s="130"/>
      <c r="W22" s="130"/>
    </row>
    <row r="23" spans="1:23" ht="30" customHeight="1">
      <c r="A23" s="64">
        <v>13</v>
      </c>
      <c r="B23" s="153"/>
      <c r="C23" s="154"/>
      <c r="D23" s="274"/>
      <c r="E23" s="275"/>
      <c r="F23" s="155"/>
      <c r="G23" s="156"/>
      <c r="H23" s="159"/>
      <c r="I23" s="160"/>
      <c r="J23" s="75"/>
      <c r="K23" s="130">
        <f t="shared" si="0"/>
        <v>0</v>
      </c>
      <c r="L23" s="130" t="str">
        <f t="shared" si="1"/>
        <v/>
      </c>
      <c r="M23" s="130"/>
      <c r="N23" s="130"/>
      <c r="O23" s="130"/>
      <c r="P23" s="130"/>
      <c r="Q23" s="130"/>
      <c r="R23" s="130"/>
      <c r="S23" s="130"/>
      <c r="T23" s="130"/>
      <c r="U23" s="130"/>
      <c r="V23" s="130"/>
      <c r="W23" s="130"/>
    </row>
    <row r="24" spans="1:23" ht="30" customHeight="1">
      <c r="A24" s="64">
        <v>14</v>
      </c>
      <c r="B24" s="153"/>
      <c r="C24" s="154"/>
      <c r="D24" s="274"/>
      <c r="E24" s="275"/>
      <c r="F24" s="155"/>
      <c r="G24" s="156"/>
      <c r="H24" s="159"/>
      <c r="I24" s="160"/>
      <c r="J24" s="75"/>
      <c r="K24" s="130">
        <f t="shared" si="0"/>
        <v>0</v>
      </c>
      <c r="L24" s="130" t="str">
        <f t="shared" si="1"/>
        <v/>
      </c>
      <c r="M24" s="130"/>
      <c r="N24" s="130"/>
      <c r="O24" s="130"/>
      <c r="P24" s="130"/>
      <c r="Q24" s="130"/>
      <c r="R24" s="130"/>
      <c r="S24" s="130"/>
      <c r="T24" s="130"/>
      <c r="U24" s="130"/>
      <c r="V24" s="130"/>
      <c r="W24" s="130"/>
    </row>
    <row r="25" spans="1:23" ht="30" customHeight="1" thickBot="1">
      <c r="A25" s="65">
        <v>15</v>
      </c>
      <c r="B25" s="198"/>
      <c r="C25" s="161"/>
      <c r="D25" s="294"/>
      <c r="E25" s="295"/>
      <c r="F25" s="162"/>
      <c r="G25" s="163"/>
      <c r="H25" s="164"/>
      <c r="I25" s="165"/>
      <c r="J25" s="76"/>
      <c r="K25" s="130">
        <f t="shared" si="0"/>
        <v>0</v>
      </c>
      <c r="L25" s="130" t="e">
        <f>IF(SUMIF(C11:C25,"【職員処遇改善費のみ対象】園内研修",I11:I25)&gt;VLOOKUP(C6,M25:N28,2,FALSE),VLOOKUP(C6,M25:N28,2,FALSE)-SUMIF(C11:C25,"【職員処遇改善費のみ対象】園内研修",I11:I25),"")</f>
        <v>#N/A</v>
      </c>
      <c r="M25" s="54" t="s">
        <v>140</v>
      </c>
      <c r="N25" s="149">
        <v>4</v>
      </c>
      <c r="O25" s="130"/>
      <c r="P25" s="130"/>
      <c r="Q25" s="130"/>
      <c r="R25" s="130"/>
      <c r="S25" s="130"/>
      <c r="T25" s="130"/>
      <c r="U25" s="130"/>
      <c r="V25" s="130"/>
      <c r="W25" s="130"/>
    </row>
    <row r="26" spans="1:23" ht="26.25" customHeight="1" thickTop="1" thickBot="1">
      <c r="A26" s="287" t="s">
        <v>65</v>
      </c>
      <c r="B26" s="289"/>
      <c r="C26" s="288"/>
      <c r="D26" s="288"/>
      <c r="E26" s="288"/>
      <c r="F26" s="289"/>
      <c r="G26" s="290"/>
      <c r="H26" s="85">
        <f ca="1">①集計表!P45</f>
        <v>0</v>
      </c>
      <c r="I26" s="82">
        <f ca="1">SUM(I27:I29)</f>
        <v>0</v>
      </c>
      <c r="J26" s="152"/>
      <c r="K26" s="130"/>
      <c r="L26" s="130"/>
      <c r="M26" s="132"/>
      <c r="N26" s="149"/>
      <c r="O26" s="130"/>
      <c r="P26" s="130"/>
      <c r="Q26" s="130"/>
      <c r="R26" s="130"/>
      <c r="S26" s="130"/>
      <c r="T26" s="130"/>
      <c r="U26" s="130"/>
      <c r="V26" s="130"/>
      <c r="W26" s="130"/>
    </row>
    <row r="27" spans="1:23" ht="26.25" customHeight="1" thickBot="1">
      <c r="A27" s="136"/>
      <c r="B27" s="127" t="s">
        <v>66</v>
      </c>
      <c r="C27" s="128"/>
      <c r="D27" s="128"/>
      <c r="E27" s="128"/>
      <c r="F27" s="128"/>
      <c r="G27" s="128"/>
      <c r="H27" s="139" t="s">
        <v>89</v>
      </c>
      <c r="I27" s="82">
        <f>SUMIF(C11:C25,"【職員処遇改善費のみ対象】横浜市（区）主催研修",I11:I25)</f>
        <v>0</v>
      </c>
      <c r="J27" s="126"/>
      <c r="K27" s="130"/>
      <c r="L27" s="130"/>
      <c r="M27" s="132"/>
      <c r="N27" s="149"/>
      <c r="O27" s="130"/>
      <c r="P27" s="130"/>
      <c r="Q27" s="130"/>
      <c r="R27" s="130"/>
      <c r="S27" s="130"/>
      <c r="T27" s="130"/>
      <c r="U27" s="130"/>
      <c r="V27" s="130"/>
      <c r="W27" s="130"/>
    </row>
    <row r="28" spans="1:23" ht="26.25" customHeight="1" thickBot="1">
      <c r="A28" s="136"/>
      <c r="B28" s="147" t="s">
        <v>145</v>
      </c>
      <c r="C28" s="128"/>
      <c r="D28" s="128"/>
      <c r="E28" s="128"/>
      <c r="F28" s="128"/>
      <c r="G28" s="128"/>
      <c r="H28" s="138" t="s">
        <v>186</v>
      </c>
      <c r="I28" s="82">
        <f ca="1">SUMIF(C11:C26,"【幼稚園又は認定こども園に勤務していた者】その他",I11:I25)</f>
        <v>0</v>
      </c>
      <c r="J28" s="137"/>
      <c r="K28" s="130"/>
      <c r="M28" s="132"/>
      <c r="N28" s="149"/>
      <c r="O28" s="130"/>
      <c r="P28" s="130"/>
      <c r="Q28" s="130"/>
      <c r="R28" s="130"/>
      <c r="S28" s="130"/>
      <c r="T28" s="130"/>
      <c r="U28" s="130"/>
      <c r="V28" s="130"/>
      <c r="W28" s="130"/>
    </row>
    <row r="29" spans="1:23" ht="26.25" customHeight="1" thickBot="1">
      <c r="A29" s="136"/>
      <c r="B29" s="292" t="s">
        <v>144</v>
      </c>
      <c r="C29" s="292"/>
      <c r="D29" s="292"/>
      <c r="E29" s="292"/>
      <c r="F29" s="292"/>
      <c r="G29" s="293"/>
      <c r="H29" s="138" t="s">
        <v>187</v>
      </c>
      <c r="I29" s="82">
        <f>IF(SUMIF(C11:C25,"【職員処遇改善費のみ対象】園内研修",I11:I25)&gt;N25,N25,SUMIF(C11:C25,"【職員処遇改善費のみ対象】園内研修",I11:I25))</f>
        <v>0</v>
      </c>
      <c r="J29" s="137"/>
      <c r="K29" s="130"/>
      <c r="L29" s="130"/>
      <c r="M29" s="130"/>
      <c r="N29" s="130"/>
      <c r="O29" s="130"/>
      <c r="P29" s="130"/>
      <c r="Q29" s="130"/>
      <c r="R29" s="130"/>
      <c r="S29" s="130"/>
      <c r="T29" s="130"/>
      <c r="U29" s="130"/>
      <c r="V29" s="130"/>
      <c r="W29" s="130"/>
    </row>
    <row r="30" spans="1:23" s="52" customFormat="1" ht="26.25" customHeight="1" thickBot="1">
      <c r="A30" s="121"/>
      <c r="B30" s="122" t="s">
        <v>183</v>
      </c>
      <c r="C30" s="148"/>
      <c r="D30" s="128"/>
      <c r="E30" s="128"/>
      <c r="F30" s="128"/>
      <c r="G30" s="128"/>
      <c r="H30" s="189" t="s">
        <v>188</v>
      </c>
      <c r="I30" s="82">
        <f>SUMIF(C11:C25,"幼稚園教諭旧免許状更新講習・免許法認定講習",I11:I25)</f>
        <v>0</v>
      </c>
      <c r="J30" s="128"/>
      <c r="K30" s="132"/>
      <c r="L30" s="132"/>
      <c r="M30" s="132"/>
      <c r="N30" s="132"/>
      <c r="O30" s="132"/>
      <c r="P30" s="132"/>
      <c r="Q30" s="132"/>
      <c r="R30" s="132"/>
      <c r="S30" s="132"/>
      <c r="T30" s="132"/>
      <c r="U30" s="132"/>
      <c r="V30" s="132"/>
      <c r="W30" s="132"/>
    </row>
    <row r="31" spans="1:23" s="52" customFormat="1" ht="15" customHeight="1">
      <c r="A31" s="121"/>
      <c r="B31" s="291" t="s">
        <v>184</v>
      </c>
      <c r="C31" s="291"/>
      <c r="D31" s="128"/>
      <c r="E31" s="128"/>
      <c r="F31" s="128"/>
      <c r="G31" s="128"/>
      <c r="H31" s="128"/>
      <c r="I31" s="128"/>
      <c r="J31" s="128"/>
      <c r="K31" s="132"/>
      <c r="L31" s="132"/>
      <c r="M31" s="132"/>
      <c r="N31" s="132"/>
      <c r="O31" s="132"/>
      <c r="P31" s="132"/>
      <c r="Q31" s="132"/>
      <c r="R31" s="132"/>
      <c r="S31" s="132"/>
      <c r="T31" s="132"/>
      <c r="U31" s="132"/>
      <c r="V31" s="132"/>
      <c r="W31" s="132"/>
    </row>
    <row r="32" spans="1:23" s="52" customFormat="1" ht="15" customHeight="1">
      <c r="A32" s="121"/>
      <c r="B32" s="122" t="s">
        <v>185</v>
      </c>
      <c r="C32" s="128"/>
      <c r="D32" s="128"/>
      <c r="E32" s="128"/>
      <c r="F32" s="128"/>
      <c r="G32" s="128"/>
      <c r="H32" s="128"/>
      <c r="I32" s="128"/>
      <c r="J32" s="128"/>
      <c r="K32" s="132"/>
      <c r="L32" s="132"/>
      <c r="M32" s="132"/>
      <c r="N32" s="132"/>
      <c r="O32" s="132"/>
      <c r="P32" s="132"/>
      <c r="Q32" s="132"/>
      <c r="R32" s="132"/>
      <c r="S32" s="132"/>
      <c r="T32" s="132"/>
      <c r="U32" s="132"/>
      <c r="V32" s="132"/>
      <c r="W32" s="132"/>
    </row>
    <row r="33" spans="1:23" s="52" customFormat="1" ht="15" customHeight="1">
      <c r="A33" s="121"/>
      <c r="B33" s="122" t="s">
        <v>196</v>
      </c>
      <c r="C33" s="128"/>
      <c r="D33" s="128"/>
      <c r="E33" s="128"/>
      <c r="F33" s="128"/>
      <c r="G33" s="128"/>
      <c r="H33" s="128"/>
      <c r="I33" s="128"/>
      <c r="J33" s="128"/>
      <c r="K33" s="132"/>
      <c r="L33" s="132"/>
      <c r="M33" s="132"/>
      <c r="N33" s="132"/>
      <c r="O33" s="132"/>
      <c r="P33" s="132"/>
      <c r="Q33" s="132"/>
      <c r="R33" s="132"/>
      <c r="S33" s="132"/>
      <c r="T33" s="132"/>
      <c r="U33" s="132"/>
      <c r="V33" s="132"/>
      <c r="W33" s="132"/>
    </row>
    <row r="34" spans="1:23" s="52" customFormat="1" ht="15" customHeight="1">
      <c r="A34" s="121"/>
      <c r="C34" s="129"/>
      <c r="D34" s="128"/>
      <c r="E34" s="128"/>
      <c r="F34" s="128"/>
      <c r="G34" s="128"/>
      <c r="H34" s="128"/>
      <c r="I34" s="128"/>
      <c r="J34" s="128"/>
      <c r="K34" s="132"/>
      <c r="L34" s="132"/>
      <c r="M34" s="132"/>
      <c r="N34" s="132"/>
      <c r="O34" s="132"/>
      <c r="P34" s="132"/>
      <c r="Q34" s="132"/>
      <c r="R34" s="132"/>
      <c r="S34" s="132"/>
      <c r="T34" s="132"/>
      <c r="U34" s="132"/>
      <c r="V34" s="132"/>
      <c r="W34" s="132"/>
    </row>
    <row r="35" spans="1:23" s="52" customFormat="1" ht="15" customHeight="1">
      <c r="A35" s="121"/>
      <c r="D35" s="128"/>
      <c r="E35" s="128"/>
      <c r="F35" s="128"/>
      <c r="G35" s="128"/>
      <c r="H35" s="128"/>
      <c r="I35" s="128"/>
      <c r="J35" s="128"/>
      <c r="K35" s="132"/>
      <c r="L35" s="132"/>
      <c r="M35" s="132"/>
      <c r="N35" s="132"/>
      <c r="O35" s="132"/>
      <c r="P35" s="132"/>
      <c r="Q35" s="132"/>
      <c r="R35" s="132"/>
      <c r="S35" s="132"/>
      <c r="T35" s="132"/>
      <c r="U35" s="132"/>
      <c r="V35" s="132"/>
      <c r="W35" s="132"/>
    </row>
    <row r="36" spans="1:23" s="52" customFormat="1" ht="15" customHeight="1">
      <c r="A36" s="121"/>
      <c r="C36" s="128"/>
      <c r="D36" s="128"/>
      <c r="E36" s="128"/>
      <c r="F36" s="128"/>
      <c r="G36" s="128"/>
      <c r="H36" s="128"/>
      <c r="I36" s="128"/>
      <c r="J36" s="128"/>
      <c r="K36" s="132"/>
      <c r="L36" s="132"/>
      <c r="M36" s="132"/>
      <c r="N36" s="132"/>
      <c r="O36" s="132"/>
      <c r="P36" s="132"/>
      <c r="Q36" s="132"/>
      <c r="R36" s="132"/>
      <c r="S36" s="132"/>
      <c r="T36" s="132"/>
      <c r="U36" s="132"/>
      <c r="V36" s="132"/>
      <c r="W36" s="132"/>
    </row>
    <row r="37" spans="1:23" s="52" customFormat="1" ht="15" customHeight="1">
      <c r="A37" s="62"/>
      <c r="C37" s="50"/>
      <c r="D37" s="50"/>
      <c r="E37" s="50"/>
      <c r="F37" s="50"/>
      <c r="G37" s="50"/>
      <c r="H37" s="50"/>
      <c r="I37" s="50"/>
      <c r="J37" s="50"/>
    </row>
    <row r="38" spans="1:23" s="52" customFormat="1" ht="15" customHeight="1">
      <c r="A38" s="62"/>
      <c r="B38" s="99" t="s">
        <v>90</v>
      </c>
      <c r="C38" s="100"/>
      <c r="D38" s="100"/>
      <c r="E38" s="100"/>
      <c r="F38" s="100"/>
      <c r="G38" s="50"/>
      <c r="H38" s="50"/>
      <c r="I38" s="50"/>
      <c r="J38" s="50"/>
    </row>
    <row r="39" spans="1:23" s="52" customFormat="1" ht="30" customHeight="1">
      <c r="A39" s="62"/>
      <c r="B39" s="211"/>
      <c r="C39" s="212"/>
      <c r="D39" s="212"/>
      <c r="E39" s="212"/>
      <c r="F39" s="212"/>
      <c r="G39" s="212"/>
      <c r="H39" s="212"/>
      <c r="I39" s="212"/>
      <c r="J39" s="212"/>
    </row>
    <row r="40" spans="1:23" s="52" customFormat="1" ht="15" customHeight="1">
      <c r="A40" s="62"/>
      <c r="B40" s="58"/>
      <c r="C40" s="50"/>
      <c r="D40" s="50"/>
      <c r="E40" s="50"/>
      <c r="F40" s="50"/>
      <c r="G40" s="50"/>
      <c r="H40" s="50"/>
      <c r="I40" s="50"/>
      <c r="J40" s="50"/>
    </row>
    <row r="41" spans="1:23" s="52" customFormat="1" ht="15" customHeight="1">
      <c r="A41" s="62"/>
      <c r="B41" s="58"/>
      <c r="C41" s="50"/>
      <c r="D41" s="50"/>
      <c r="E41" s="50"/>
      <c r="F41" s="50"/>
      <c r="G41" s="50"/>
      <c r="H41" s="50"/>
      <c r="I41" s="50"/>
      <c r="J41" s="50"/>
    </row>
    <row r="42" spans="1:23" s="53" customFormat="1" ht="15" customHeight="1">
      <c r="A42" s="66"/>
      <c r="B42" s="57"/>
      <c r="C42" s="51"/>
      <c r="D42" s="51"/>
      <c r="E42" s="51"/>
      <c r="F42" s="51"/>
      <c r="G42" s="51"/>
      <c r="H42" s="51"/>
      <c r="I42" s="51"/>
      <c r="J42" s="51"/>
    </row>
  </sheetData>
  <sheetProtection algorithmName="SHA-512" hashValue="SjRo4Za8XKgIdoloumBiPREgUlVfepSRcvlWRQSrFWZwB6c8loHLgOF2jjz9aEeiC1Z8wDITUW5hyaP2zKgXKg==" saltValue="4vmX1s6pcVnNhRWBGs1AiQ==" spinCount="100000" sheet="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9:G29"/>
    <mergeCell ref="B31:C31"/>
    <mergeCell ref="B39:J39"/>
    <mergeCell ref="D21:E21"/>
    <mergeCell ref="D22:E22"/>
    <mergeCell ref="D23:E23"/>
    <mergeCell ref="D24:E24"/>
    <mergeCell ref="D25:E25"/>
    <mergeCell ref="A26:G26"/>
  </mergeCells>
  <phoneticPr fontId="2"/>
  <conditionalFormatting sqref="C6:C7">
    <cfRule type="cellIs" dxfId="220" priority="13" operator="equal">
      <formula>""</formula>
    </cfRule>
  </conditionalFormatting>
  <conditionalFormatting sqref="D8 H26:I26">
    <cfRule type="cellIs" dxfId="219" priority="15" operator="equal">
      <formula>""</formula>
    </cfRule>
  </conditionalFormatting>
  <conditionalFormatting sqref="D11:E25 G11:H25">
    <cfRule type="expression" dxfId="218" priority="3">
      <formula>$C11="【職員処遇改善費のみ対象】園内研修"</formula>
    </cfRule>
  </conditionalFormatting>
  <conditionalFormatting sqref="D11:E25">
    <cfRule type="expression" dxfId="217" priority="11">
      <formula>$C11="【職員処遇改善費のみ対象】横浜市（区）主催研修"</formula>
    </cfRule>
    <cfRule type="expression" dxfId="216" priority="12">
      <formula>$C11="幼稚園教諭旧免許状更新講習・免許法認定講習"</formula>
    </cfRule>
  </conditionalFormatting>
  <conditionalFormatting sqref="F11:F25">
    <cfRule type="expression" dxfId="215" priority="7">
      <formula>$C11&lt;&gt;"保育士等キャリアアップ研修"</formula>
    </cfRule>
    <cfRule type="expression" dxfId="214" priority="16" stopIfTrue="1">
      <formula>$C11="保育士等キャリアアップ研修"</formula>
    </cfRule>
  </conditionalFormatting>
  <conditionalFormatting sqref="F11:H25">
    <cfRule type="expression" dxfId="213" priority="4">
      <formula>$C11="その他"</formula>
    </cfRule>
  </conditionalFormatting>
  <conditionalFormatting sqref="G11:G25">
    <cfRule type="expression" dxfId="212" priority="9">
      <formula>$C11="幼稚園教諭旧免許状更新講習・免許法認定講習"</formula>
    </cfRule>
  </conditionalFormatting>
  <conditionalFormatting sqref="G11:H25">
    <cfRule type="expression" dxfId="211" priority="1">
      <formula>$C11="【職員処遇改善費のみ対象】横浜市（区）主催研修"</formula>
    </cfRule>
  </conditionalFormatting>
  <conditionalFormatting sqref="H11:H25">
    <cfRule type="expression" dxfId="210" priority="2">
      <formula>$C11="【幼稚園又は認定こども園に勤務していた者】その他"</formula>
    </cfRule>
  </conditionalFormatting>
  <conditionalFormatting sqref="H3:I3 H4:J7">
    <cfRule type="cellIs" dxfId="209" priority="14" operator="equal">
      <formula>""</formula>
    </cfRule>
  </conditionalFormatting>
  <conditionalFormatting sqref="I11:I25">
    <cfRule type="expression" dxfId="208" priority="8">
      <formula>$C11="保育士等キャリアアップ研修"</formula>
    </cfRule>
  </conditionalFormatting>
  <dataValidations count="9">
    <dataValidation type="list" allowBlank="1" showInputMessage="1" showErrorMessage="1" sqref="D11:E25" xr:uid="{04A41E7A-9221-47A3-B884-E532BDF947AE}">
      <formula1>INDIRECT($C11)</formula1>
    </dataValidation>
    <dataValidation type="list" allowBlank="1" showInputMessage="1" showErrorMessage="1" sqref="O6" xr:uid="{333BE198-166E-45EE-A89C-EE31EDFCBA3E}">
      <formula1>" "</formula1>
    </dataValidation>
    <dataValidation type="list" allowBlank="1" showInputMessage="1" showErrorMessage="1" sqref="C11:C25" xr:uid="{5E0D891E-CDAC-40F1-B634-F2DA14EFCB02}">
      <formula1>INDIRECT($D$8)</formula1>
    </dataValidation>
    <dataValidation type="list" allowBlank="1" showInputMessage="1" showErrorMessage="1" sqref="D8" xr:uid="{0110A6F7-465B-429F-9C8F-69CEFCE3136F}">
      <formula1>"〇,×"</formula1>
    </dataValidation>
    <dataValidation type="textLength" operator="equal" allowBlank="1" showInputMessage="1" showErrorMessage="1" sqref="G11:G25" xr:uid="{1A5AD8DF-BC7E-401D-90AE-360E33D5ED18}">
      <formula1>12</formula1>
    </dataValidation>
    <dataValidation type="decimal" operator="greaterThanOrEqual" allowBlank="1" showInputMessage="1" showErrorMessage="1" sqref="I11:I25" xr:uid="{ED3A3E65-9C7F-4A61-8009-047F022611C8}">
      <formula1>0</formula1>
    </dataValidation>
    <dataValidation type="list" allowBlank="1" showInputMessage="1" showErrorMessage="1" sqref="H11:H24" xr:uid="{EF5463A2-B130-4229-9FF7-90CD4016CB2E}">
      <formula1>INDIRECT($C$6)</formula1>
    </dataValidation>
    <dataValidation type="list" allowBlank="1" showInputMessage="1" showErrorMessage="1" sqref="H25" xr:uid="{66AE58AC-7492-46C4-9B40-65A35B68717A}">
      <formula1>INDIRECT($C$5)</formula1>
    </dataValidation>
    <dataValidation type="date" operator="lessThanOrEqual" allowBlank="1" error="賃金改善開始月のR6.4月以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6.4月以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D2687BA6-B224-4FC9-8109-F6FF66E5BDCD}">
      <formula1>45716</formula1>
    </dataValidation>
  </dataValidations>
  <printOptions horizontalCentered="1"/>
  <pageMargins left="0.25" right="0.25" top="0.75" bottom="0.75" header="0.3" footer="0.3"/>
  <pageSetup paperSize="8" scale="85" orientation="landscape" cellComments="asDisplayed" r:id="rId1"/>
  <extLst>
    <ext xmlns:x14="http://schemas.microsoft.com/office/spreadsheetml/2009/9/main" uri="{CCE6A557-97BC-4b89-ADB6-D9C93CAAB3DF}">
      <x14:dataValidations xmlns:xm="http://schemas.microsoft.com/office/excel/2006/main" count="1">
        <x14:dataValidation type="list" allowBlank="1" showInputMessage="1" showErrorMessage="1" xr:uid="{5ACB2F80-F946-47A2-B2CE-E64AA4231715}">
          <x14:formula1>
            <xm:f>マスタ!$C$3:$C$6</xm:f>
          </x14:formula1>
          <xm:sqref>C6:D6</xm:sqref>
        </x14:dataValidation>
      </x14:dataValidations>
    </ext>
  </extLs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D15076-F8C4-473B-A6B3-D42A17EAD9F1}">
  <sheetPr codeName="Sheet38">
    <tabColor rgb="FFFF0000"/>
    <pageSetUpPr fitToPage="1"/>
  </sheetPr>
  <dimension ref="A1:W42"/>
  <sheetViews>
    <sheetView showZeros="0" view="pageBreakPreview" zoomScale="70" zoomScaleNormal="70" zoomScaleSheetLayoutView="70" workbookViewId="0">
      <selection activeCell="B12" sqref="B12"/>
    </sheetView>
  </sheetViews>
  <sheetFormatPr defaultRowHeight="18.75"/>
  <cols>
    <col min="1" max="1" width="5" style="63" customWidth="1"/>
    <col min="2" max="2" width="16.75" style="67" customWidth="1"/>
    <col min="3" max="3" width="39.375" style="2" customWidth="1"/>
    <col min="4" max="4" width="9.375" style="2" customWidth="1"/>
    <col min="5" max="5" width="37.625" style="2" customWidth="1"/>
    <col min="6" max="6" width="42.875" style="2" customWidth="1"/>
    <col min="7" max="7" width="19.625" style="2" customWidth="1"/>
    <col min="8" max="8" width="22.375" style="2" customWidth="1"/>
    <col min="9" max="9" width="15.625" style="2" customWidth="1"/>
    <col min="10" max="10" width="27.5" style="2" customWidth="1"/>
    <col min="11" max="11" width="9" style="2" hidden="1" customWidth="1"/>
    <col min="12" max="12" width="11.875" style="2" hidden="1" customWidth="1"/>
    <col min="13" max="13" width="10.5" style="2" hidden="1" customWidth="1"/>
    <col min="14" max="14" width="9" style="2" hidden="1" customWidth="1"/>
    <col min="15" max="15" width="50.625" style="2" hidden="1" customWidth="1"/>
    <col min="16" max="16384" width="9" style="2"/>
  </cols>
  <sheetData>
    <row r="1" spans="1:23" ht="29.25" customHeight="1">
      <c r="A1" s="112" t="s">
        <v>71</v>
      </c>
      <c r="B1" s="113"/>
      <c r="C1" s="117"/>
      <c r="D1" s="116" t="s">
        <v>195</v>
      </c>
      <c r="E1" s="98"/>
      <c r="F1" s="116"/>
      <c r="G1" s="117"/>
      <c r="H1" s="117"/>
      <c r="I1" s="117"/>
      <c r="J1" s="118"/>
      <c r="K1" s="130"/>
      <c r="L1" s="130"/>
      <c r="M1" s="130"/>
      <c r="N1" s="130"/>
      <c r="O1" s="130"/>
      <c r="P1" s="130"/>
      <c r="Q1" s="130"/>
      <c r="R1" s="130"/>
      <c r="S1" s="130"/>
      <c r="T1" s="130"/>
      <c r="U1" s="130"/>
      <c r="V1" s="130"/>
      <c r="W1" s="130"/>
    </row>
    <row r="2" spans="1:23" ht="19.5" thickBot="1">
      <c r="A2" s="121"/>
      <c r="B2" s="122"/>
      <c r="C2" s="119"/>
      <c r="D2" s="119"/>
      <c r="E2" s="119"/>
      <c r="F2" s="124"/>
      <c r="G2" s="119"/>
      <c r="H2" s="125"/>
      <c r="I2" s="125"/>
      <c r="J2" s="125"/>
      <c r="K2" s="130"/>
      <c r="L2" s="130"/>
      <c r="M2" s="130"/>
      <c r="N2" s="130"/>
      <c r="O2" s="130"/>
      <c r="P2" s="130"/>
      <c r="Q2" s="130"/>
      <c r="R2" s="130"/>
      <c r="S2" s="130"/>
      <c r="T2" s="130"/>
      <c r="U2" s="130"/>
      <c r="V2" s="130"/>
      <c r="W2" s="130"/>
    </row>
    <row r="3" spans="1:23" s="6" customFormat="1" ht="24.95" customHeight="1">
      <c r="A3" s="192"/>
      <c r="B3" s="122"/>
      <c r="C3" s="193"/>
      <c r="D3" s="193"/>
      <c r="E3" s="193"/>
      <c r="F3" s="194"/>
      <c r="G3" s="195" t="s">
        <v>1</v>
      </c>
      <c r="H3" s="97">
        <f>①集計表!P4</f>
        <v>0</v>
      </c>
      <c r="I3" s="196" t="s">
        <v>3</v>
      </c>
      <c r="J3" s="118"/>
      <c r="K3" s="131"/>
      <c r="L3" s="131"/>
      <c r="M3" s="131"/>
      <c r="N3" s="131"/>
      <c r="O3" s="131"/>
      <c r="P3" s="131"/>
      <c r="Q3" s="131"/>
      <c r="R3" s="131"/>
      <c r="S3" s="131"/>
      <c r="T3" s="131"/>
      <c r="U3" s="131"/>
      <c r="V3" s="131"/>
      <c r="W3" s="131"/>
    </row>
    <row r="4" spans="1:23" s="6" customFormat="1" ht="24.95" customHeight="1">
      <c r="A4" s="121"/>
      <c r="B4" s="122"/>
      <c r="C4" s="193"/>
      <c r="D4" s="193"/>
      <c r="E4" s="193"/>
      <c r="F4" s="194"/>
      <c r="G4" s="197" t="s">
        <v>4</v>
      </c>
      <c r="H4" s="276">
        <f>①集計表!P5</f>
        <v>0</v>
      </c>
      <c r="I4" s="277"/>
      <c r="J4" s="278"/>
      <c r="K4" s="131"/>
      <c r="L4" s="131"/>
      <c r="M4" s="131"/>
      <c r="N4" s="131"/>
      <c r="O4" s="131"/>
      <c r="P4" s="131"/>
      <c r="Q4" s="131"/>
      <c r="R4" s="131"/>
      <c r="S4" s="131"/>
      <c r="T4" s="131"/>
      <c r="U4" s="131"/>
      <c r="V4" s="131"/>
      <c r="W4" s="131"/>
    </row>
    <row r="5" spans="1:23" s="6" customFormat="1" ht="24.95" customHeight="1" thickBot="1">
      <c r="A5" s="62"/>
      <c r="B5" s="71"/>
      <c r="C5" s="3"/>
      <c r="D5" s="14"/>
      <c r="E5" s="14"/>
      <c r="F5" s="7"/>
      <c r="G5" s="15" t="s">
        <v>7</v>
      </c>
      <c r="H5" s="279">
        <f>①集計表!P6</f>
        <v>0</v>
      </c>
      <c r="I5" s="280"/>
      <c r="J5" s="281"/>
      <c r="K5" s="131"/>
      <c r="L5" s="131"/>
      <c r="M5" s="131"/>
      <c r="N5" s="131"/>
      <c r="O5" s="131"/>
      <c r="P5" s="131"/>
      <c r="Q5" s="131"/>
      <c r="R5" s="131"/>
      <c r="S5" s="131"/>
      <c r="T5" s="131"/>
      <c r="U5" s="131"/>
      <c r="V5" s="131"/>
      <c r="W5" s="131"/>
    </row>
    <row r="6" spans="1:23" s="6" customFormat="1" ht="24.95" customHeight="1">
      <c r="A6" s="62"/>
      <c r="B6" s="68" t="s">
        <v>6</v>
      </c>
      <c r="C6" s="270"/>
      <c r="D6" s="271"/>
      <c r="E6" s="14"/>
      <c r="F6" s="7"/>
      <c r="G6" s="70" t="s">
        <v>63</v>
      </c>
      <c r="H6" s="279">
        <f>①集計表!P7</f>
        <v>0</v>
      </c>
      <c r="I6" s="280"/>
      <c r="J6" s="281"/>
      <c r="K6" s="131"/>
      <c r="L6" s="131"/>
      <c r="M6" s="131"/>
      <c r="N6" s="131"/>
      <c r="O6" s="131"/>
      <c r="P6" s="131"/>
      <c r="Q6" s="131"/>
      <c r="R6" s="131"/>
      <c r="S6" s="131"/>
      <c r="T6" s="131"/>
      <c r="U6" s="131"/>
      <c r="V6" s="131"/>
      <c r="W6" s="131"/>
    </row>
    <row r="7" spans="1:23" s="6" customFormat="1" ht="24.95" customHeight="1" thickBot="1">
      <c r="A7" s="62"/>
      <c r="B7" s="107" t="s">
        <v>9</v>
      </c>
      <c r="C7" s="272"/>
      <c r="D7" s="273"/>
      <c r="E7" s="14"/>
      <c r="F7" s="7"/>
      <c r="G7" s="17" t="s">
        <v>64</v>
      </c>
      <c r="H7" s="282">
        <f>①集計表!P8</f>
        <v>0</v>
      </c>
      <c r="I7" s="283"/>
      <c r="J7" s="284"/>
      <c r="K7" s="131"/>
      <c r="L7" s="131"/>
      <c r="M7" s="131"/>
      <c r="N7" s="131"/>
      <c r="O7" s="131"/>
      <c r="P7" s="131"/>
      <c r="Q7" s="131"/>
      <c r="R7" s="131"/>
      <c r="S7" s="131"/>
      <c r="T7" s="131"/>
      <c r="U7" s="131"/>
      <c r="V7" s="131"/>
      <c r="W7" s="131"/>
    </row>
    <row r="8" spans="1:23" s="6" customFormat="1" ht="24.95" customHeight="1" thickBot="1">
      <c r="A8" s="62"/>
      <c r="B8" s="268" t="s">
        <v>104</v>
      </c>
      <c r="C8" s="269"/>
      <c r="D8" s="133" t="s">
        <v>106</v>
      </c>
      <c r="E8" s="14"/>
      <c r="F8" s="7"/>
      <c r="G8" s="102"/>
      <c r="H8" s="3"/>
      <c r="I8" s="3"/>
      <c r="J8" s="106"/>
      <c r="K8" s="131"/>
      <c r="L8" s="131" t="s">
        <v>190</v>
      </c>
      <c r="M8" s="131"/>
      <c r="N8" s="131"/>
      <c r="O8" s="131"/>
      <c r="P8" s="131"/>
      <c r="Q8" s="131"/>
      <c r="R8" s="131"/>
      <c r="S8" s="131"/>
      <c r="T8" s="131"/>
      <c r="U8" s="131"/>
      <c r="V8" s="131"/>
      <c r="W8" s="131"/>
    </row>
    <row r="9" spans="1:23" ht="24.95" customHeight="1">
      <c r="A9" s="62"/>
      <c r="B9" s="58"/>
      <c r="C9" s="19"/>
      <c r="D9" s="20"/>
      <c r="E9" s="20"/>
      <c r="F9" s="19"/>
      <c r="G9" s="19"/>
      <c r="H9" s="21"/>
      <c r="I9" s="22"/>
      <c r="J9" s="23"/>
      <c r="K9" s="130"/>
      <c r="L9" s="141" t="s">
        <v>189</v>
      </c>
      <c r="M9" s="140">
        <v>42826</v>
      </c>
      <c r="N9" s="130"/>
      <c r="O9" s="130"/>
      <c r="P9" s="130"/>
      <c r="Q9" s="130"/>
      <c r="R9" s="130"/>
      <c r="S9" s="130"/>
      <c r="T9" s="130"/>
      <c r="U9" s="130"/>
      <c r="V9" s="130"/>
      <c r="W9" s="130"/>
    </row>
    <row r="10" spans="1:23" ht="98.25" customHeight="1" thickBot="1">
      <c r="A10" s="61" t="s">
        <v>15</v>
      </c>
      <c r="B10" s="105" t="s">
        <v>146</v>
      </c>
      <c r="C10" s="59" t="s">
        <v>101</v>
      </c>
      <c r="D10" s="285" t="s">
        <v>181</v>
      </c>
      <c r="E10" s="286"/>
      <c r="F10" s="59" t="s">
        <v>19</v>
      </c>
      <c r="G10" s="60" t="s">
        <v>20</v>
      </c>
      <c r="H10" s="69" t="s">
        <v>74</v>
      </c>
      <c r="I10" s="72" t="s">
        <v>136</v>
      </c>
      <c r="J10" s="59" t="s">
        <v>62</v>
      </c>
      <c r="K10" s="130"/>
      <c r="L10" s="141" t="s">
        <v>142</v>
      </c>
      <c r="M10" s="130"/>
      <c r="N10" s="130"/>
      <c r="O10" s="130"/>
      <c r="P10" s="130"/>
      <c r="Q10" s="130"/>
      <c r="R10" s="130"/>
      <c r="S10" s="130"/>
      <c r="T10" s="130"/>
      <c r="U10" s="130"/>
      <c r="V10" s="130"/>
      <c r="W10" s="130"/>
    </row>
    <row r="11" spans="1:23" ht="30" customHeight="1">
      <c r="A11" s="64">
        <v>1</v>
      </c>
      <c r="B11" s="153"/>
      <c r="C11" s="154"/>
      <c r="D11" s="274"/>
      <c r="E11" s="275"/>
      <c r="F11" s="155"/>
      <c r="G11" s="156"/>
      <c r="H11" s="157"/>
      <c r="I11" s="158"/>
      <c r="J11" s="75"/>
      <c r="K11" s="130"/>
      <c r="L11" s="141" t="s">
        <v>143</v>
      </c>
      <c r="M11" s="140">
        <v>43921</v>
      </c>
      <c r="N11" s="130"/>
      <c r="O11" s="130"/>
      <c r="P11" s="130"/>
      <c r="Q11" s="130"/>
      <c r="R11" s="130"/>
      <c r="S11" s="130"/>
      <c r="T11" s="130"/>
      <c r="U11" s="130"/>
      <c r="V11" s="130"/>
      <c r="W11" s="130"/>
    </row>
    <row r="12" spans="1:23" ht="30" customHeight="1">
      <c r="A12" s="64">
        <v>2</v>
      </c>
      <c r="B12" s="153"/>
      <c r="C12" s="154"/>
      <c r="D12" s="274"/>
      <c r="E12" s="275"/>
      <c r="F12" s="155"/>
      <c r="G12" s="156"/>
      <c r="H12" s="159"/>
      <c r="I12" s="160"/>
      <c r="J12" s="75"/>
      <c r="K12" s="130">
        <f t="shared" ref="K12:K25" si="0">IF(H12&lt;&gt;"",1,0)</f>
        <v>0</v>
      </c>
      <c r="L12" s="130" t="s">
        <v>141</v>
      </c>
      <c r="M12" s="140">
        <v>45382</v>
      </c>
      <c r="N12" s="130"/>
      <c r="O12" s="130"/>
      <c r="P12" s="130"/>
      <c r="Q12" s="130"/>
      <c r="R12" s="130"/>
      <c r="S12" s="130"/>
      <c r="T12" s="130"/>
      <c r="U12" s="130"/>
      <c r="V12" s="130"/>
      <c r="W12" s="130"/>
    </row>
    <row r="13" spans="1:23" ht="30" customHeight="1">
      <c r="A13" s="64">
        <v>3</v>
      </c>
      <c r="B13" s="153"/>
      <c r="C13" s="154"/>
      <c r="D13" s="274"/>
      <c r="E13" s="275"/>
      <c r="F13" s="155"/>
      <c r="G13" s="156"/>
      <c r="H13" s="159"/>
      <c r="I13" s="160"/>
      <c r="J13" s="75"/>
      <c r="K13" s="130">
        <f t="shared" si="0"/>
        <v>0</v>
      </c>
      <c r="L13" s="130" t="str">
        <f t="shared" ref="L13:L24" si="1">IF(C13="その他",1,"")</f>
        <v/>
      </c>
      <c r="M13" s="142"/>
      <c r="N13" s="130"/>
      <c r="O13" s="130"/>
      <c r="P13" s="130"/>
      <c r="Q13" s="130"/>
      <c r="R13" s="130"/>
      <c r="S13" s="130"/>
      <c r="T13" s="130"/>
      <c r="U13" s="130"/>
      <c r="V13" s="130"/>
      <c r="W13" s="130"/>
    </row>
    <row r="14" spans="1:23" ht="30" customHeight="1">
      <c r="A14" s="64">
        <v>4</v>
      </c>
      <c r="B14" s="153"/>
      <c r="C14" s="154"/>
      <c r="D14" s="274"/>
      <c r="E14" s="275"/>
      <c r="F14" s="155"/>
      <c r="G14" s="156"/>
      <c r="H14" s="159"/>
      <c r="I14" s="160"/>
      <c r="J14" s="75"/>
      <c r="K14" s="130">
        <f>IF(H14&lt;&gt;"",1,0)</f>
        <v>0</v>
      </c>
      <c r="L14" s="130" t="str">
        <f t="shared" si="1"/>
        <v/>
      </c>
      <c r="M14" s="141"/>
      <c r="N14" s="130"/>
      <c r="O14" s="130"/>
      <c r="P14" s="130"/>
      <c r="Q14" s="130"/>
      <c r="R14" s="130"/>
      <c r="S14" s="130"/>
      <c r="T14" s="130"/>
      <c r="U14" s="130"/>
      <c r="V14" s="130"/>
      <c r="W14" s="130"/>
    </row>
    <row r="15" spans="1:23" ht="30" customHeight="1">
      <c r="A15" s="64">
        <v>5</v>
      </c>
      <c r="B15" s="153"/>
      <c r="C15" s="154"/>
      <c r="D15" s="274"/>
      <c r="E15" s="275"/>
      <c r="F15" s="155"/>
      <c r="G15" s="156"/>
      <c r="H15" s="159"/>
      <c r="I15" s="160"/>
      <c r="J15" s="75"/>
      <c r="K15" s="130">
        <f t="shared" si="0"/>
        <v>0</v>
      </c>
      <c r="L15" s="130" t="str">
        <f t="shared" si="1"/>
        <v/>
      </c>
      <c r="M15" s="130"/>
      <c r="N15" s="130"/>
      <c r="O15" s="130"/>
      <c r="P15" s="130"/>
      <c r="Q15" s="130"/>
      <c r="R15" s="130"/>
      <c r="S15" s="130"/>
      <c r="T15" s="130"/>
      <c r="U15" s="130"/>
      <c r="V15" s="130"/>
      <c r="W15" s="130"/>
    </row>
    <row r="16" spans="1:23" ht="30" customHeight="1">
      <c r="A16" s="64">
        <v>6</v>
      </c>
      <c r="B16" s="153"/>
      <c r="C16" s="154"/>
      <c r="D16" s="274"/>
      <c r="E16" s="275"/>
      <c r="F16" s="155"/>
      <c r="G16" s="156"/>
      <c r="H16" s="159"/>
      <c r="I16" s="160"/>
      <c r="J16" s="75"/>
      <c r="K16" s="130">
        <f t="shared" si="0"/>
        <v>0</v>
      </c>
      <c r="L16" s="130" t="str">
        <f t="shared" si="1"/>
        <v/>
      </c>
      <c r="M16" s="130"/>
      <c r="N16" s="130"/>
      <c r="O16" s="130"/>
      <c r="P16" s="130"/>
      <c r="Q16" s="130"/>
      <c r="R16" s="130"/>
      <c r="S16" s="130"/>
      <c r="T16" s="130"/>
      <c r="U16" s="130"/>
      <c r="V16" s="130"/>
      <c r="W16" s="130"/>
    </row>
    <row r="17" spans="1:23" ht="30" customHeight="1">
      <c r="A17" s="64">
        <v>7</v>
      </c>
      <c r="B17" s="153"/>
      <c r="C17" s="154"/>
      <c r="D17" s="274"/>
      <c r="E17" s="275"/>
      <c r="F17" s="155"/>
      <c r="G17" s="156"/>
      <c r="H17" s="159"/>
      <c r="I17" s="160"/>
      <c r="J17" s="75"/>
      <c r="K17" s="130">
        <f t="shared" si="0"/>
        <v>0</v>
      </c>
      <c r="L17" s="130" t="str">
        <f t="shared" si="1"/>
        <v/>
      </c>
      <c r="M17" s="130"/>
      <c r="N17" s="130"/>
      <c r="O17" s="130"/>
      <c r="P17" s="130"/>
      <c r="Q17" s="130"/>
      <c r="R17" s="130"/>
      <c r="S17" s="130"/>
      <c r="T17" s="130"/>
      <c r="U17" s="130"/>
      <c r="V17" s="130"/>
      <c r="W17" s="130"/>
    </row>
    <row r="18" spans="1:23" ht="30" customHeight="1">
      <c r="A18" s="64">
        <v>8</v>
      </c>
      <c r="B18" s="153"/>
      <c r="C18" s="154"/>
      <c r="D18" s="274"/>
      <c r="E18" s="275"/>
      <c r="F18" s="155"/>
      <c r="G18" s="156"/>
      <c r="H18" s="159"/>
      <c r="I18" s="160"/>
      <c r="J18" s="75"/>
      <c r="K18" s="130">
        <f t="shared" si="0"/>
        <v>0</v>
      </c>
      <c r="L18" s="130" t="str">
        <f t="shared" si="1"/>
        <v/>
      </c>
      <c r="M18" s="130"/>
      <c r="N18" s="130"/>
      <c r="O18" s="130"/>
      <c r="P18" s="130"/>
      <c r="Q18" s="130"/>
      <c r="R18" s="130"/>
      <c r="S18" s="130"/>
      <c r="T18" s="130"/>
      <c r="U18" s="130"/>
      <c r="V18" s="130"/>
      <c r="W18" s="130"/>
    </row>
    <row r="19" spans="1:23" ht="30" customHeight="1">
      <c r="A19" s="64">
        <v>9</v>
      </c>
      <c r="B19" s="153"/>
      <c r="C19" s="154"/>
      <c r="D19" s="274"/>
      <c r="E19" s="275"/>
      <c r="F19" s="155"/>
      <c r="G19" s="156"/>
      <c r="H19" s="159"/>
      <c r="I19" s="160"/>
      <c r="J19" s="75"/>
      <c r="K19" s="130">
        <f t="shared" si="0"/>
        <v>0</v>
      </c>
      <c r="L19" s="130" t="str">
        <f t="shared" si="1"/>
        <v/>
      </c>
      <c r="M19" s="130"/>
      <c r="N19" s="130"/>
      <c r="O19" s="130"/>
      <c r="P19" s="130"/>
      <c r="Q19" s="130"/>
      <c r="R19" s="130"/>
      <c r="S19" s="130"/>
      <c r="T19" s="130"/>
      <c r="U19" s="130"/>
      <c r="V19" s="130"/>
      <c r="W19" s="130"/>
    </row>
    <row r="20" spans="1:23" ht="30" customHeight="1">
      <c r="A20" s="64">
        <v>10</v>
      </c>
      <c r="B20" s="153"/>
      <c r="C20" s="154"/>
      <c r="D20" s="274"/>
      <c r="E20" s="275"/>
      <c r="F20" s="155"/>
      <c r="G20" s="156"/>
      <c r="H20" s="159"/>
      <c r="I20" s="160"/>
      <c r="J20" s="75"/>
      <c r="K20" s="130">
        <f t="shared" si="0"/>
        <v>0</v>
      </c>
      <c r="L20" s="130" t="str">
        <f t="shared" si="1"/>
        <v/>
      </c>
      <c r="M20" s="130"/>
      <c r="N20" s="130"/>
      <c r="O20" s="130"/>
      <c r="P20" s="130"/>
      <c r="Q20" s="130"/>
      <c r="R20" s="130"/>
      <c r="S20" s="130"/>
      <c r="T20" s="130"/>
      <c r="U20" s="130"/>
      <c r="V20" s="130"/>
      <c r="W20" s="130"/>
    </row>
    <row r="21" spans="1:23" ht="30" customHeight="1">
      <c r="A21" s="64">
        <v>11</v>
      </c>
      <c r="B21" s="153"/>
      <c r="C21" s="154"/>
      <c r="D21" s="274"/>
      <c r="E21" s="275"/>
      <c r="F21" s="155"/>
      <c r="G21" s="156"/>
      <c r="H21" s="159"/>
      <c r="I21" s="160"/>
      <c r="J21" s="75"/>
      <c r="K21" s="130">
        <f t="shared" si="0"/>
        <v>0</v>
      </c>
      <c r="L21" s="130" t="str">
        <f t="shared" si="1"/>
        <v/>
      </c>
      <c r="M21" s="130"/>
      <c r="N21" s="130"/>
      <c r="O21" s="130"/>
      <c r="P21" s="130"/>
      <c r="Q21" s="130"/>
      <c r="R21" s="130"/>
      <c r="S21" s="130"/>
      <c r="T21" s="130"/>
      <c r="U21" s="130"/>
      <c r="V21" s="130"/>
      <c r="W21" s="130"/>
    </row>
    <row r="22" spans="1:23" ht="30" customHeight="1">
      <c r="A22" s="64">
        <v>12</v>
      </c>
      <c r="B22" s="153"/>
      <c r="C22" s="154"/>
      <c r="D22" s="274"/>
      <c r="E22" s="275"/>
      <c r="F22" s="155"/>
      <c r="G22" s="156"/>
      <c r="H22" s="159"/>
      <c r="I22" s="160"/>
      <c r="J22" s="75"/>
      <c r="K22" s="130">
        <f t="shared" si="0"/>
        <v>0</v>
      </c>
      <c r="L22" s="130" t="str">
        <f t="shared" si="1"/>
        <v/>
      </c>
      <c r="M22" s="130"/>
      <c r="N22" s="130"/>
      <c r="O22" s="130"/>
      <c r="P22" s="130"/>
      <c r="Q22" s="130"/>
      <c r="R22" s="130"/>
      <c r="S22" s="130"/>
      <c r="T22" s="130"/>
      <c r="U22" s="130"/>
      <c r="V22" s="130"/>
      <c r="W22" s="130"/>
    </row>
    <row r="23" spans="1:23" ht="30" customHeight="1">
      <c r="A23" s="64">
        <v>13</v>
      </c>
      <c r="B23" s="153"/>
      <c r="C23" s="154"/>
      <c r="D23" s="274"/>
      <c r="E23" s="275"/>
      <c r="F23" s="155"/>
      <c r="G23" s="156"/>
      <c r="H23" s="159"/>
      <c r="I23" s="160"/>
      <c r="J23" s="75"/>
      <c r="K23" s="130">
        <f t="shared" si="0"/>
        <v>0</v>
      </c>
      <c r="L23" s="130" t="str">
        <f t="shared" si="1"/>
        <v/>
      </c>
      <c r="M23" s="130"/>
      <c r="N23" s="130"/>
      <c r="O23" s="130"/>
      <c r="P23" s="130"/>
      <c r="Q23" s="130"/>
      <c r="R23" s="130"/>
      <c r="S23" s="130"/>
      <c r="T23" s="130"/>
      <c r="U23" s="130"/>
      <c r="V23" s="130"/>
      <c r="W23" s="130"/>
    </row>
    <row r="24" spans="1:23" ht="30" customHeight="1">
      <c r="A24" s="64">
        <v>14</v>
      </c>
      <c r="B24" s="153"/>
      <c r="C24" s="154"/>
      <c r="D24" s="274"/>
      <c r="E24" s="275"/>
      <c r="F24" s="155"/>
      <c r="G24" s="156"/>
      <c r="H24" s="159"/>
      <c r="I24" s="160"/>
      <c r="J24" s="75"/>
      <c r="K24" s="130">
        <f t="shared" si="0"/>
        <v>0</v>
      </c>
      <c r="L24" s="130" t="str">
        <f t="shared" si="1"/>
        <v/>
      </c>
      <c r="M24" s="130"/>
      <c r="N24" s="130"/>
      <c r="O24" s="130"/>
      <c r="P24" s="130"/>
      <c r="Q24" s="130"/>
      <c r="R24" s="130"/>
      <c r="S24" s="130"/>
      <c r="T24" s="130"/>
      <c r="U24" s="130"/>
      <c r="V24" s="130"/>
      <c r="W24" s="130"/>
    </row>
    <row r="25" spans="1:23" ht="30" customHeight="1" thickBot="1">
      <c r="A25" s="65">
        <v>15</v>
      </c>
      <c r="B25" s="198"/>
      <c r="C25" s="161"/>
      <c r="D25" s="294"/>
      <c r="E25" s="295"/>
      <c r="F25" s="162"/>
      <c r="G25" s="163"/>
      <c r="H25" s="164"/>
      <c r="I25" s="165"/>
      <c r="J25" s="76"/>
      <c r="K25" s="130">
        <f t="shared" si="0"/>
        <v>0</v>
      </c>
      <c r="L25" s="130" t="e">
        <f>IF(SUMIF(C11:C25,"【職員処遇改善費のみ対象】園内研修",I11:I25)&gt;VLOOKUP(C6,M25:N28,2,FALSE),VLOOKUP(C6,M25:N28,2,FALSE)-SUMIF(C11:C25,"【職員処遇改善費のみ対象】園内研修",I11:I25),"")</f>
        <v>#N/A</v>
      </c>
      <c r="M25" s="54" t="s">
        <v>140</v>
      </c>
      <c r="N25" s="149">
        <v>4</v>
      </c>
      <c r="O25" s="130"/>
      <c r="P25" s="130"/>
      <c r="Q25" s="130"/>
      <c r="R25" s="130"/>
      <c r="S25" s="130"/>
      <c r="T25" s="130"/>
      <c r="U25" s="130"/>
      <c r="V25" s="130"/>
      <c r="W25" s="130"/>
    </row>
    <row r="26" spans="1:23" ht="26.25" customHeight="1" thickTop="1" thickBot="1">
      <c r="A26" s="287" t="s">
        <v>65</v>
      </c>
      <c r="B26" s="289"/>
      <c r="C26" s="288"/>
      <c r="D26" s="288"/>
      <c r="E26" s="288"/>
      <c r="F26" s="289"/>
      <c r="G26" s="290"/>
      <c r="H26" s="85">
        <f ca="1">①集計表!P46</f>
        <v>0</v>
      </c>
      <c r="I26" s="82">
        <f ca="1">SUM(I27:I29)</f>
        <v>0</v>
      </c>
      <c r="J26" s="152"/>
      <c r="K26" s="130"/>
      <c r="L26" s="130"/>
      <c r="M26" s="132"/>
      <c r="N26" s="149"/>
      <c r="O26" s="130"/>
      <c r="P26" s="130"/>
      <c r="Q26" s="130"/>
      <c r="R26" s="130"/>
      <c r="S26" s="130"/>
      <c r="T26" s="130"/>
      <c r="U26" s="130"/>
      <c r="V26" s="130"/>
      <c r="W26" s="130"/>
    </row>
    <row r="27" spans="1:23" ht="26.25" customHeight="1" thickBot="1">
      <c r="A27" s="136"/>
      <c r="B27" s="127" t="s">
        <v>66</v>
      </c>
      <c r="C27" s="128"/>
      <c r="D27" s="128"/>
      <c r="E27" s="128"/>
      <c r="F27" s="128"/>
      <c r="G27" s="128"/>
      <c r="H27" s="139" t="s">
        <v>89</v>
      </c>
      <c r="I27" s="82">
        <f>SUMIF(C11:C25,"【職員処遇改善費のみ対象】横浜市（区）主催研修",I11:I25)</f>
        <v>0</v>
      </c>
      <c r="J27" s="126"/>
      <c r="K27" s="130"/>
      <c r="L27" s="130"/>
      <c r="M27" s="132"/>
      <c r="N27" s="149"/>
      <c r="O27" s="130"/>
      <c r="P27" s="130"/>
      <c r="Q27" s="130"/>
      <c r="R27" s="130"/>
      <c r="S27" s="130"/>
      <c r="T27" s="130"/>
      <c r="U27" s="130"/>
      <c r="V27" s="130"/>
      <c r="W27" s="130"/>
    </row>
    <row r="28" spans="1:23" ht="26.25" customHeight="1" thickBot="1">
      <c r="A28" s="136"/>
      <c r="B28" s="147" t="s">
        <v>145</v>
      </c>
      <c r="C28" s="128"/>
      <c r="D28" s="128"/>
      <c r="E28" s="128"/>
      <c r="F28" s="128"/>
      <c r="G28" s="128"/>
      <c r="H28" s="138" t="s">
        <v>186</v>
      </c>
      <c r="I28" s="82">
        <f ca="1">SUMIF(C11:C26,"【幼稚園又は認定こども園に勤務していた者】その他",I11:I25)</f>
        <v>0</v>
      </c>
      <c r="J28" s="137"/>
      <c r="K28" s="130"/>
      <c r="M28" s="132"/>
      <c r="N28" s="149"/>
      <c r="O28" s="130"/>
      <c r="P28" s="130"/>
      <c r="Q28" s="130"/>
      <c r="R28" s="130"/>
      <c r="S28" s="130"/>
      <c r="T28" s="130"/>
      <c r="U28" s="130"/>
      <c r="V28" s="130"/>
      <c r="W28" s="130"/>
    </row>
    <row r="29" spans="1:23" ht="26.25" customHeight="1" thickBot="1">
      <c r="A29" s="136"/>
      <c r="B29" s="292" t="s">
        <v>144</v>
      </c>
      <c r="C29" s="292"/>
      <c r="D29" s="292"/>
      <c r="E29" s="292"/>
      <c r="F29" s="292"/>
      <c r="G29" s="293"/>
      <c r="H29" s="138" t="s">
        <v>187</v>
      </c>
      <c r="I29" s="82">
        <f>IF(SUMIF(C11:C25,"【職員処遇改善費のみ対象】園内研修",I11:I25)&gt;N25,N25,SUMIF(C11:C25,"【職員処遇改善費のみ対象】園内研修",I11:I25))</f>
        <v>0</v>
      </c>
      <c r="J29" s="137"/>
      <c r="K29" s="130"/>
      <c r="L29" s="130"/>
      <c r="M29" s="130"/>
      <c r="N29" s="130"/>
      <c r="O29" s="130"/>
      <c r="P29" s="130"/>
      <c r="Q29" s="130"/>
      <c r="R29" s="130"/>
      <c r="S29" s="130"/>
      <c r="T29" s="130"/>
      <c r="U29" s="130"/>
      <c r="V29" s="130"/>
      <c r="W29" s="130"/>
    </row>
    <row r="30" spans="1:23" s="52" customFormat="1" ht="26.25" customHeight="1" thickBot="1">
      <c r="A30" s="121"/>
      <c r="B30" s="122" t="s">
        <v>183</v>
      </c>
      <c r="C30" s="148"/>
      <c r="D30" s="128"/>
      <c r="E30" s="128"/>
      <c r="F30" s="128"/>
      <c r="G30" s="128"/>
      <c r="H30" s="189" t="s">
        <v>188</v>
      </c>
      <c r="I30" s="82">
        <f>SUMIF(C11:C25,"幼稚園教諭旧免許状更新講習・免許法認定講習",I11:I25)</f>
        <v>0</v>
      </c>
      <c r="J30" s="128"/>
      <c r="K30" s="132"/>
      <c r="L30" s="132"/>
      <c r="M30" s="132"/>
      <c r="N30" s="132"/>
      <c r="O30" s="132"/>
      <c r="P30" s="132"/>
      <c r="Q30" s="132"/>
      <c r="R30" s="132"/>
      <c r="S30" s="132"/>
      <c r="T30" s="132"/>
      <c r="U30" s="132"/>
      <c r="V30" s="132"/>
      <c r="W30" s="132"/>
    </row>
    <row r="31" spans="1:23" s="52" customFormat="1" ht="15" customHeight="1">
      <c r="A31" s="121"/>
      <c r="B31" s="291" t="s">
        <v>184</v>
      </c>
      <c r="C31" s="291"/>
      <c r="D31" s="128"/>
      <c r="E31" s="128"/>
      <c r="F31" s="128"/>
      <c r="G31" s="128"/>
      <c r="H31" s="128"/>
      <c r="I31" s="128"/>
      <c r="J31" s="128"/>
      <c r="K31" s="132"/>
      <c r="L31" s="132"/>
      <c r="M31" s="132"/>
      <c r="N31" s="132"/>
      <c r="O31" s="132"/>
      <c r="P31" s="132"/>
      <c r="Q31" s="132"/>
      <c r="R31" s="132"/>
      <c r="S31" s="132"/>
      <c r="T31" s="132"/>
      <c r="U31" s="132"/>
      <c r="V31" s="132"/>
      <c r="W31" s="132"/>
    </row>
    <row r="32" spans="1:23" s="52" customFormat="1" ht="15" customHeight="1">
      <c r="A32" s="121"/>
      <c r="B32" s="122" t="s">
        <v>185</v>
      </c>
      <c r="C32" s="128"/>
      <c r="D32" s="128"/>
      <c r="E32" s="128"/>
      <c r="F32" s="128"/>
      <c r="G32" s="128"/>
      <c r="H32" s="128"/>
      <c r="I32" s="128"/>
      <c r="J32" s="128"/>
      <c r="K32" s="132"/>
      <c r="L32" s="132"/>
      <c r="M32" s="132"/>
      <c r="N32" s="132"/>
      <c r="O32" s="132"/>
      <c r="P32" s="132"/>
      <c r="Q32" s="132"/>
      <c r="R32" s="132"/>
      <c r="S32" s="132"/>
      <c r="T32" s="132"/>
      <c r="U32" s="132"/>
      <c r="V32" s="132"/>
      <c r="W32" s="132"/>
    </row>
    <row r="33" spans="1:23" s="52" customFormat="1" ht="15" customHeight="1">
      <c r="A33" s="121"/>
      <c r="B33" s="122" t="s">
        <v>196</v>
      </c>
      <c r="C33" s="128"/>
      <c r="D33" s="128"/>
      <c r="E33" s="128"/>
      <c r="F33" s="128"/>
      <c r="G33" s="128"/>
      <c r="H33" s="128"/>
      <c r="I33" s="128"/>
      <c r="J33" s="128"/>
      <c r="K33" s="132"/>
      <c r="L33" s="132"/>
      <c r="M33" s="132"/>
      <c r="N33" s="132"/>
      <c r="O33" s="132"/>
      <c r="P33" s="132"/>
      <c r="Q33" s="132"/>
      <c r="R33" s="132"/>
      <c r="S33" s="132"/>
      <c r="T33" s="132"/>
      <c r="U33" s="132"/>
      <c r="V33" s="132"/>
      <c r="W33" s="132"/>
    </row>
    <row r="34" spans="1:23" s="52" customFormat="1" ht="15" customHeight="1">
      <c r="A34" s="121"/>
      <c r="C34" s="129"/>
      <c r="D34" s="128"/>
      <c r="E34" s="128"/>
      <c r="F34" s="128"/>
      <c r="G34" s="128"/>
      <c r="H34" s="128"/>
      <c r="I34" s="128"/>
      <c r="J34" s="128"/>
      <c r="K34" s="132"/>
      <c r="L34" s="132"/>
      <c r="M34" s="132"/>
      <c r="N34" s="132"/>
      <c r="O34" s="132"/>
      <c r="P34" s="132"/>
      <c r="Q34" s="132"/>
      <c r="R34" s="132"/>
      <c r="S34" s="132"/>
      <c r="T34" s="132"/>
      <c r="U34" s="132"/>
      <c r="V34" s="132"/>
      <c r="W34" s="132"/>
    </row>
    <row r="35" spans="1:23" s="52" customFormat="1" ht="15" customHeight="1">
      <c r="A35" s="121"/>
      <c r="D35" s="128"/>
      <c r="E35" s="128"/>
      <c r="F35" s="128"/>
      <c r="G35" s="128"/>
      <c r="H35" s="128"/>
      <c r="I35" s="128"/>
      <c r="J35" s="128"/>
      <c r="K35" s="132"/>
      <c r="L35" s="132"/>
      <c r="M35" s="132"/>
      <c r="N35" s="132"/>
      <c r="O35" s="132"/>
      <c r="P35" s="132"/>
      <c r="Q35" s="132"/>
      <c r="R35" s="132"/>
      <c r="S35" s="132"/>
      <c r="T35" s="132"/>
      <c r="U35" s="132"/>
      <c r="V35" s="132"/>
      <c r="W35" s="132"/>
    </row>
    <row r="36" spans="1:23" s="52" customFormat="1" ht="15" customHeight="1">
      <c r="A36" s="121"/>
      <c r="C36" s="128"/>
      <c r="D36" s="128"/>
      <c r="E36" s="128"/>
      <c r="F36" s="128"/>
      <c r="G36" s="128"/>
      <c r="H36" s="128"/>
      <c r="I36" s="128"/>
      <c r="J36" s="128"/>
      <c r="K36" s="132"/>
      <c r="L36" s="132"/>
      <c r="M36" s="132"/>
      <c r="N36" s="132"/>
      <c r="O36" s="132"/>
      <c r="P36" s="132"/>
      <c r="Q36" s="132"/>
      <c r="R36" s="132"/>
      <c r="S36" s="132"/>
      <c r="T36" s="132"/>
      <c r="U36" s="132"/>
      <c r="V36" s="132"/>
      <c r="W36" s="132"/>
    </row>
    <row r="37" spans="1:23" s="52" customFormat="1" ht="15" customHeight="1">
      <c r="A37" s="62"/>
      <c r="C37" s="50"/>
      <c r="D37" s="50"/>
      <c r="E37" s="50"/>
      <c r="F37" s="50"/>
      <c r="G37" s="50"/>
      <c r="H37" s="50"/>
      <c r="I37" s="50"/>
      <c r="J37" s="50"/>
    </row>
    <row r="38" spans="1:23" s="52" customFormat="1" ht="15" customHeight="1">
      <c r="A38" s="62"/>
      <c r="B38" s="99" t="s">
        <v>90</v>
      </c>
      <c r="C38" s="100"/>
      <c r="D38" s="100"/>
      <c r="E38" s="100"/>
      <c r="F38" s="100"/>
      <c r="G38" s="50"/>
      <c r="H38" s="50"/>
      <c r="I38" s="50"/>
      <c r="J38" s="50"/>
    </row>
    <row r="39" spans="1:23" s="52" customFormat="1" ht="30" customHeight="1">
      <c r="A39" s="62"/>
      <c r="B39" s="211"/>
      <c r="C39" s="212"/>
      <c r="D39" s="212"/>
      <c r="E39" s="212"/>
      <c r="F39" s="212"/>
      <c r="G39" s="212"/>
      <c r="H39" s="212"/>
      <c r="I39" s="212"/>
      <c r="J39" s="212"/>
    </row>
    <row r="40" spans="1:23" s="52" customFormat="1" ht="15" customHeight="1">
      <c r="A40" s="62"/>
      <c r="B40" s="58"/>
      <c r="C40" s="50"/>
      <c r="D40" s="50"/>
      <c r="E40" s="50"/>
      <c r="F40" s="50"/>
      <c r="G40" s="50"/>
      <c r="H40" s="50"/>
      <c r="I40" s="50"/>
      <c r="J40" s="50"/>
    </row>
    <row r="41" spans="1:23" s="52" customFormat="1" ht="15" customHeight="1">
      <c r="A41" s="62"/>
      <c r="B41" s="58"/>
      <c r="C41" s="50"/>
      <c r="D41" s="50"/>
      <c r="E41" s="50"/>
      <c r="F41" s="50"/>
      <c r="G41" s="50"/>
      <c r="H41" s="50"/>
      <c r="I41" s="50"/>
      <c r="J41" s="50"/>
    </row>
    <row r="42" spans="1:23" s="53" customFormat="1" ht="15" customHeight="1">
      <c r="A42" s="66"/>
      <c r="B42" s="57"/>
      <c r="C42" s="51"/>
      <c r="D42" s="51"/>
      <c r="E42" s="51"/>
      <c r="F42" s="51"/>
      <c r="G42" s="51"/>
      <c r="H42" s="51"/>
      <c r="I42" s="51"/>
      <c r="J42" s="51"/>
    </row>
  </sheetData>
  <sheetProtection algorithmName="SHA-512" hashValue="R8uA11ksAacPn0XMA6tZb0tFD8YIwqrDyworf/uQ05PfHevQ6iZUE9jcudaQ/wiBEIxN35zsCSKB0mcpCSBb2A==" saltValue="F6SucrAOX648w6ZYae1vkA==" spinCount="100000" sheet="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9:G29"/>
    <mergeCell ref="B31:C31"/>
    <mergeCell ref="B39:J39"/>
    <mergeCell ref="D21:E21"/>
    <mergeCell ref="D22:E22"/>
    <mergeCell ref="D23:E23"/>
    <mergeCell ref="D24:E24"/>
    <mergeCell ref="D25:E25"/>
    <mergeCell ref="A26:G26"/>
  </mergeCells>
  <phoneticPr fontId="2"/>
  <conditionalFormatting sqref="C6:C7">
    <cfRule type="cellIs" dxfId="207" priority="13" operator="equal">
      <formula>""</formula>
    </cfRule>
  </conditionalFormatting>
  <conditionalFormatting sqref="D8 H26:I26">
    <cfRule type="cellIs" dxfId="206" priority="15" operator="equal">
      <formula>""</formula>
    </cfRule>
  </conditionalFormatting>
  <conditionalFormatting sqref="D11:E25 G11:H25">
    <cfRule type="expression" dxfId="205" priority="3">
      <formula>$C11="【職員処遇改善費のみ対象】園内研修"</formula>
    </cfRule>
  </conditionalFormatting>
  <conditionalFormatting sqref="D11:E25">
    <cfRule type="expression" dxfId="204" priority="11">
      <formula>$C11="【職員処遇改善費のみ対象】横浜市（区）主催研修"</formula>
    </cfRule>
    <cfRule type="expression" dxfId="203" priority="12">
      <formula>$C11="幼稚園教諭旧免許状更新講習・免許法認定講習"</formula>
    </cfRule>
  </conditionalFormatting>
  <conditionalFormatting sqref="F11:F25">
    <cfRule type="expression" dxfId="202" priority="7">
      <formula>$C11&lt;&gt;"保育士等キャリアアップ研修"</formula>
    </cfRule>
    <cfRule type="expression" dxfId="201" priority="16" stopIfTrue="1">
      <formula>$C11="保育士等キャリアアップ研修"</formula>
    </cfRule>
  </conditionalFormatting>
  <conditionalFormatting sqref="F11:H25">
    <cfRule type="expression" dxfId="200" priority="4">
      <formula>$C11="その他"</formula>
    </cfRule>
  </conditionalFormatting>
  <conditionalFormatting sqref="G11:G25">
    <cfRule type="expression" dxfId="199" priority="9">
      <formula>$C11="幼稚園教諭旧免許状更新講習・免許法認定講習"</formula>
    </cfRule>
  </conditionalFormatting>
  <conditionalFormatting sqref="G11:H25">
    <cfRule type="expression" dxfId="198" priority="1">
      <formula>$C11="【職員処遇改善費のみ対象】横浜市（区）主催研修"</formula>
    </cfRule>
  </conditionalFormatting>
  <conditionalFormatting sqref="H11:H25">
    <cfRule type="expression" dxfId="197" priority="2">
      <formula>$C11="【幼稚園又は認定こども園に勤務していた者】その他"</formula>
    </cfRule>
  </conditionalFormatting>
  <conditionalFormatting sqref="H3:I3 H4:J7">
    <cfRule type="cellIs" dxfId="196" priority="14" operator="equal">
      <formula>""</formula>
    </cfRule>
  </conditionalFormatting>
  <conditionalFormatting sqref="I11:I25">
    <cfRule type="expression" dxfId="195" priority="8">
      <formula>$C11="保育士等キャリアアップ研修"</formula>
    </cfRule>
  </conditionalFormatting>
  <dataValidations count="9">
    <dataValidation type="list" allowBlank="1" showInputMessage="1" showErrorMessage="1" sqref="H25" xr:uid="{274A43E9-1A07-46E4-8052-C92686CC02D7}">
      <formula1>INDIRECT($C$5)</formula1>
    </dataValidation>
    <dataValidation type="list" allowBlank="1" showInputMessage="1" showErrorMessage="1" sqref="H11:H24" xr:uid="{7A20EF09-261D-4C17-8DCA-9D1293C408E2}">
      <formula1>INDIRECT($C$6)</formula1>
    </dataValidation>
    <dataValidation type="decimal" operator="greaterThanOrEqual" allowBlank="1" showInputMessage="1" showErrorMessage="1" sqref="I11:I25" xr:uid="{911AF6D5-1322-458F-A3EE-FC11A5462D56}">
      <formula1>0</formula1>
    </dataValidation>
    <dataValidation type="textLength" operator="equal" allowBlank="1" showInputMessage="1" showErrorMessage="1" sqref="G11:G25" xr:uid="{DD05AAEB-C831-42CB-A9D4-BC99D09D9C46}">
      <formula1>12</formula1>
    </dataValidation>
    <dataValidation type="list" allowBlank="1" showInputMessage="1" showErrorMessage="1" sqref="D8" xr:uid="{23A389E0-325F-4233-AF54-0307D17EF33C}">
      <formula1>"〇,×"</formula1>
    </dataValidation>
    <dataValidation type="list" allowBlank="1" showInputMessage="1" showErrorMessage="1" sqref="C11:C25" xr:uid="{116DA779-7CA6-4D3A-8563-5816E3E39B56}">
      <formula1>INDIRECT($D$8)</formula1>
    </dataValidation>
    <dataValidation type="list" allowBlank="1" showInputMessage="1" showErrorMessage="1" sqref="O6" xr:uid="{CC082795-28F2-493F-9989-AB04F92F7C1F}">
      <formula1>" "</formula1>
    </dataValidation>
    <dataValidation type="list" allowBlank="1" showInputMessage="1" showErrorMessage="1" sqref="D11:E25" xr:uid="{D243C3BA-FFF5-40FF-8C4E-DCB006D0E7A9}">
      <formula1>INDIRECT($C11)</formula1>
    </dataValidation>
    <dataValidation type="date" operator="lessThanOrEqual" allowBlank="1" error="賃金改善開始月のR6.4月以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6.4月以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2598629D-87FC-4435-9D9B-4C5D1321225C}">
      <formula1>45716</formula1>
    </dataValidation>
  </dataValidations>
  <printOptions horizontalCentered="1"/>
  <pageMargins left="0.25" right="0.25" top="0.75" bottom="0.75" header="0.3" footer="0.3"/>
  <pageSetup paperSize="8" scale="85" orientation="landscape" cellComments="asDisplayed" r:id="rId1"/>
  <extLst>
    <ext xmlns:x14="http://schemas.microsoft.com/office/spreadsheetml/2009/9/main" uri="{CCE6A557-97BC-4b89-ADB6-D9C93CAAB3DF}">
      <x14:dataValidations xmlns:xm="http://schemas.microsoft.com/office/excel/2006/main" count="1">
        <x14:dataValidation type="list" allowBlank="1" showInputMessage="1" showErrorMessage="1" xr:uid="{7035C9F0-DB0A-4FC1-B5E0-66FE90291A64}">
          <x14:formula1>
            <xm:f>マスタ!$C$3:$C$6</xm:f>
          </x14:formula1>
          <xm:sqref>C6:D6</xm:sqref>
        </x14:dataValidation>
      </x14:dataValidations>
    </ext>
  </extLs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A1696-5F78-4FC5-95A4-4C40AFF4E5A5}">
  <sheetPr codeName="Sheet39">
    <tabColor rgb="FFFF0000"/>
    <pageSetUpPr fitToPage="1"/>
  </sheetPr>
  <dimension ref="A1:W42"/>
  <sheetViews>
    <sheetView showZeros="0" view="pageBreakPreview" zoomScale="70" zoomScaleNormal="70" zoomScaleSheetLayoutView="70" workbookViewId="0">
      <selection activeCell="B12" sqref="B12"/>
    </sheetView>
  </sheetViews>
  <sheetFormatPr defaultRowHeight="18.75"/>
  <cols>
    <col min="1" max="1" width="5" style="63" customWidth="1"/>
    <col min="2" max="2" width="16.75" style="67" customWidth="1"/>
    <col min="3" max="3" width="39.375" style="2" customWidth="1"/>
    <col min="4" max="4" width="9.375" style="2" customWidth="1"/>
    <col min="5" max="5" width="37.625" style="2" customWidth="1"/>
    <col min="6" max="6" width="42.875" style="2" customWidth="1"/>
    <col min="7" max="7" width="19.625" style="2" customWidth="1"/>
    <col min="8" max="8" width="22.375" style="2" customWidth="1"/>
    <col min="9" max="9" width="15.625" style="2" customWidth="1"/>
    <col min="10" max="10" width="27.5" style="2" customWidth="1"/>
    <col min="11" max="11" width="9" style="2" hidden="1" customWidth="1"/>
    <col min="12" max="12" width="11.875" style="2" hidden="1" customWidth="1"/>
    <col min="13" max="13" width="10.5" style="2" hidden="1" customWidth="1"/>
    <col min="14" max="14" width="9" style="2" hidden="1" customWidth="1"/>
    <col min="15" max="15" width="50.625" style="2" hidden="1" customWidth="1"/>
    <col min="16" max="16384" width="9" style="2"/>
  </cols>
  <sheetData>
    <row r="1" spans="1:23" ht="28.5" customHeight="1">
      <c r="A1" s="112" t="s">
        <v>71</v>
      </c>
      <c r="B1" s="113"/>
      <c r="C1" s="117"/>
      <c r="D1" s="116" t="s">
        <v>195</v>
      </c>
      <c r="E1" s="98"/>
      <c r="F1" s="116"/>
      <c r="G1" s="117"/>
      <c r="H1" s="117"/>
      <c r="I1" s="117"/>
      <c r="J1" s="118"/>
      <c r="K1" s="130"/>
      <c r="L1" s="130"/>
      <c r="M1" s="130"/>
      <c r="N1" s="130"/>
      <c r="O1" s="130"/>
      <c r="P1" s="130"/>
      <c r="Q1" s="130"/>
      <c r="R1" s="130"/>
      <c r="S1" s="130"/>
      <c r="T1" s="130"/>
      <c r="U1" s="130"/>
      <c r="V1" s="130"/>
      <c r="W1" s="130"/>
    </row>
    <row r="2" spans="1:23" ht="19.5" thickBot="1">
      <c r="A2" s="121"/>
      <c r="B2" s="122"/>
      <c r="C2" s="119"/>
      <c r="D2" s="119"/>
      <c r="E2" s="119"/>
      <c r="F2" s="124"/>
      <c r="G2" s="119"/>
      <c r="H2" s="125"/>
      <c r="I2" s="125"/>
      <c r="J2" s="125"/>
      <c r="K2" s="130"/>
      <c r="L2" s="130"/>
      <c r="M2" s="130"/>
      <c r="N2" s="130"/>
      <c r="O2" s="130"/>
      <c r="P2" s="130"/>
      <c r="Q2" s="130"/>
      <c r="R2" s="130"/>
      <c r="S2" s="130"/>
      <c r="T2" s="130"/>
      <c r="U2" s="130"/>
      <c r="V2" s="130"/>
      <c r="W2" s="130"/>
    </row>
    <row r="3" spans="1:23" s="6" customFormat="1" ht="24.95" customHeight="1">
      <c r="A3" s="192"/>
      <c r="B3" s="122"/>
      <c r="C3" s="193"/>
      <c r="D3" s="193"/>
      <c r="E3" s="193"/>
      <c r="F3" s="194"/>
      <c r="G3" s="195" t="s">
        <v>1</v>
      </c>
      <c r="H3" s="97">
        <f>①集計表!P4</f>
        <v>0</v>
      </c>
      <c r="I3" s="196" t="s">
        <v>3</v>
      </c>
      <c r="J3" s="118"/>
      <c r="K3" s="131"/>
      <c r="L3" s="131"/>
      <c r="M3" s="131"/>
      <c r="N3" s="131"/>
      <c r="O3" s="131"/>
      <c r="P3" s="131"/>
      <c r="Q3" s="131"/>
      <c r="R3" s="131"/>
      <c r="S3" s="131"/>
      <c r="T3" s="131"/>
      <c r="U3" s="131"/>
      <c r="V3" s="131"/>
      <c r="W3" s="131"/>
    </row>
    <row r="4" spans="1:23" s="6" customFormat="1" ht="24.95" customHeight="1">
      <c r="A4" s="121"/>
      <c r="B4" s="122"/>
      <c r="C4" s="193"/>
      <c r="D4" s="193"/>
      <c r="E4" s="193"/>
      <c r="F4" s="194"/>
      <c r="G4" s="197" t="s">
        <v>4</v>
      </c>
      <c r="H4" s="276">
        <f>①集計表!P5</f>
        <v>0</v>
      </c>
      <c r="I4" s="277"/>
      <c r="J4" s="278"/>
      <c r="K4" s="131"/>
      <c r="L4" s="131"/>
      <c r="M4" s="131"/>
      <c r="N4" s="131"/>
      <c r="O4" s="131"/>
      <c r="P4" s="131"/>
      <c r="Q4" s="131"/>
      <c r="R4" s="131"/>
      <c r="S4" s="131"/>
      <c r="T4" s="131"/>
      <c r="U4" s="131"/>
      <c r="V4" s="131"/>
      <c r="W4" s="131"/>
    </row>
    <row r="5" spans="1:23" s="6" customFormat="1" ht="24.95" customHeight="1" thickBot="1">
      <c r="A5" s="62"/>
      <c r="B5" s="71"/>
      <c r="C5" s="3"/>
      <c r="D5" s="14"/>
      <c r="E5" s="14"/>
      <c r="F5" s="7"/>
      <c r="G5" s="15" t="s">
        <v>7</v>
      </c>
      <c r="H5" s="279">
        <f>①集計表!P6</f>
        <v>0</v>
      </c>
      <c r="I5" s="280"/>
      <c r="J5" s="281"/>
      <c r="K5" s="131"/>
      <c r="L5" s="131"/>
      <c r="M5" s="131"/>
      <c r="N5" s="131"/>
      <c r="O5" s="131"/>
      <c r="P5" s="131"/>
      <c r="Q5" s="131"/>
      <c r="R5" s="131"/>
      <c r="S5" s="131"/>
      <c r="T5" s="131"/>
      <c r="U5" s="131"/>
      <c r="V5" s="131"/>
      <c r="W5" s="131"/>
    </row>
    <row r="6" spans="1:23" s="6" customFormat="1" ht="24.95" customHeight="1">
      <c r="A6" s="62"/>
      <c r="B6" s="68" t="s">
        <v>6</v>
      </c>
      <c r="C6" s="270"/>
      <c r="D6" s="271"/>
      <c r="E6" s="14"/>
      <c r="F6" s="7"/>
      <c r="G6" s="70" t="s">
        <v>63</v>
      </c>
      <c r="H6" s="279">
        <f>①集計表!P7</f>
        <v>0</v>
      </c>
      <c r="I6" s="280"/>
      <c r="J6" s="281"/>
      <c r="K6" s="131"/>
      <c r="L6" s="131"/>
      <c r="M6" s="131"/>
      <c r="N6" s="131"/>
      <c r="O6" s="131"/>
      <c r="P6" s="131"/>
      <c r="Q6" s="131"/>
      <c r="R6" s="131"/>
      <c r="S6" s="131"/>
      <c r="T6" s="131"/>
      <c r="U6" s="131"/>
      <c r="V6" s="131"/>
      <c r="W6" s="131"/>
    </row>
    <row r="7" spans="1:23" s="6" customFormat="1" ht="24.95" customHeight="1" thickBot="1">
      <c r="A7" s="62"/>
      <c r="B7" s="107" t="s">
        <v>9</v>
      </c>
      <c r="C7" s="272"/>
      <c r="D7" s="273"/>
      <c r="E7" s="14"/>
      <c r="F7" s="7"/>
      <c r="G7" s="17" t="s">
        <v>64</v>
      </c>
      <c r="H7" s="282">
        <f>①集計表!P8</f>
        <v>0</v>
      </c>
      <c r="I7" s="283"/>
      <c r="J7" s="284"/>
      <c r="K7" s="131"/>
      <c r="L7" s="131"/>
      <c r="M7" s="131"/>
      <c r="N7" s="131"/>
      <c r="O7" s="131"/>
      <c r="P7" s="131"/>
      <c r="Q7" s="131"/>
      <c r="R7" s="131"/>
      <c r="S7" s="131"/>
      <c r="T7" s="131"/>
      <c r="U7" s="131"/>
      <c r="V7" s="131"/>
      <c r="W7" s="131"/>
    </row>
    <row r="8" spans="1:23" s="6" customFormat="1" ht="24.95" customHeight="1" thickBot="1">
      <c r="A8" s="62"/>
      <c r="B8" s="268" t="s">
        <v>104</v>
      </c>
      <c r="C8" s="269"/>
      <c r="D8" s="133" t="s">
        <v>106</v>
      </c>
      <c r="E8" s="14"/>
      <c r="F8" s="7"/>
      <c r="G8" s="102"/>
      <c r="H8" s="3"/>
      <c r="I8" s="3"/>
      <c r="J8" s="106"/>
      <c r="K8" s="131"/>
      <c r="L8" s="131" t="s">
        <v>190</v>
      </c>
      <c r="M8" s="131"/>
      <c r="N8" s="131"/>
      <c r="O8" s="131"/>
      <c r="P8" s="131"/>
      <c r="Q8" s="131"/>
      <c r="R8" s="131"/>
      <c r="S8" s="131"/>
      <c r="T8" s="131"/>
      <c r="U8" s="131"/>
      <c r="V8" s="131"/>
      <c r="W8" s="131"/>
    </row>
    <row r="9" spans="1:23" ht="24.95" customHeight="1">
      <c r="A9" s="62"/>
      <c r="B9" s="58"/>
      <c r="C9" s="19"/>
      <c r="D9" s="20"/>
      <c r="E9" s="20"/>
      <c r="F9" s="19"/>
      <c r="G9" s="19"/>
      <c r="H9" s="21"/>
      <c r="I9" s="22"/>
      <c r="J9" s="23"/>
      <c r="K9" s="130"/>
      <c r="L9" s="141" t="s">
        <v>189</v>
      </c>
      <c r="M9" s="140">
        <v>42826</v>
      </c>
      <c r="N9" s="130"/>
      <c r="O9" s="130"/>
      <c r="P9" s="130"/>
      <c r="Q9" s="130"/>
      <c r="R9" s="130"/>
      <c r="S9" s="130"/>
      <c r="T9" s="130"/>
      <c r="U9" s="130"/>
      <c r="V9" s="130"/>
      <c r="W9" s="130"/>
    </row>
    <row r="10" spans="1:23" ht="98.25" customHeight="1" thickBot="1">
      <c r="A10" s="61" t="s">
        <v>15</v>
      </c>
      <c r="B10" s="105" t="s">
        <v>146</v>
      </c>
      <c r="C10" s="59" t="s">
        <v>101</v>
      </c>
      <c r="D10" s="285" t="s">
        <v>181</v>
      </c>
      <c r="E10" s="286"/>
      <c r="F10" s="59" t="s">
        <v>19</v>
      </c>
      <c r="G10" s="60" t="s">
        <v>20</v>
      </c>
      <c r="H10" s="69" t="s">
        <v>74</v>
      </c>
      <c r="I10" s="72" t="s">
        <v>136</v>
      </c>
      <c r="J10" s="59" t="s">
        <v>62</v>
      </c>
      <c r="K10" s="130"/>
      <c r="L10" s="141" t="s">
        <v>142</v>
      </c>
      <c r="M10" s="130"/>
      <c r="N10" s="130"/>
      <c r="O10" s="130"/>
      <c r="P10" s="130"/>
      <c r="Q10" s="130"/>
      <c r="R10" s="130"/>
      <c r="S10" s="130"/>
      <c r="T10" s="130"/>
      <c r="U10" s="130"/>
      <c r="V10" s="130"/>
      <c r="W10" s="130"/>
    </row>
    <row r="11" spans="1:23" ht="30" customHeight="1">
      <c r="A11" s="64">
        <v>1</v>
      </c>
      <c r="B11" s="153"/>
      <c r="C11" s="154"/>
      <c r="D11" s="274"/>
      <c r="E11" s="275"/>
      <c r="F11" s="155"/>
      <c r="G11" s="156"/>
      <c r="H11" s="157"/>
      <c r="I11" s="158"/>
      <c r="J11" s="75"/>
      <c r="K11" s="130"/>
      <c r="L11" s="141" t="s">
        <v>143</v>
      </c>
      <c r="M11" s="140">
        <v>43921</v>
      </c>
      <c r="N11" s="130"/>
      <c r="O11" s="130"/>
      <c r="P11" s="130"/>
      <c r="Q11" s="130"/>
      <c r="R11" s="130"/>
      <c r="S11" s="130"/>
      <c r="T11" s="130"/>
      <c r="U11" s="130"/>
      <c r="V11" s="130"/>
      <c r="W11" s="130"/>
    </row>
    <row r="12" spans="1:23" ht="30" customHeight="1">
      <c r="A12" s="64">
        <v>2</v>
      </c>
      <c r="B12" s="153"/>
      <c r="C12" s="154"/>
      <c r="D12" s="274"/>
      <c r="E12" s="275"/>
      <c r="F12" s="155"/>
      <c r="G12" s="156"/>
      <c r="H12" s="159"/>
      <c r="I12" s="160"/>
      <c r="J12" s="75"/>
      <c r="K12" s="130">
        <f t="shared" ref="K12:K25" si="0">IF(H12&lt;&gt;"",1,0)</f>
        <v>0</v>
      </c>
      <c r="L12" s="130" t="s">
        <v>141</v>
      </c>
      <c r="M12" s="140">
        <v>45382</v>
      </c>
      <c r="N12" s="130"/>
      <c r="O12" s="130"/>
      <c r="P12" s="130"/>
      <c r="Q12" s="130"/>
      <c r="R12" s="130"/>
      <c r="S12" s="130"/>
      <c r="T12" s="130"/>
      <c r="U12" s="130"/>
      <c r="V12" s="130"/>
      <c r="W12" s="130"/>
    </row>
    <row r="13" spans="1:23" ht="30" customHeight="1">
      <c r="A13" s="64">
        <v>3</v>
      </c>
      <c r="B13" s="153"/>
      <c r="C13" s="154"/>
      <c r="D13" s="274"/>
      <c r="E13" s="275"/>
      <c r="F13" s="155"/>
      <c r="G13" s="156"/>
      <c r="H13" s="159"/>
      <c r="I13" s="160"/>
      <c r="J13" s="75"/>
      <c r="K13" s="130">
        <f t="shared" si="0"/>
        <v>0</v>
      </c>
      <c r="L13" s="130" t="str">
        <f t="shared" ref="L13:L24" si="1">IF(C13="その他",1,"")</f>
        <v/>
      </c>
      <c r="M13" s="142"/>
      <c r="N13" s="130"/>
      <c r="O13" s="130"/>
      <c r="P13" s="130"/>
      <c r="Q13" s="130"/>
      <c r="R13" s="130"/>
      <c r="S13" s="130"/>
      <c r="T13" s="130"/>
      <c r="U13" s="130"/>
      <c r="V13" s="130"/>
      <c r="W13" s="130"/>
    </row>
    <row r="14" spans="1:23" ht="30" customHeight="1">
      <c r="A14" s="64">
        <v>4</v>
      </c>
      <c r="B14" s="153"/>
      <c r="C14" s="154"/>
      <c r="D14" s="274"/>
      <c r="E14" s="275"/>
      <c r="F14" s="155"/>
      <c r="G14" s="156"/>
      <c r="H14" s="159"/>
      <c r="I14" s="160"/>
      <c r="J14" s="75"/>
      <c r="K14" s="130">
        <f>IF(H14&lt;&gt;"",1,0)</f>
        <v>0</v>
      </c>
      <c r="L14" s="130" t="str">
        <f t="shared" si="1"/>
        <v/>
      </c>
      <c r="M14" s="141"/>
      <c r="N14" s="130"/>
      <c r="O14" s="130"/>
      <c r="P14" s="130"/>
      <c r="Q14" s="130"/>
      <c r="R14" s="130"/>
      <c r="S14" s="130"/>
      <c r="T14" s="130"/>
      <c r="U14" s="130"/>
      <c r="V14" s="130"/>
      <c r="W14" s="130"/>
    </row>
    <row r="15" spans="1:23" ht="30" customHeight="1">
      <c r="A15" s="64">
        <v>5</v>
      </c>
      <c r="B15" s="153"/>
      <c r="C15" s="154"/>
      <c r="D15" s="274"/>
      <c r="E15" s="275"/>
      <c r="F15" s="155"/>
      <c r="G15" s="156"/>
      <c r="H15" s="159"/>
      <c r="I15" s="160"/>
      <c r="J15" s="75"/>
      <c r="K15" s="130">
        <f t="shared" si="0"/>
        <v>0</v>
      </c>
      <c r="L15" s="130" t="str">
        <f t="shared" si="1"/>
        <v/>
      </c>
      <c r="M15" s="130"/>
      <c r="N15" s="130"/>
      <c r="O15" s="130"/>
      <c r="P15" s="130"/>
      <c r="Q15" s="130"/>
      <c r="R15" s="130"/>
      <c r="S15" s="130"/>
      <c r="T15" s="130"/>
      <c r="U15" s="130"/>
      <c r="V15" s="130"/>
      <c r="W15" s="130"/>
    </row>
    <row r="16" spans="1:23" ht="30" customHeight="1">
      <c r="A16" s="64">
        <v>6</v>
      </c>
      <c r="B16" s="153"/>
      <c r="C16" s="154"/>
      <c r="D16" s="274"/>
      <c r="E16" s="275"/>
      <c r="F16" s="155"/>
      <c r="G16" s="156"/>
      <c r="H16" s="159"/>
      <c r="I16" s="160"/>
      <c r="J16" s="75"/>
      <c r="K16" s="130">
        <f t="shared" si="0"/>
        <v>0</v>
      </c>
      <c r="L16" s="130" t="str">
        <f t="shared" si="1"/>
        <v/>
      </c>
      <c r="M16" s="130"/>
      <c r="N16" s="130"/>
      <c r="O16" s="130"/>
      <c r="P16" s="130"/>
      <c r="Q16" s="130"/>
      <c r="R16" s="130"/>
      <c r="S16" s="130"/>
      <c r="T16" s="130"/>
      <c r="U16" s="130"/>
      <c r="V16" s="130"/>
      <c r="W16" s="130"/>
    </row>
    <row r="17" spans="1:23" ht="30" customHeight="1">
      <c r="A17" s="64">
        <v>7</v>
      </c>
      <c r="B17" s="153"/>
      <c r="C17" s="154"/>
      <c r="D17" s="274"/>
      <c r="E17" s="275"/>
      <c r="F17" s="155"/>
      <c r="G17" s="156"/>
      <c r="H17" s="159"/>
      <c r="I17" s="160"/>
      <c r="J17" s="75"/>
      <c r="K17" s="130">
        <f t="shared" si="0"/>
        <v>0</v>
      </c>
      <c r="L17" s="130" t="str">
        <f t="shared" si="1"/>
        <v/>
      </c>
      <c r="M17" s="130"/>
      <c r="N17" s="130"/>
      <c r="O17" s="130"/>
      <c r="P17" s="130"/>
      <c r="Q17" s="130"/>
      <c r="R17" s="130"/>
      <c r="S17" s="130"/>
      <c r="T17" s="130"/>
      <c r="U17" s="130"/>
      <c r="V17" s="130"/>
      <c r="W17" s="130"/>
    </row>
    <row r="18" spans="1:23" ht="30" customHeight="1">
      <c r="A18" s="64">
        <v>8</v>
      </c>
      <c r="B18" s="153"/>
      <c r="C18" s="154"/>
      <c r="D18" s="274"/>
      <c r="E18" s="275"/>
      <c r="F18" s="155"/>
      <c r="G18" s="156"/>
      <c r="H18" s="159"/>
      <c r="I18" s="160"/>
      <c r="J18" s="75"/>
      <c r="K18" s="130">
        <f t="shared" si="0"/>
        <v>0</v>
      </c>
      <c r="L18" s="130" t="str">
        <f t="shared" si="1"/>
        <v/>
      </c>
      <c r="M18" s="130"/>
      <c r="N18" s="130"/>
      <c r="O18" s="130"/>
      <c r="P18" s="130"/>
      <c r="Q18" s="130"/>
      <c r="R18" s="130"/>
      <c r="S18" s="130"/>
      <c r="T18" s="130"/>
      <c r="U18" s="130"/>
      <c r="V18" s="130"/>
      <c r="W18" s="130"/>
    </row>
    <row r="19" spans="1:23" ht="30" customHeight="1">
      <c r="A19" s="64">
        <v>9</v>
      </c>
      <c r="B19" s="153"/>
      <c r="C19" s="154"/>
      <c r="D19" s="274"/>
      <c r="E19" s="275"/>
      <c r="F19" s="155"/>
      <c r="G19" s="156"/>
      <c r="H19" s="159"/>
      <c r="I19" s="160"/>
      <c r="J19" s="75"/>
      <c r="K19" s="130">
        <f t="shared" si="0"/>
        <v>0</v>
      </c>
      <c r="L19" s="130" t="str">
        <f t="shared" si="1"/>
        <v/>
      </c>
      <c r="M19" s="130"/>
      <c r="N19" s="130"/>
      <c r="O19" s="130"/>
      <c r="P19" s="130"/>
      <c r="Q19" s="130"/>
      <c r="R19" s="130"/>
      <c r="S19" s="130"/>
      <c r="T19" s="130"/>
      <c r="U19" s="130"/>
      <c r="V19" s="130"/>
      <c r="W19" s="130"/>
    </row>
    <row r="20" spans="1:23" ht="30" customHeight="1">
      <c r="A20" s="64">
        <v>10</v>
      </c>
      <c r="B20" s="153"/>
      <c r="C20" s="154"/>
      <c r="D20" s="274"/>
      <c r="E20" s="275"/>
      <c r="F20" s="155"/>
      <c r="G20" s="156"/>
      <c r="H20" s="159"/>
      <c r="I20" s="160"/>
      <c r="J20" s="75"/>
      <c r="K20" s="130">
        <f t="shared" si="0"/>
        <v>0</v>
      </c>
      <c r="L20" s="130" t="str">
        <f t="shared" si="1"/>
        <v/>
      </c>
      <c r="M20" s="130"/>
      <c r="N20" s="130"/>
      <c r="O20" s="130"/>
      <c r="P20" s="130"/>
      <c r="Q20" s="130"/>
      <c r="R20" s="130"/>
      <c r="S20" s="130"/>
      <c r="T20" s="130"/>
      <c r="U20" s="130"/>
      <c r="V20" s="130"/>
      <c r="W20" s="130"/>
    </row>
    <row r="21" spans="1:23" ht="30" customHeight="1">
      <c r="A21" s="64">
        <v>11</v>
      </c>
      <c r="B21" s="153"/>
      <c r="C21" s="154"/>
      <c r="D21" s="274"/>
      <c r="E21" s="275"/>
      <c r="F21" s="155"/>
      <c r="G21" s="156"/>
      <c r="H21" s="159"/>
      <c r="I21" s="160"/>
      <c r="J21" s="75"/>
      <c r="K21" s="130">
        <f t="shared" si="0"/>
        <v>0</v>
      </c>
      <c r="L21" s="130" t="str">
        <f t="shared" si="1"/>
        <v/>
      </c>
      <c r="M21" s="130"/>
      <c r="N21" s="130"/>
      <c r="O21" s="130"/>
      <c r="P21" s="130"/>
      <c r="Q21" s="130"/>
      <c r="R21" s="130"/>
      <c r="S21" s="130"/>
      <c r="T21" s="130"/>
      <c r="U21" s="130"/>
      <c r="V21" s="130"/>
      <c r="W21" s="130"/>
    </row>
    <row r="22" spans="1:23" ht="30" customHeight="1">
      <c r="A22" s="64">
        <v>12</v>
      </c>
      <c r="B22" s="153"/>
      <c r="C22" s="154"/>
      <c r="D22" s="274"/>
      <c r="E22" s="275"/>
      <c r="F22" s="155"/>
      <c r="G22" s="156"/>
      <c r="H22" s="159"/>
      <c r="I22" s="160"/>
      <c r="J22" s="75"/>
      <c r="K22" s="130">
        <f t="shared" si="0"/>
        <v>0</v>
      </c>
      <c r="L22" s="130" t="str">
        <f t="shared" si="1"/>
        <v/>
      </c>
      <c r="M22" s="130"/>
      <c r="N22" s="130"/>
      <c r="O22" s="130"/>
      <c r="P22" s="130"/>
      <c r="Q22" s="130"/>
      <c r="R22" s="130"/>
      <c r="S22" s="130"/>
      <c r="T22" s="130"/>
      <c r="U22" s="130"/>
      <c r="V22" s="130"/>
      <c r="W22" s="130"/>
    </row>
    <row r="23" spans="1:23" ht="30" customHeight="1">
      <c r="A23" s="64">
        <v>13</v>
      </c>
      <c r="B23" s="153"/>
      <c r="C23" s="154"/>
      <c r="D23" s="274"/>
      <c r="E23" s="275"/>
      <c r="F23" s="155"/>
      <c r="G23" s="156"/>
      <c r="H23" s="159"/>
      <c r="I23" s="160"/>
      <c r="J23" s="75"/>
      <c r="K23" s="130">
        <f t="shared" si="0"/>
        <v>0</v>
      </c>
      <c r="L23" s="130" t="str">
        <f t="shared" si="1"/>
        <v/>
      </c>
      <c r="M23" s="130"/>
      <c r="N23" s="130"/>
      <c r="O23" s="130"/>
      <c r="P23" s="130"/>
      <c r="Q23" s="130"/>
      <c r="R23" s="130"/>
      <c r="S23" s="130"/>
      <c r="T23" s="130"/>
      <c r="U23" s="130"/>
      <c r="V23" s="130"/>
      <c r="W23" s="130"/>
    </row>
    <row r="24" spans="1:23" ht="30" customHeight="1">
      <c r="A24" s="64">
        <v>14</v>
      </c>
      <c r="B24" s="153"/>
      <c r="C24" s="154"/>
      <c r="D24" s="274"/>
      <c r="E24" s="275"/>
      <c r="F24" s="155"/>
      <c r="G24" s="156"/>
      <c r="H24" s="159"/>
      <c r="I24" s="160"/>
      <c r="J24" s="75"/>
      <c r="K24" s="130">
        <f t="shared" si="0"/>
        <v>0</v>
      </c>
      <c r="L24" s="130" t="str">
        <f t="shared" si="1"/>
        <v/>
      </c>
      <c r="M24" s="130"/>
      <c r="N24" s="130"/>
      <c r="O24" s="130"/>
      <c r="P24" s="130"/>
      <c r="Q24" s="130"/>
      <c r="R24" s="130"/>
      <c r="S24" s="130"/>
      <c r="T24" s="130"/>
      <c r="U24" s="130"/>
      <c r="V24" s="130"/>
      <c r="W24" s="130"/>
    </row>
    <row r="25" spans="1:23" ht="30" customHeight="1" thickBot="1">
      <c r="A25" s="65">
        <v>15</v>
      </c>
      <c r="B25" s="198"/>
      <c r="C25" s="161"/>
      <c r="D25" s="294"/>
      <c r="E25" s="295"/>
      <c r="F25" s="162"/>
      <c r="G25" s="163"/>
      <c r="H25" s="164"/>
      <c r="I25" s="165"/>
      <c r="J25" s="76"/>
      <c r="K25" s="130">
        <f t="shared" si="0"/>
        <v>0</v>
      </c>
      <c r="L25" s="130" t="e">
        <f>IF(SUMIF(C11:C25,"【職員処遇改善費のみ対象】園内研修",I11:I25)&gt;VLOOKUP(C6,M25:N28,2,FALSE),VLOOKUP(C6,M25:N28,2,FALSE)-SUMIF(C11:C25,"【職員処遇改善費のみ対象】園内研修",I11:I25),"")</f>
        <v>#N/A</v>
      </c>
      <c r="M25" s="54" t="s">
        <v>140</v>
      </c>
      <c r="N25" s="149">
        <v>4</v>
      </c>
      <c r="O25" s="130"/>
      <c r="P25" s="130"/>
      <c r="Q25" s="130"/>
      <c r="R25" s="130"/>
      <c r="S25" s="130"/>
      <c r="T25" s="130"/>
      <c r="U25" s="130"/>
      <c r="V25" s="130"/>
      <c r="W25" s="130"/>
    </row>
    <row r="26" spans="1:23" ht="26.25" customHeight="1" thickTop="1" thickBot="1">
      <c r="A26" s="287" t="s">
        <v>65</v>
      </c>
      <c r="B26" s="289"/>
      <c r="C26" s="288"/>
      <c r="D26" s="288"/>
      <c r="E26" s="288"/>
      <c r="F26" s="289"/>
      <c r="G26" s="290"/>
      <c r="H26" s="85">
        <f ca="1">①集計表!P47</f>
        <v>0</v>
      </c>
      <c r="I26" s="82">
        <f ca="1">SUM(I27:I29)</f>
        <v>0</v>
      </c>
      <c r="J26" s="152"/>
      <c r="K26" s="130"/>
      <c r="L26" s="130"/>
      <c r="M26" s="132"/>
      <c r="N26" s="149"/>
      <c r="O26" s="130"/>
      <c r="P26" s="130"/>
      <c r="Q26" s="130"/>
      <c r="R26" s="130"/>
      <c r="S26" s="130"/>
      <c r="T26" s="130"/>
      <c r="U26" s="130"/>
      <c r="V26" s="130"/>
      <c r="W26" s="130"/>
    </row>
    <row r="27" spans="1:23" ht="26.25" customHeight="1" thickBot="1">
      <c r="A27" s="136"/>
      <c r="B27" s="127" t="s">
        <v>66</v>
      </c>
      <c r="C27" s="128"/>
      <c r="D27" s="128"/>
      <c r="E27" s="128"/>
      <c r="F27" s="128"/>
      <c r="G27" s="128"/>
      <c r="H27" s="139" t="s">
        <v>89</v>
      </c>
      <c r="I27" s="82">
        <f>SUMIF(C11:C25,"【職員処遇改善費のみ対象】横浜市（区）主催研修",I11:I25)</f>
        <v>0</v>
      </c>
      <c r="J27" s="126"/>
      <c r="K27" s="130"/>
      <c r="L27" s="130"/>
      <c r="M27" s="132"/>
      <c r="N27" s="149"/>
      <c r="O27" s="130"/>
      <c r="P27" s="130"/>
      <c r="Q27" s="130"/>
      <c r="R27" s="130"/>
      <c r="S27" s="130"/>
      <c r="T27" s="130"/>
      <c r="U27" s="130"/>
      <c r="V27" s="130"/>
      <c r="W27" s="130"/>
    </row>
    <row r="28" spans="1:23" ht="26.25" customHeight="1" thickBot="1">
      <c r="A28" s="136"/>
      <c r="B28" s="147" t="s">
        <v>145</v>
      </c>
      <c r="C28" s="128"/>
      <c r="D28" s="128"/>
      <c r="E28" s="128"/>
      <c r="F28" s="128"/>
      <c r="G28" s="128"/>
      <c r="H28" s="138" t="s">
        <v>186</v>
      </c>
      <c r="I28" s="82">
        <f ca="1">SUMIF(C11:C26,"【幼稚園又は認定こども園に勤務していた者】その他",I11:I25)</f>
        <v>0</v>
      </c>
      <c r="J28" s="137"/>
      <c r="K28" s="130"/>
      <c r="M28" s="132"/>
      <c r="N28" s="149"/>
      <c r="O28" s="130"/>
      <c r="P28" s="130"/>
      <c r="Q28" s="130"/>
      <c r="R28" s="130"/>
      <c r="S28" s="130"/>
      <c r="T28" s="130"/>
      <c r="U28" s="130"/>
      <c r="V28" s="130"/>
      <c r="W28" s="130"/>
    </row>
    <row r="29" spans="1:23" ht="26.25" customHeight="1" thickBot="1">
      <c r="A29" s="136"/>
      <c r="B29" s="292" t="s">
        <v>144</v>
      </c>
      <c r="C29" s="292"/>
      <c r="D29" s="292"/>
      <c r="E29" s="292"/>
      <c r="F29" s="292"/>
      <c r="G29" s="293"/>
      <c r="H29" s="138" t="s">
        <v>187</v>
      </c>
      <c r="I29" s="82">
        <f>IF(SUMIF(C11:C25,"【職員処遇改善費のみ対象】園内研修",I11:I25)&gt;N25,N25,SUMIF(C11:C25,"【職員処遇改善費のみ対象】園内研修",I11:I25))</f>
        <v>0</v>
      </c>
      <c r="J29" s="137"/>
      <c r="K29" s="130"/>
      <c r="L29" s="130"/>
      <c r="M29" s="130"/>
      <c r="N29" s="130"/>
      <c r="O29" s="130"/>
      <c r="P29" s="130"/>
      <c r="Q29" s="130"/>
      <c r="R29" s="130"/>
      <c r="S29" s="130"/>
      <c r="T29" s="130"/>
      <c r="U29" s="130"/>
      <c r="V29" s="130"/>
      <c r="W29" s="130"/>
    </row>
    <row r="30" spans="1:23" s="52" customFormat="1" ht="26.25" customHeight="1" thickBot="1">
      <c r="A30" s="121"/>
      <c r="B30" s="122" t="s">
        <v>183</v>
      </c>
      <c r="C30" s="148"/>
      <c r="D30" s="128"/>
      <c r="E30" s="128"/>
      <c r="F30" s="128"/>
      <c r="G30" s="128"/>
      <c r="H30" s="189" t="s">
        <v>188</v>
      </c>
      <c r="I30" s="82">
        <f>SUMIF(C11:C25,"幼稚園教諭旧免許状更新講習・免許法認定講習",I11:I25)</f>
        <v>0</v>
      </c>
      <c r="J30" s="128"/>
      <c r="K30" s="132"/>
      <c r="L30" s="132"/>
      <c r="M30" s="132"/>
      <c r="N30" s="132"/>
      <c r="O30" s="132"/>
      <c r="P30" s="132"/>
      <c r="Q30" s="132"/>
      <c r="R30" s="132"/>
      <c r="S30" s="132"/>
      <c r="T30" s="132"/>
      <c r="U30" s="132"/>
      <c r="V30" s="132"/>
      <c r="W30" s="132"/>
    </row>
    <row r="31" spans="1:23" s="52" customFormat="1" ht="15" customHeight="1">
      <c r="A31" s="121"/>
      <c r="B31" s="291" t="s">
        <v>184</v>
      </c>
      <c r="C31" s="291"/>
      <c r="D31" s="128"/>
      <c r="E31" s="128"/>
      <c r="F31" s="128"/>
      <c r="G31" s="128"/>
      <c r="H31" s="128"/>
      <c r="I31" s="128"/>
      <c r="J31" s="128"/>
      <c r="K31" s="132"/>
      <c r="L31" s="132"/>
      <c r="M31" s="132"/>
      <c r="N31" s="132"/>
      <c r="O31" s="132"/>
      <c r="P31" s="132"/>
      <c r="Q31" s="132"/>
      <c r="R31" s="132"/>
      <c r="S31" s="132"/>
      <c r="T31" s="132"/>
      <c r="U31" s="132"/>
      <c r="V31" s="132"/>
      <c r="W31" s="132"/>
    </row>
    <row r="32" spans="1:23" s="52" customFormat="1" ht="15" customHeight="1">
      <c r="A32" s="121"/>
      <c r="B32" s="122" t="s">
        <v>185</v>
      </c>
      <c r="C32" s="128"/>
      <c r="D32" s="128"/>
      <c r="E32" s="128"/>
      <c r="F32" s="128"/>
      <c r="G32" s="128"/>
      <c r="H32" s="128"/>
      <c r="I32" s="128"/>
      <c r="J32" s="128"/>
      <c r="K32" s="132"/>
      <c r="L32" s="132"/>
      <c r="M32" s="132"/>
      <c r="N32" s="132"/>
      <c r="O32" s="132"/>
      <c r="P32" s="132"/>
      <c r="Q32" s="132"/>
      <c r="R32" s="132"/>
      <c r="S32" s="132"/>
      <c r="T32" s="132"/>
      <c r="U32" s="132"/>
      <c r="V32" s="132"/>
      <c r="W32" s="132"/>
    </row>
    <row r="33" spans="1:23" s="52" customFormat="1" ht="15" customHeight="1">
      <c r="A33" s="121"/>
      <c r="B33" s="122" t="s">
        <v>196</v>
      </c>
      <c r="C33" s="128"/>
      <c r="D33" s="128"/>
      <c r="E33" s="128"/>
      <c r="F33" s="128"/>
      <c r="G33" s="128"/>
      <c r="H33" s="128"/>
      <c r="I33" s="128"/>
      <c r="J33" s="128"/>
      <c r="K33" s="132"/>
      <c r="L33" s="132"/>
      <c r="M33" s="132"/>
      <c r="N33" s="132"/>
      <c r="O33" s="132"/>
      <c r="P33" s="132"/>
      <c r="Q33" s="132"/>
      <c r="R33" s="132"/>
      <c r="S33" s="132"/>
      <c r="T33" s="132"/>
      <c r="U33" s="132"/>
      <c r="V33" s="132"/>
      <c r="W33" s="132"/>
    </row>
    <row r="34" spans="1:23" s="52" customFormat="1" ht="15" customHeight="1">
      <c r="A34" s="121"/>
      <c r="C34" s="129"/>
      <c r="D34" s="128"/>
      <c r="E34" s="128"/>
      <c r="F34" s="128"/>
      <c r="G34" s="128"/>
      <c r="H34" s="128"/>
      <c r="I34" s="128"/>
      <c r="J34" s="128"/>
      <c r="K34" s="132"/>
      <c r="L34" s="132"/>
      <c r="M34" s="132"/>
      <c r="N34" s="132"/>
      <c r="O34" s="132"/>
      <c r="P34" s="132"/>
      <c r="Q34" s="132"/>
      <c r="R34" s="132"/>
      <c r="S34" s="132"/>
      <c r="T34" s="132"/>
      <c r="U34" s="132"/>
      <c r="V34" s="132"/>
      <c r="W34" s="132"/>
    </row>
    <row r="35" spans="1:23" s="52" customFormat="1" ht="15" customHeight="1">
      <c r="A35" s="121"/>
      <c r="D35" s="128"/>
      <c r="E35" s="128"/>
      <c r="F35" s="128"/>
      <c r="G35" s="128"/>
      <c r="H35" s="128"/>
      <c r="I35" s="128"/>
      <c r="J35" s="128"/>
      <c r="K35" s="132"/>
      <c r="L35" s="132"/>
      <c r="M35" s="132"/>
      <c r="N35" s="132"/>
      <c r="O35" s="132"/>
      <c r="P35" s="132"/>
      <c r="Q35" s="132"/>
      <c r="R35" s="132"/>
      <c r="S35" s="132"/>
      <c r="T35" s="132"/>
      <c r="U35" s="132"/>
      <c r="V35" s="132"/>
      <c r="W35" s="132"/>
    </row>
    <row r="36" spans="1:23" s="52" customFormat="1" ht="15" customHeight="1">
      <c r="A36" s="121"/>
      <c r="C36" s="128"/>
      <c r="D36" s="128"/>
      <c r="E36" s="128"/>
      <c r="F36" s="128"/>
      <c r="G36" s="128"/>
      <c r="H36" s="128"/>
      <c r="I36" s="128"/>
      <c r="J36" s="128"/>
      <c r="K36" s="132"/>
      <c r="L36" s="132"/>
      <c r="M36" s="132"/>
      <c r="N36" s="132"/>
      <c r="O36" s="132"/>
      <c r="P36" s="132"/>
      <c r="Q36" s="132"/>
      <c r="R36" s="132"/>
      <c r="S36" s="132"/>
      <c r="T36" s="132"/>
      <c r="U36" s="132"/>
      <c r="V36" s="132"/>
      <c r="W36" s="132"/>
    </row>
    <row r="37" spans="1:23" s="52" customFormat="1" ht="15" customHeight="1">
      <c r="A37" s="62"/>
      <c r="C37" s="50"/>
      <c r="D37" s="50"/>
      <c r="E37" s="50"/>
      <c r="F37" s="50"/>
      <c r="G37" s="50"/>
      <c r="H37" s="50"/>
      <c r="I37" s="50"/>
      <c r="J37" s="50"/>
    </row>
    <row r="38" spans="1:23" s="52" customFormat="1" ht="15" customHeight="1">
      <c r="A38" s="62"/>
      <c r="B38" s="99" t="s">
        <v>90</v>
      </c>
      <c r="C38" s="100"/>
      <c r="D38" s="100"/>
      <c r="E38" s="100"/>
      <c r="F38" s="100"/>
      <c r="G38" s="50"/>
      <c r="H38" s="50"/>
      <c r="I38" s="50"/>
      <c r="J38" s="50"/>
    </row>
    <row r="39" spans="1:23" s="52" customFormat="1" ht="30" customHeight="1">
      <c r="A39" s="62"/>
      <c r="B39" s="211"/>
      <c r="C39" s="212"/>
      <c r="D39" s="212"/>
      <c r="E39" s="212"/>
      <c r="F39" s="212"/>
      <c r="G39" s="212"/>
      <c r="H39" s="212"/>
      <c r="I39" s="212"/>
      <c r="J39" s="212"/>
    </row>
    <row r="40" spans="1:23" s="52" customFormat="1" ht="15" customHeight="1">
      <c r="A40" s="62"/>
      <c r="B40" s="58"/>
      <c r="C40" s="50"/>
      <c r="D40" s="50"/>
      <c r="E40" s="50"/>
      <c r="F40" s="50"/>
      <c r="G40" s="50"/>
      <c r="H40" s="50"/>
      <c r="I40" s="50"/>
      <c r="J40" s="50"/>
    </row>
    <row r="41" spans="1:23" s="52" customFormat="1" ht="15" customHeight="1">
      <c r="A41" s="62"/>
      <c r="B41" s="58"/>
      <c r="C41" s="50"/>
      <c r="D41" s="50"/>
      <c r="E41" s="50"/>
      <c r="F41" s="50"/>
      <c r="G41" s="50"/>
      <c r="H41" s="50"/>
      <c r="I41" s="50"/>
      <c r="J41" s="50"/>
    </row>
    <row r="42" spans="1:23" s="53" customFormat="1" ht="15" customHeight="1">
      <c r="A42" s="66"/>
      <c r="B42" s="57"/>
      <c r="C42" s="51"/>
      <c r="D42" s="51"/>
      <c r="E42" s="51"/>
      <c r="F42" s="51"/>
      <c r="G42" s="51"/>
      <c r="H42" s="51"/>
      <c r="I42" s="51"/>
      <c r="J42" s="51"/>
    </row>
  </sheetData>
  <sheetProtection algorithmName="SHA-512" hashValue="pEMSStiGAGHsNcwx7V+vp/rKF+DjWeporrrfCR37CAxFlQPJb6eNyIM2lNZFqtcfpOmX2SBeGOxWH3uAF6YKMw==" saltValue="JupzuLsJfEk4FSG58Ofa6g==" spinCount="100000" sheet="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9:G29"/>
    <mergeCell ref="B31:C31"/>
    <mergeCell ref="B39:J39"/>
    <mergeCell ref="D21:E21"/>
    <mergeCell ref="D22:E22"/>
    <mergeCell ref="D23:E23"/>
    <mergeCell ref="D24:E24"/>
    <mergeCell ref="D25:E25"/>
    <mergeCell ref="A26:G26"/>
  </mergeCells>
  <phoneticPr fontId="2"/>
  <conditionalFormatting sqref="C6:C7">
    <cfRule type="cellIs" dxfId="194" priority="13" operator="equal">
      <formula>""</formula>
    </cfRule>
  </conditionalFormatting>
  <conditionalFormatting sqref="D8 H26:I26">
    <cfRule type="cellIs" dxfId="193" priority="15" operator="equal">
      <formula>""</formula>
    </cfRule>
  </conditionalFormatting>
  <conditionalFormatting sqref="D11:E25 G11:H25">
    <cfRule type="expression" dxfId="192" priority="3">
      <formula>$C11="【職員処遇改善費のみ対象】園内研修"</formula>
    </cfRule>
  </conditionalFormatting>
  <conditionalFormatting sqref="D11:E25">
    <cfRule type="expression" dxfId="191" priority="11">
      <formula>$C11="【職員処遇改善費のみ対象】横浜市（区）主催研修"</formula>
    </cfRule>
    <cfRule type="expression" dxfId="190" priority="12">
      <formula>$C11="幼稚園教諭旧免許状更新講習・免許法認定講習"</formula>
    </cfRule>
  </conditionalFormatting>
  <conditionalFormatting sqref="F11:F25">
    <cfRule type="expression" dxfId="189" priority="7">
      <formula>$C11&lt;&gt;"保育士等キャリアアップ研修"</formula>
    </cfRule>
    <cfRule type="expression" dxfId="188" priority="16" stopIfTrue="1">
      <formula>$C11="保育士等キャリアアップ研修"</formula>
    </cfRule>
  </conditionalFormatting>
  <conditionalFormatting sqref="F11:H25">
    <cfRule type="expression" dxfId="187" priority="4">
      <formula>$C11="その他"</formula>
    </cfRule>
  </conditionalFormatting>
  <conditionalFormatting sqref="G11:G25">
    <cfRule type="expression" dxfId="186" priority="9">
      <formula>$C11="幼稚園教諭旧免許状更新講習・免許法認定講習"</formula>
    </cfRule>
  </conditionalFormatting>
  <conditionalFormatting sqref="G11:H25">
    <cfRule type="expression" dxfId="185" priority="1">
      <formula>$C11="【職員処遇改善費のみ対象】横浜市（区）主催研修"</formula>
    </cfRule>
  </conditionalFormatting>
  <conditionalFormatting sqref="H11:H25">
    <cfRule type="expression" dxfId="184" priority="2">
      <formula>$C11="【幼稚園又は認定こども園に勤務していた者】その他"</formula>
    </cfRule>
  </conditionalFormatting>
  <conditionalFormatting sqref="H3:I3 H4:J7">
    <cfRule type="cellIs" dxfId="183" priority="14" operator="equal">
      <formula>""</formula>
    </cfRule>
  </conditionalFormatting>
  <conditionalFormatting sqref="I11:I25">
    <cfRule type="expression" dxfId="182" priority="8">
      <formula>$C11="保育士等キャリアアップ研修"</formula>
    </cfRule>
  </conditionalFormatting>
  <dataValidations count="9">
    <dataValidation type="list" allowBlank="1" showInputMessage="1" showErrorMessage="1" sqref="D11:E25" xr:uid="{B17B1361-9224-4451-AD43-EA9F88565089}">
      <formula1>INDIRECT($C11)</formula1>
    </dataValidation>
    <dataValidation type="list" allowBlank="1" showInputMessage="1" showErrorMessage="1" sqref="O6" xr:uid="{AB52F0F2-6AE9-461E-92FE-DC1BBE38C55B}">
      <formula1>" "</formula1>
    </dataValidation>
    <dataValidation type="list" allowBlank="1" showInputMessage="1" showErrorMessage="1" sqref="C11:C25" xr:uid="{29F2EE66-EF63-4846-B427-36BC96F56E09}">
      <formula1>INDIRECT($D$8)</formula1>
    </dataValidation>
    <dataValidation type="list" allowBlank="1" showInputMessage="1" showErrorMessage="1" sqref="D8" xr:uid="{295D642D-A32F-4A9C-9A39-DB45C0BB5771}">
      <formula1>"〇,×"</formula1>
    </dataValidation>
    <dataValidation type="textLength" operator="equal" allowBlank="1" showInputMessage="1" showErrorMessage="1" sqref="G11:G25" xr:uid="{DD4BE404-1455-4CFF-AD37-BD255FA3473D}">
      <formula1>12</formula1>
    </dataValidation>
    <dataValidation type="decimal" operator="greaterThanOrEqual" allowBlank="1" showInputMessage="1" showErrorMessage="1" sqref="I11:I25" xr:uid="{269BA471-4946-499F-88BF-A45CCFEE0C4B}">
      <formula1>0</formula1>
    </dataValidation>
    <dataValidation type="list" allowBlank="1" showInputMessage="1" showErrorMessage="1" sqref="H11:H24" xr:uid="{5F2B35C6-D3B4-4D8F-95FF-2C7FFDDE0C66}">
      <formula1>INDIRECT($C$6)</formula1>
    </dataValidation>
    <dataValidation type="list" allowBlank="1" showInputMessage="1" showErrorMessage="1" sqref="H25" xr:uid="{529D2FE9-61B3-4D07-A7CB-03D25098D267}">
      <formula1>INDIRECT($C$5)</formula1>
    </dataValidation>
    <dataValidation type="date" operator="lessThanOrEqual" allowBlank="1" error="賃金改善開始月のR6.4月以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6.4月以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BAE4D4CF-C8A5-45E8-B1B8-638A02CE8465}">
      <formula1>45716</formula1>
    </dataValidation>
  </dataValidations>
  <printOptions horizontalCentered="1"/>
  <pageMargins left="0.25" right="0.25" top="0.75" bottom="0.75" header="0.3" footer="0.3"/>
  <pageSetup paperSize="8" scale="85" orientation="landscape" cellComments="asDisplayed" r:id="rId1"/>
  <extLst>
    <ext xmlns:x14="http://schemas.microsoft.com/office/spreadsheetml/2009/9/main" uri="{CCE6A557-97BC-4b89-ADB6-D9C93CAAB3DF}">
      <x14:dataValidations xmlns:xm="http://schemas.microsoft.com/office/excel/2006/main" count="1">
        <x14:dataValidation type="list" allowBlank="1" showInputMessage="1" showErrorMessage="1" xr:uid="{8B7413C4-F884-4732-AB33-2B1145804858}">
          <x14:formula1>
            <xm:f>マスタ!$C$3:$C$6</xm:f>
          </x14:formula1>
          <xm:sqref>C6:D6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0000"/>
    <pageSetUpPr fitToPage="1"/>
  </sheetPr>
  <dimension ref="A1:W42"/>
  <sheetViews>
    <sheetView showZeros="0" view="pageBreakPreview" zoomScale="70" zoomScaleNormal="70" zoomScaleSheetLayoutView="70" workbookViewId="0">
      <selection activeCell="B12" sqref="B12"/>
    </sheetView>
  </sheetViews>
  <sheetFormatPr defaultRowHeight="18.75"/>
  <cols>
    <col min="1" max="1" width="5" style="63" customWidth="1"/>
    <col min="2" max="2" width="16.75" style="67" customWidth="1"/>
    <col min="3" max="3" width="39.375" style="2" customWidth="1"/>
    <col min="4" max="4" width="9.375" style="2" customWidth="1"/>
    <col min="5" max="5" width="37.625" style="2" customWidth="1"/>
    <col min="6" max="6" width="42.875" style="2" customWidth="1"/>
    <col min="7" max="7" width="19.625" style="2" customWidth="1"/>
    <col min="8" max="8" width="22.375" style="2" customWidth="1"/>
    <col min="9" max="9" width="15.625" style="2" customWidth="1"/>
    <col min="10" max="10" width="27.5" style="2" customWidth="1"/>
    <col min="11" max="11" width="9" style="2" hidden="1" customWidth="1"/>
    <col min="12" max="12" width="11.875" style="2" hidden="1" customWidth="1"/>
    <col min="13" max="13" width="10.5" style="2" hidden="1" customWidth="1"/>
    <col min="14" max="14" width="9" style="2" hidden="1" customWidth="1"/>
    <col min="15" max="15" width="50.625" style="2" hidden="1" customWidth="1"/>
    <col min="16" max="16384" width="9" style="2"/>
  </cols>
  <sheetData>
    <row r="1" spans="1:23" ht="29.25" customHeight="1">
      <c r="A1" s="112" t="s">
        <v>71</v>
      </c>
      <c r="B1" s="113"/>
      <c r="C1" s="117"/>
      <c r="D1" s="116" t="s">
        <v>195</v>
      </c>
      <c r="E1" s="98"/>
      <c r="F1" s="116"/>
      <c r="G1" s="117"/>
      <c r="H1" s="117"/>
      <c r="I1" s="117"/>
      <c r="J1" s="118"/>
      <c r="K1" s="130"/>
      <c r="L1" s="130"/>
      <c r="M1" s="130"/>
      <c r="N1" s="130"/>
      <c r="O1" s="130"/>
      <c r="P1" s="130"/>
      <c r="Q1" s="130"/>
      <c r="R1" s="130"/>
      <c r="S1" s="130"/>
      <c r="T1" s="130"/>
      <c r="U1" s="130"/>
      <c r="V1" s="130"/>
      <c r="W1" s="130"/>
    </row>
    <row r="2" spans="1:23" ht="19.5" thickBot="1">
      <c r="A2" s="121"/>
      <c r="B2" s="122"/>
      <c r="C2" s="119"/>
      <c r="D2" s="119"/>
      <c r="E2" s="119"/>
      <c r="F2" s="124"/>
      <c r="G2" s="119"/>
      <c r="H2" s="125"/>
      <c r="I2" s="125"/>
      <c r="J2" s="125"/>
      <c r="K2" s="130"/>
      <c r="L2" s="130"/>
      <c r="M2" s="130"/>
      <c r="N2" s="130"/>
      <c r="O2" s="130"/>
      <c r="P2" s="130"/>
      <c r="Q2" s="130"/>
      <c r="R2" s="130"/>
      <c r="S2" s="130"/>
      <c r="T2" s="130"/>
      <c r="U2" s="130"/>
      <c r="V2" s="130"/>
      <c r="W2" s="130"/>
    </row>
    <row r="3" spans="1:23" s="6" customFormat="1" ht="24.95" customHeight="1">
      <c r="A3" s="192"/>
      <c r="B3" s="122"/>
      <c r="C3" s="193"/>
      <c r="D3" s="193"/>
      <c r="E3" s="193"/>
      <c r="F3" s="194"/>
      <c r="G3" s="195" t="s">
        <v>1</v>
      </c>
      <c r="H3" s="97">
        <f>①集計表!P4</f>
        <v>0</v>
      </c>
      <c r="I3" s="196" t="s">
        <v>3</v>
      </c>
      <c r="J3" s="118"/>
      <c r="K3" s="131"/>
      <c r="L3" s="131"/>
      <c r="M3" s="131"/>
      <c r="N3" s="131"/>
      <c r="O3" s="131"/>
      <c r="P3" s="131"/>
      <c r="Q3" s="131"/>
      <c r="R3" s="131"/>
      <c r="S3" s="131"/>
      <c r="T3" s="131"/>
      <c r="U3" s="131"/>
      <c r="V3" s="131"/>
      <c r="W3" s="131"/>
    </row>
    <row r="4" spans="1:23" s="6" customFormat="1" ht="24.95" customHeight="1">
      <c r="A4" s="121"/>
      <c r="B4" s="122"/>
      <c r="C4" s="193"/>
      <c r="D4" s="193"/>
      <c r="E4" s="193"/>
      <c r="F4" s="194"/>
      <c r="G4" s="197" t="s">
        <v>4</v>
      </c>
      <c r="H4" s="276">
        <f>①集計表!P5</f>
        <v>0</v>
      </c>
      <c r="I4" s="277"/>
      <c r="J4" s="278"/>
      <c r="K4" s="131"/>
      <c r="L4" s="131"/>
      <c r="M4" s="131"/>
      <c r="N4" s="131"/>
      <c r="O4" s="131"/>
      <c r="P4" s="131"/>
      <c r="Q4" s="131"/>
      <c r="R4" s="131"/>
      <c r="S4" s="131"/>
      <c r="T4" s="131"/>
      <c r="U4" s="131"/>
      <c r="V4" s="131"/>
      <c r="W4" s="131"/>
    </row>
    <row r="5" spans="1:23" s="6" customFormat="1" ht="24.95" customHeight="1" thickBot="1">
      <c r="A5" s="62"/>
      <c r="B5" s="71"/>
      <c r="C5" s="3"/>
      <c r="D5" s="14"/>
      <c r="E5" s="14"/>
      <c r="F5" s="7"/>
      <c r="G5" s="15" t="s">
        <v>7</v>
      </c>
      <c r="H5" s="279">
        <f>①集計表!P6</f>
        <v>0</v>
      </c>
      <c r="I5" s="280"/>
      <c r="J5" s="281"/>
      <c r="K5" s="131"/>
      <c r="L5" s="131"/>
      <c r="M5" s="131"/>
      <c r="N5" s="131"/>
      <c r="O5" s="131"/>
      <c r="P5" s="131"/>
      <c r="Q5" s="131"/>
      <c r="R5" s="131"/>
      <c r="S5" s="131"/>
      <c r="T5" s="131"/>
      <c r="U5" s="131"/>
      <c r="V5" s="131"/>
      <c r="W5" s="131"/>
    </row>
    <row r="6" spans="1:23" s="6" customFormat="1" ht="24.95" customHeight="1">
      <c r="A6" s="62"/>
      <c r="B6" s="68" t="s">
        <v>6</v>
      </c>
      <c r="C6" s="270"/>
      <c r="D6" s="271"/>
      <c r="E6" s="14"/>
      <c r="F6" s="7"/>
      <c r="G6" s="70" t="s">
        <v>63</v>
      </c>
      <c r="H6" s="279">
        <f>①集計表!P7</f>
        <v>0</v>
      </c>
      <c r="I6" s="280"/>
      <c r="J6" s="281"/>
      <c r="K6" s="131"/>
      <c r="L6" s="131"/>
      <c r="M6" s="131"/>
      <c r="N6" s="131"/>
      <c r="O6" s="131"/>
      <c r="P6" s="131"/>
      <c r="Q6" s="131"/>
      <c r="R6" s="131"/>
      <c r="S6" s="131"/>
      <c r="T6" s="131"/>
      <c r="U6" s="131"/>
      <c r="V6" s="131"/>
      <c r="W6" s="131"/>
    </row>
    <row r="7" spans="1:23" s="6" customFormat="1" ht="24.95" customHeight="1" thickBot="1">
      <c r="A7" s="62"/>
      <c r="B7" s="107" t="s">
        <v>9</v>
      </c>
      <c r="C7" s="272"/>
      <c r="D7" s="273"/>
      <c r="E7" s="14"/>
      <c r="F7" s="7"/>
      <c r="G7" s="17" t="s">
        <v>64</v>
      </c>
      <c r="H7" s="282">
        <f>①集計表!P8</f>
        <v>0</v>
      </c>
      <c r="I7" s="283"/>
      <c r="J7" s="284"/>
      <c r="K7" s="131"/>
      <c r="L7" s="131"/>
      <c r="M7" s="131"/>
      <c r="N7" s="131"/>
      <c r="O7" s="131"/>
      <c r="P7" s="131"/>
      <c r="Q7" s="131"/>
      <c r="R7" s="131"/>
      <c r="S7" s="131"/>
      <c r="T7" s="131"/>
      <c r="U7" s="131"/>
      <c r="V7" s="131"/>
      <c r="W7" s="131"/>
    </row>
    <row r="8" spans="1:23" s="6" customFormat="1" ht="24.95" customHeight="1" thickBot="1">
      <c r="A8" s="62"/>
      <c r="B8" s="268" t="s">
        <v>104</v>
      </c>
      <c r="C8" s="269"/>
      <c r="D8" s="133" t="s">
        <v>106</v>
      </c>
      <c r="E8" s="14"/>
      <c r="F8" s="7"/>
      <c r="G8" s="102"/>
      <c r="H8" s="3"/>
      <c r="I8" s="3"/>
      <c r="J8" s="106"/>
      <c r="K8" s="131"/>
      <c r="L8" s="131" t="s">
        <v>190</v>
      </c>
      <c r="M8" s="131"/>
      <c r="N8" s="131"/>
      <c r="O8" s="131"/>
      <c r="P8" s="131"/>
      <c r="Q8" s="131"/>
      <c r="R8" s="131"/>
      <c r="S8" s="131"/>
      <c r="T8" s="131"/>
      <c r="U8" s="131"/>
      <c r="V8" s="131"/>
      <c r="W8" s="131"/>
    </row>
    <row r="9" spans="1:23" ht="24.95" customHeight="1">
      <c r="A9" s="62"/>
      <c r="B9" s="58"/>
      <c r="C9" s="19"/>
      <c r="D9" s="20"/>
      <c r="E9" s="20"/>
      <c r="F9" s="19"/>
      <c r="G9" s="19"/>
      <c r="H9" s="21"/>
      <c r="I9" s="22"/>
      <c r="J9" s="23"/>
      <c r="K9" s="130"/>
      <c r="L9" s="141" t="s">
        <v>189</v>
      </c>
      <c r="M9" s="140">
        <v>42826</v>
      </c>
      <c r="N9" s="130"/>
      <c r="O9" s="130"/>
      <c r="P9" s="130"/>
      <c r="Q9" s="130"/>
      <c r="R9" s="130"/>
      <c r="S9" s="130"/>
      <c r="T9" s="130"/>
      <c r="U9" s="130"/>
      <c r="V9" s="130"/>
      <c r="W9" s="130"/>
    </row>
    <row r="10" spans="1:23" ht="98.25" customHeight="1" thickBot="1">
      <c r="A10" s="61" t="s">
        <v>15</v>
      </c>
      <c r="B10" s="105" t="s">
        <v>146</v>
      </c>
      <c r="C10" s="59" t="s">
        <v>101</v>
      </c>
      <c r="D10" s="285" t="s">
        <v>181</v>
      </c>
      <c r="E10" s="286"/>
      <c r="F10" s="59" t="s">
        <v>19</v>
      </c>
      <c r="G10" s="60" t="s">
        <v>20</v>
      </c>
      <c r="H10" s="69" t="s">
        <v>74</v>
      </c>
      <c r="I10" s="72" t="s">
        <v>136</v>
      </c>
      <c r="J10" s="59" t="s">
        <v>62</v>
      </c>
      <c r="K10" s="130"/>
      <c r="L10" s="141" t="s">
        <v>142</v>
      </c>
      <c r="M10" s="130"/>
      <c r="N10" s="130"/>
      <c r="O10" s="130"/>
      <c r="P10" s="130"/>
      <c r="Q10" s="130"/>
      <c r="R10" s="130"/>
      <c r="S10" s="130"/>
      <c r="T10" s="130"/>
      <c r="U10" s="130"/>
      <c r="V10" s="130"/>
      <c r="W10" s="130"/>
    </row>
    <row r="11" spans="1:23" ht="30" customHeight="1">
      <c r="A11" s="64">
        <v>1</v>
      </c>
      <c r="B11" s="153"/>
      <c r="C11" s="154"/>
      <c r="D11" s="274"/>
      <c r="E11" s="275"/>
      <c r="F11" s="155"/>
      <c r="G11" s="156"/>
      <c r="H11" s="157"/>
      <c r="I11" s="158"/>
      <c r="J11" s="75"/>
      <c r="K11" s="130"/>
      <c r="L11" s="141" t="s">
        <v>143</v>
      </c>
      <c r="M11" s="140">
        <v>43921</v>
      </c>
      <c r="N11" s="130"/>
      <c r="O11" s="130"/>
      <c r="P11" s="130"/>
      <c r="Q11" s="130"/>
      <c r="R11" s="130"/>
      <c r="S11" s="130"/>
      <c r="T11" s="130"/>
      <c r="U11" s="130"/>
      <c r="V11" s="130"/>
      <c r="W11" s="130"/>
    </row>
    <row r="12" spans="1:23" ht="30" customHeight="1">
      <c r="A12" s="64">
        <v>2</v>
      </c>
      <c r="B12" s="153"/>
      <c r="C12" s="154"/>
      <c r="D12" s="274"/>
      <c r="E12" s="275"/>
      <c r="F12" s="155"/>
      <c r="G12" s="156"/>
      <c r="H12" s="159"/>
      <c r="I12" s="160"/>
      <c r="J12" s="75"/>
      <c r="K12" s="130">
        <f t="shared" ref="K12:K25" si="0">IF(H12&lt;&gt;"",1,0)</f>
        <v>0</v>
      </c>
      <c r="L12" s="130" t="s">
        <v>141</v>
      </c>
      <c r="M12" s="140">
        <v>45382</v>
      </c>
      <c r="N12" s="130"/>
      <c r="O12" s="130"/>
      <c r="P12" s="130"/>
      <c r="Q12" s="130"/>
      <c r="R12" s="130"/>
      <c r="S12" s="130"/>
      <c r="T12" s="130"/>
      <c r="U12" s="130"/>
      <c r="V12" s="130"/>
      <c r="W12" s="130"/>
    </row>
    <row r="13" spans="1:23" ht="30" customHeight="1">
      <c r="A13" s="64">
        <v>3</v>
      </c>
      <c r="B13" s="153"/>
      <c r="C13" s="154"/>
      <c r="D13" s="274"/>
      <c r="E13" s="275"/>
      <c r="F13" s="155"/>
      <c r="G13" s="156"/>
      <c r="H13" s="159"/>
      <c r="I13" s="160"/>
      <c r="J13" s="75"/>
      <c r="K13" s="130">
        <f t="shared" si="0"/>
        <v>0</v>
      </c>
      <c r="L13" s="130" t="str">
        <f t="shared" ref="L13:L24" si="1">IF(C13="その他",1,"")</f>
        <v/>
      </c>
      <c r="M13" s="142"/>
      <c r="N13" s="130"/>
      <c r="O13" s="130"/>
      <c r="P13" s="130"/>
      <c r="Q13" s="130"/>
      <c r="R13" s="130"/>
      <c r="S13" s="130"/>
      <c r="T13" s="130"/>
      <c r="U13" s="130"/>
      <c r="V13" s="130"/>
      <c r="W13" s="130"/>
    </row>
    <row r="14" spans="1:23" ht="30" customHeight="1">
      <c r="A14" s="64">
        <v>4</v>
      </c>
      <c r="B14" s="153"/>
      <c r="C14" s="154"/>
      <c r="D14" s="274"/>
      <c r="E14" s="275"/>
      <c r="F14" s="155"/>
      <c r="G14" s="156"/>
      <c r="H14" s="159"/>
      <c r="I14" s="160"/>
      <c r="J14" s="75"/>
      <c r="K14" s="130">
        <f>IF(H14&lt;&gt;"",1,0)</f>
        <v>0</v>
      </c>
      <c r="L14" s="130" t="str">
        <f t="shared" si="1"/>
        <v/>
      </c>
      <c r="M14" s="141"/>
      <c r="N14" s="130"/>
      <c r="O14" s="130"/>
      <c r="P14" s="130"/>
      <c r="Q14" s="130"/>
      <c r="R14" s="130"/>
      <c r="S14" s="130"/>
      <c r="T14" s="130"/>
      <c r="U14" s="130"/>
      <c r="V14" s="130"/>
      <c r="W14" s="130"/>
    </row>
    <row r="15" spans="1:23" ht="30" customHeight="1">
      <c r="A15" s="64">
        <v>5</v>
      </c>
      <c r="B15" s="153"/>
      <c r="C15" s="154"/>
      <c r="D15" s="274"/>
      <c r="E15" s="275"/>
      <c r="F15" s="155"/>
      <c r="G15" s="156"/>
      <c r="H15" s="159"/>
      <c r="I15" s="160"/>
      <c r="J15" s="75"/>
      <c r="K15" s="130">
        <f t="shared" si="0"/>
        <v>0</v>
      </c>
      <c r="L15" s="130" t="str">
        <f t="shared" si="1"/>
        <v/>
      </c>
      <c r="M15" s="130"/>
      <c r="N15" s="130"/>
      <c r="O15" s="130"/>
      <c r="P15" s="130"/>
      <c r="Q15" s="130"/>
      <c r="R15" s="130"/>
      <c r="S15" s="130"/>
      <c r="T15" s="130"/>
      <c r="U15" s="130"/>
      <c r="V15" s="130"/>
      <c r="W15" s="130"/>
    </row>
    <row r="16" spans="1:23" ht="30" customHeight="1">
      <c r="A16" s="64">
        <v>6</v>
      </c>
      <c r="B16" s="153"/>
      <c r="C16" s="154"/>
      <c r="D16" s="274"/>
      <c r="E16" s="275"/>
      <c r="F16" s="155"/>
      <c r="G16" s="156"/>
      <c r="H16" s="159"/>
      <c r="I16" s="160"/>
      <c r="J16" s="75"/>
      <c r="K16" s="130">
        <f t="shared" si="0"/>
        <v>0</v>
      </c>
      <c r="L16" s="130" t="str">
        <f t="shared" si="1"/>
        <v/>
      </c>
      <c r="M16" s="130"/>
      <c r="N16" s="130"/>
      <c r="O16" s="130"/>
      <c r="P16" s="130"/>
      <c r="Q16" s="130"/>
      <c r="R16" s="130"/>
      <c r="S16" s="130"/>
      <c r="T16" s="130"/>
      <c r="U16" s="130"/>
      <c r="V16" s="130"/>
      <c r="W16" s="130"/>
    </row>
    <row r="17" spans="1:23" ht="30" customHeight="1">
      <c r="A17" s="64">
        <v>7</v>
      </c>
      <c r="B17" s="153"/>
      <c r="C17" s="154"/>
      <c r="D17" s="274"/>
      <c r="E17" s="275"/>
      <c r="F17" s="155"/>
      <c r="G17" s="156"/>
      <c r="H17" s="159"/>
      <c r="I17" s="160"/>
      <c r="J17" s="75"/>
      <c r="K17" s="130">
        <f t="shared" si="0"/>
        <v>0</v>
      </c>
      <c r="L17" s="130" t="str">
        <f t="shared" si="1"/>
        <v/>
      </c>
      <c r="M17" s="130"/>
      <c r="N17" s="130"/>
      <c r="O17" s="130"/>
      <c r="P17" s="130"/>
      <c r="Q17" s="130"/>
      <c r="R17" s="130"/>
      <c r="S17" s="130"/>
      <c r="T17" s="130"/>
      <c r="U17" s="130"/>
      <c r="V17" s="130"/>
      <c r="W17" s="130"/>
    </row>
    <row r="18" spans="1:23" ht="30" customHeight="1">
      <c r="A18" s="64">
        <v>8</v>
      </c>
      <c r="B18" s="153"/>
      <c r="C18" s="154"/>
      <c r="D18" s="274"/>
      <c r="E18" s="275"/>
      <c r="F18" s="155"/>
      <c r="G18" s="156"/>
      <c r="H18" s="159"/>
      <c r="I18" s="160"/>
      <c r="J18" s="75"/>
      <c r="K18" s="130">
        <f t="shared" si="0"/>
        <v>0</v>
      </c>
      <c r="L18" s="130" t="str">
        <f t="shared" si="1"/>
        <v/>
      </c>
      <c r="M18" s="130"/>
      <c r="N18" s="130"/>
      <c r="O18" s="130"/>
      <c r="P18" s="130"/>
      <c r="Q18" s="130"/>
      <c r="R18" s="130"/>
      <c r="S18" s="130"/>
      <c r="T18" s="130"/>
      <c r="U18" s="130"/>
      <c r="V18" s="130"/>
      <c r="W18" s="130"/>
    </row>
    <row r="19" spans="1:23" ht="30" customHeight="1">
      <c r="A19" s="64">
        <v>9</v>
      </c>
      <c r="B19" s="153"/>
      <c r="C19" s="154"/>
      <c r="D19" s="274"/>
      <c r="E19" s="275"/>
      <c r="F19" s="155"/>
      <c r="G19" s="156"/>
      <c r="H19" s="159"/>
      <c r="I19" s="160"/>
      <c r="J19" s="75"/>
      <c r="K19" s="130">
        <f t="shared" si="0"/>
        <v>0</v>
      </c>
      <c r="L19" s="130" t="str">
        <f t="shared" si="1"/>
        <v/>
      </c>
      <c r="M19" s="130"/>
      <c r="N19" s="130"/>
      <c r="O19" s="130"/>
      <c r="P19" s="130"/>
      <c r="Q19" s="130"/>
      <c r="R19" s="130"/>
      <c r="S19" s="130"/>
      <c r="T19" s="130"/>
      <c r="U19" s="130"/>
      <c r="V19" s="130"/>
      <c r="W19" s="130"/>
    </row>
    <row r="20" spans="1:23" ht="30" customHeight="1">
      <c r="A20" s="64">
        <v>10</v>
      </c>
      <c r="B20" s="153"/>
      <c r="C20" s="154"/>
      <c r="D20" s="274"/>
      <c r="E20" s="275"/>
      <c r="F20" s="155"/>
      <c r="G20" s="156"/>
      <c r="H20" s="159"/>
      <c r="I20" s="160"/>
      <c r="J20" s="75"/>
      <c r="K20" s="130">
        <f t="shared" si="0"/>
        <v>0</v>
      </c>
      <c r="L20" s="130" t="str">
        <f t="shared" si="1"/>
        <v/>
      </c>
      <c r="M20" s="130"/>
      <c r="N20" s="130"/>
      <c r="O20" s="130"/>
      <c r="P20" s="130"/>
      <c r="Q20" s="130"/>
      <c r="R20" s="130"/>
      <c r="S20" s="130"/>
      <c r="T20" s="130"/>
      <c r="U20" s="130"/>
      <c r="V20" s="130"/>
      <c r="W20" s="130"/>
    </row>
    <row r="21" spans="1:23" ht="30" customHeight="1">
      <c r="A21" s="64">
        <v>11</v>
      </c>
      <c r="B21" s="153"/>
      <c r="C21" s="154"/>
      <c r="D21" s="274"/>
      <c r="E21" s="275"/>
      <c r="F21" s="155"/>
      <c r="G21" s="156"/>
      <c r="H21" s="159"/>
      <c r="I21" s="160"/>
      <c r="J21" s="75"/>
      <c r="K21" s="130">
        <f t="shared" si="0"/>
        <v>0</v>
      </c>
      <c r="L21" s="130" t="str">
        <f t="shared" si="1"/>
        <v/>
      </c>
      <c r="M21" s="130"/>
      <c r="N21" s="130"/>
      <c r="O21" s="130"/>
      <c r="P21" s="130"/>
      <c r="Q21" s="130"/>
      <c r="R21" s="130"/>
      <c r="S21" s="130"/>
      <c r="T21" s="130"/>
      <c r="U21" s="130"/>
      <c r="V21" s="130"/>
      <c r="W21" s="130"/>
    </row>
    <row r="22" spans="1:23" ht="30" customHeight="1">
      <c r="A22" s="64">
        <v>12</v>
      </c>
      <c r="B22" s="153"/>
      <c r="C22" s="154"/>
      <c r="D22" s="274"/>
      <c r="E22" s="275"/>
      <c r="F22" s="155"/>
      <c r="G22" s="156"/>
      <c r="H22" s="159"/>
      <c r="I22" s="160"/>
      <c r="J22" s="75"/>
      <c r="K22" s="130">
        <f t="shared" si="0"/>
        <v>0</v>
      </c>
      <c r="L22" s="130" t="str">
        <f t="shared" si="1"/>
        <v/>
      </c>
      <c r="M22" s="130"/>
      <c r="N22" s="130"/>
      <c r="O22" s="130"/>
      <c r="P22" s="130"/>
      <c r="Q22" s="130"/>
      <c r="R22" s="130"/>
      <c r="S22" s="130"/>
      <c r="T22" s="130"/>
      <c r="U22" s="130"/>
      <c r="V22" s="130"/>
      <c r="W22" s="130"/>
    </row>
    <row r="23" spans="1:23" ht="30" customHeight="1">
      <c r="A23" s="64">
        <v>13</v>
      </c>
      <c r="B23" s="153"/>
      <c r="C23" s="154"/>
      <c r="D23" s="274"/>
      <c r="E23" s="275"/>
      <c r="F23" s="155"/>
      <c r="G23" s="156"/>
      <c r="H23" s="159"/>
      <c r="I23" s="160"/>
      <c r="J23" s="75"/>
      <c r="K23" s="130">
        <f t="shared" si="0"/>
        <v>0</v>
      </c>
      <c r="L23" s="130" t="str">
        <f t="shared" si="1"/>
        <v/>
      </c>
      <c r="M23" s="130"/>
      <c r="N23" s="130"/>
      <c r="O23" s="130"/>
      <c r="P23" s="130"/>
      <c r="Q23" s="130"/>
      <c r="R23" s="130"/>
      <c r="S23" s="130"/>
      <c r="T23" s="130"/>
      <c r="U23" s="130"/>
      <c r="V23" s="130"/>
      <c r="W23" s="130"/>
    </row>
    <row r="24" spans="1:23" ht="30" customHeight="1">
      <c r="A24" s="64">
        <v>14</v>
      </c>
      <c r="B24" s="153"/>
      <c r="C24" s="154"/>
      <c r="D24" s="274"/>
      <c r="E24" s="275"/>
      <c r="F24" s="155"/>
      <c r="G24" s="156"/>
      <c r="H24" s="159"/>
      <c r="I24" s="160"/>
      <c r="J24" s="75"/>
      <c r="K24" s="130">
        <f t="shared" si="0"/>
        <v>0</v>
      </c>
      <c r="L24" s="130" t="str">
        <f t="shared" si="1"/>
        <v/>
      </c>
      <c r="M24" s="130"/>
      <c r="N24" s="130"/>
      <c r="O24" s="130"/>
      <c r="P24" s="130"/>
      <c r="Q24" s="130"/>
      <c r="R24" s="130"/>
      <c r="S24" s="130"/>
      <c r="T24" s="130"/>
      <c r="U24" s="130"/>
      <c r="V24" s="130"/>
      <c r="W24" s="130"/>
    </row>
    <row r="25" spans="1:23" ht="30" customHeight="1" thickBot="1">
      <c r="A25" s="65">
        <v>15</v>
      </c>
      <c r="B25" s="198"/>
      <c r="C25" s="161"/>
      <c r="D25" s="294"/>
      <c r="E25" s="295"/>
      <c r="F25" s="162"/>
      <c r="G25" s="163"/>
      <c r="H25" s="164"/>
      <c r="I25" s="165"/>
      <c r="J25" s="76"/>
      <c r="K25" s="130">
        <f t="shared" si="0"/>
        <v>0</v>
      </c>
      <c r="L25" s="130" t="e">
        <f>IF(SUMIF(C11:C25,"【職員処遇改善費のみ対象】園内研修",I11:I25)&gt;VLOOKUP(C6,M25:N28,2,FALSE),VLOOKUP(C6,M25:N28,2,FALSE)-SUMIF(C11:C25,"【職員処遇改善費のみ対象】園内研修",I11:I25),"")</f>
        <v>#N/A</v>
      </c>
      <c r="M25" s="54" t="s">
        <v>140</v>
      </c>
      <c r="N25" s="149">
        <v>4</v>
      </c>
      <c r="O25" s="130"/>
      <c r="P25" s="130"/>
      <c r="Q25" s="130"/>
      <c r="R25" s="130"/>
      <c r="S25" s="130"/>
      <c r="T25" s="130"/>
      <c r="U25" s="130"/>
      <c r="V25" s="130"/>
      <c r="W25" s="130"/>
    </row>
    <row r="26" spans="1:23" ht="26.25" customHeight="1" thickTop="1" thickBot="1">
      <c r="A26" s="287" t="s">
        <v>65</v>
      </c>
      <c r="B26" s="288"/>
      <c r="C26" s="288"/>
      <c r="D26" s="288"/>
      <c r="E26" s="288"/>
      <c r="F26" s="289"/>
      <c r="G26" s="290"/>
      <c r="H26" s="85">
        <f ca="1">①集計表!P12</f>
        <v>0</v>
      </c>
      <c r="I26" s="82">
        <f ca="1">SUM(I27:I29)</f>
        <v>0</v>
      </c>
      <c r="J26" s="152"/>
      <c r="K26" s="130"/>
      <c r="L26" s="130"/>
      <c r="M26" s="132"/>
      <c r="N26" s="149"/>
      <c r="O26" s="130"/>
      <c r="P26" s="130"/>
      <c r="Q26" s="130"/>
      <c r="R26" s="130"/>
      <c r="S26" s="130"/>
      <c r="T26" s="130"/>
      <c r="U26" s="130"/>
      <c r="V26" s="130"/>
      <c r="W26" s="130"/>
    </row>
    <row r="27" spans="1:23" ht="26.25" customHeight="1" thickBot="1">
      <c r="A27" s="136"/>
      <c r="B27" s="127" t="s">
        <v>66</v>
      </c>
      <c r="C27" s="128"/>
      <c r="D27" s="128"/>
      <c r="E27" s="128"/>
      <c r="F27" s="128"/>
      <c r="G27" s="128"/>
      <c r="H27" s="139" t="s">
        <v>89</v>
      </c>
      <c r="I27" s="82">
        <f>SUMIF(C11:C25,"【職員処遇改善費のみ対象】横浜市（区）主催研修",I11:I25)</f>
        <v>0</v>
      </c>
      <c r="J27" s="126"/>
      <c r="K27" s="130"/>
      <c r="L27" s="130"/>
      <c r="M27" s="132"/>
      <c r="N27" s="149"/>
      <c r="O27" s="130"/>
      <c r="P27" s="130"/>
      <c r="Q27" s="130"/>
      <c r="R27" s="130"/>
      <c r="S27" s="130"/>
      <c r="T27" s="130"/>
      <c r="U27" s="130"/>
      <c r="V27" s="130"/>
      <c r="W27" s="130"/>
    </row>
    <row r="28" spans="1:23" ht="26.25" customHeight="1" thickBot="1">
      <c r="A28" s="136"/>
      <c r="B28" s="147" t="s">
        <v>145</v>
      </c>
      <c r="C28" s="128"/>
      <c r="D28" s="128"/>
      <c r="E28" s="128"/>
      <c r="F28" s="128"/>
      <c r="G28" s="128"/>
      <c r="H28" s="138" t="s">
        <v>186</v>
      </c>
      <c r="I28" s="82">
        <f ca="1">SUMIF(C11:C26,"【幼稚園又は認定こども園に勤務していた者】その他",I11:I25)</f>
        <v>0</v>
      </c>
      <c r="J28" s="137"/>
      <c r="K28" s="130"/>
      <c r="M28" s="132"/>
      <c r="N28" s="149"/>
      <c r="O28" s="130"/>
      <c r="P28" s="130"/>
      <c r="Q28" s="130"/>
      <c r="R28" s="130"/>
      <c r="S28" s="130"/>
      <c r="T28" s="130"/>
      <c r="U28" s="130"/>
      <c r="V28" s="130"/>
      <c r="W28" s="130"/>
    </row>
    <row r="29" spans="1:23" ht="26.25" customHeight="1" thickBot="1">
      <c r="A29" s="136"/>
      <c r="B29" s="292" t="s">
        <v>144</v>
      </c>
      <c r="C29" s="292"/>
      <c r="D29" s="292"/>
      <c r="E29" s="292"/>
      <c r="F29" s="292"/>
      <c r="G29" s="293"/>
      <c r="H29" s="138" t="s">
        <v>187</v>
      </c>
      <c r="I29" s="82">
        <f>IF(SUMIF(C11:C25,"【職員処遇改善費のみ対象】園内研修",I11:I25)&gt;N25,N25,SUMIF(C11:C25,"【職員処遇改善費のみ対象】園内研修",I11:I25))</f>
        <v>0</v>
      </c>
      <c r="J29" s="137"/>
      <c r="K29" s="130"/>
      <c r="L29" s="130"/>
      <c r="M29" s="130"/>
      <c r="N29" s="130"/>
      <c r="O29" s="130"/>
      <c r="P29" s="130"/>
      <c r="Q29" s="130"/>
      <c r="R29" s="130"/>
      <c r="S29" s="130"/>
      <c r="T29" s="130"/>
      <c r="U29" s="130"/>
      <c r="V29" s="130"/>
      <c r="W29" s="130"/>
    </row>
    <row r="30" spans="1:23" s="52" customFormat="1" ht="26.25" customHeight="1" thickBot="1">
      <c r="A30" s="121"/>
      <c r="B30" s="122" t="s">
        <v>183</v>
      </c>
      <c r="C30" s="148"/>
      <c r="D30" s="128"/>
      <c r="E30" s="128"/>
      <c r="F30" s="128"/>
      <c r="G30" s="128"/>
      <c r="H30" s="189" t="s">
        <v>188</v>
      </c>
      <c r="I30" s="82">
        <f>SUMIF(C11:C25,"幼稚園教諭旧免許状更新講習・免許法認定講習",I11:I25)</f>
        <v>0</v>
      </c>
      <c r="J30" s="128"/>
      <c r="K30" s="132"/>
      <c r="L30" s="132"/>
      <c r="M30" s="132"/>
      <c r="N30" s="132"/>
      <c r="O30" s="132"/>
      <c r="P30" s="132"/>
      <c r="Q30" s="132"/>
      <c r="R30" s="132"/>
      <c r="S30" s="132"/>
      <c r="T30" s="132"/>
      <c r="U30" s="132"/>
      <c r="V30" s="132"/>
      <c r="W30" s="132"/>
    </row>
    <row r="31" spans="1:23" s="52" customFormat="1" ht="15" customHeight="1">
      <c r="A31" s="121"/>
      <c r="B31" s="291" t="s">
        <v>184</v>
      </c>
      <c r="C31" s="291"/>
      <c r="D31" s="128"/>
      <c r="E31" s="128"/>
      <c r="F31" s="128"/>
      <c r="G31" s="128"/>
      <c r="H31" s="128"/>
      <c r="I31" s="128"/>
      <c r="J31" s="128"/>
      <c r="K31" s="132"/>
      <c r="L31" s="132"/>
      <c r="M31" s="132"/>
      <c r="N31" s="132"/>
      <c r="O31" s="132"/>
      <c r="P31" s="132"/>
      <c r="Q31" s="132"/>
      <c r="R31" s="132"/>
      <c r="S31" s="132"/>
      <c r="T31" s="132"/>
      <c r="U31" s="132"/>
      <c r="V31" s="132"/>
      <c r="W31" s="132"/>
    </row>
    <row r="32" spans="1:23" s="52" customFormat="1" ht="15" customHeight="1">
      <c r="A32" s="121"/>
      <c r="B32" s="122" t="s">
        <v>185</v>
      </c>
      <c r="C32" s="128"/>
      <c r="D32" s="128"/>
      <c r="E32" s="128"/>
      <c r="F32" s="128"/>
      <c r="G32" s="128"/>
      <c r="H32" s="128"/>
      <c r="I32" s="128"/>
      <c r="J32" s="128"/>
      <c r="K32" s="132"/>
      <c r="L32" s="132"/>
      <c r="M32" s="132"/>
      <c r="N32" s="132"/>
      <c r="O32" s="132"/>
      <c r="P32" s="132"/>
      <c r="Q32" s="132"/>
      <c r="R32" s="132"/>
      <c r="S32" s="132"/>
      <c r="T32" s="132"/>
      <c r="U32" s="132"/>
      <c r="V32" s="132"/>
      <c r="W32" s="132"/>
    </row>
    <row r="33" spans="1:23" s="52" customFormat="1" ht="15" customHeight="1">
      <c r="A33" s="121"/>
      <c r="B33" s="122" t="s">
        <v>196</v>
      </c>
      <c r="C33" s="128"/>
      <c r="D33" s="128"/>
      <c r="E33" s="128"/>
      <c r="F33" s="128"/>
      <c r="G33" s="128"/>
      <c r="H33" s="128"/>
      <c r="I33" s="128"/>
      <c r="J33" s="128"/>
      <c r="K33" s="132"/>
      <c r="L33" s="132"/>
      <c r="M33" s="132"/>
      <c r="N33" s="132"/>
      <c r="O33" s="132"/>
      <c r="P33" s="132"/>
      <c r="Q33" s="132"/>
      <c r="R33" s="132"/>
      <c r="S33" s="132"/>
      <c r="T33" s="132"/>
      <c r="U33" s="132"/>
      <c r="V33" s="132"/>
      <c r="W33" s="132"/>
    </row>
    <row r="34" spans="1:23" s="52" customFormat="1" ht="15" customHeight="1">
      <c r="A34" s="121"/>
      <c r="C34" s="129"/>
      <c r="D34" s="128"/>
      <c r="E34" s="128"/>
      <c r="F34" s="128"/>
      <c r="G34" s="128"/>
      <c r="H34" s="128"/>
      <c r="I34" s="128"/>
      <c r="J34" s="128"/>
      <c r="K34" s="132"/>
      <c r="L34" s="132"/>
      <c r="M34" s="132"/>
      <c r="N34" s="132"/>
      <c r="O34" s="132"/>
      <c r="P34" s="132"/>
      <c r="Q34" s="132"/>
      <c r="R34" s="132"/>
      <c r="S34" s="132"/>
      <c r="T34" s="132"/>
      <c r="U34" s="132"/>
      <c r="V34" s="132"/>
      <c r="W34" s="132"/>
    </row>
    <row r="35" spans="1:23" s="52" customFormat="1" ht="15" customHeight="1">
      <c r="A35" s="121"/>
      <c r="D35" s="128"/>
      <c r="E35" s="128"/>
      <c r="F35" s="128"/>
      <c r="G35" s="128"/>
      <c r="H35" s="128"/>
      <c r="I35" s="128"/>
      <c r="J35" s="128"/>
      <c r="K35" s="132"/>
      <c r="L35" s="132"/>
      <c r="M35" s="132"/>
      <c r="N35" s="132"/>
      <c r="O35" s="132"/>
      <c r="P35" s="132"/>
      <c r="Q35" s="132"/>
      <c r="R35" s="132"/>
      <c r="S35" s="132"/>
      <c r="T35" s="132"/>
      <c r="U35" s="132"/>
      <c r="V35" s="132"/>
      <c r="W35" s="132"/>
    </row>
    <row r="36" spans="1:23" s="52" customFormat="1" ht="15" customHeight="1">
      <c r="A36" s="121"/>
      <c r="C36" s="128"/>
      <c r="D36" s="128"/>
      <c r="E36" s="128"/>
      <c r="F36" s="128"/>
      <c r="G36" s="128"/>
      <c r="H36" s="128"/>
      <c r="I36" s="128"/>
      <c r="J36" s="128"/>
      <c r="K36" s="132"/>
      <c r="L36" s="132"/>
      <c r="M36" s="132"/>
      <c r="N36" s="132"/>
      <c r="O36" s="132"/>
      <c r="P36" s="132"/>
      <c r="Q36" s="132"/>
      <c r="R36" s="132"/>
      <c r="S36" s="132"/>
      <c r="T36" s="132"/>
      <c r="U36" s="132"/>
      <c r="V36" s="132"/>
      <c r="W36" s="132"/>
    </row>
    <row r="37" spans="1:23" s="52" customFormat="1" ht="15" customHeight="1">
      <c r="A37" s="62"/>
      <c r="C37" s="50"/>
      <c r="D37" s="50"/>
      <c r="E37" s="50"/>
      <c r="F37" s="50"/>
      <c r="G37" s="50"/>
      <c r="H37" s="50"/>
      <c r="I37" s="50"/>
      <c r="J37" s="50"/>
    </row>
    <row r="38" spans="1:23" s="52" customFormat="1" ht="15" customHeight="1">
      <c r="A38" s="62"/>
      <c r="B38" s="99" t="s">
        <v>90</v>
      </c>
      <c r="C38" s="100"/>
      <c r="D38" s="100"/>
      <c r="E38" s="100"/>
      <c r="F38" s="100"/>
      <c r="G38" s="50"/>
      <c r="H38" s="50"/>
      <c r="I38" s="50"/>
      <c r="J38" s="50"/>
    </row>
    <row r="39" spans="1:23" s="52" customFormat="1" ht="30" customHeight="1">
      <c r="A39" s="62"/>
      <c r="B39" s="211"/>
      <c r="C39" s="212"/>
      <c r="D39" s="212"/>
      <c r="E39" s="212"/>
      <c r="F39" s="212"/>
      <c r="G39" s="212"/>
      <c r="H39" s="212"/>
      <c r="I39" s="212"/>
      <c r="J39" s="212"/>
    </row>
    <row r="40" spans="1:23" s="52" customFormat="1" ht="15" customHeight="1">
      <c r="A40" s="62"/>
      <c r="B40" s="58"/>
      <c r="C40" s="50"/>
      <c r="D40" s="50"/>
      <c r="E40" s="50"/>
      <c r="F40" s="50"/>
      <c r="G40" s="50"/>
      <c r="H40" s="50"/>
      <c r="I40" s="50"/>
      <c r="J40" s="50"/>
    </row>
    <row r="41" spans="1:23" s="52" customFormat="1" ht="15" customHeight="1">
      <c r="A41" s="62"/>
      <c r="B41" s="58"/>
      <c r="C41" s="50"/>
      <c r="D41" s="50"/>
      <c r="E41" s="50"/>
      <c r="F41" s="50"/>
      <c r="G41" s="50"/>
      <c r="H41" s="50"/>
      <c r="I41" s="50"/>
      <c r="J41" s="50"/>
    </row>
    <row r="42" spans="1:23" s="53" customFormat="1" ht="15" customHeight="1">
      <c r="A42" s="66"/>
      <c r="B42" s="57"/>
      <c r="C42" s="51"/>
      <c r="D42" s="51"/>
      <c r="E42" s="51"/>
      <c r="F42" s="51"/>
      <c r="G42" s="51"/>
      <c r="H42" s="51"/>
      <c r="I42" s="51"/>
      <c r="J42" s="51"/>
    </row>
  </sheetData>
  <sheetProtection algorithmName="SHA-512" hashValue="Sv4TdcOp+L5cCquslwUBpHg6wjxi2SYusewy1Qti5xCxVUaw8He6B5HOl6CtLqZsp8yc/pCwxFIBQTgl8CibsA==" saltValue="FgFcGjZfzlKHI6RJ2VB+CA==" spinCount="100000" sheet="1" insertRows="0"/>
  <mergeCells count="27">
    <mergeCell ref="B39:J39"/>
    <mergeCell ref="A26:G26"/>
    <mergeCell ref="D11:E11"/>
    <mergeCell ref="D12:E12"/>
    <mergeCell ref="D13:E13"/>
    <mergeCell ref="D14:E14"/>
    <mergeCell ref="D15:E15"/>
    <mergeCell ref="D16:E16"/>
    <mergeCell ref="D17:E17"/>
    <mergeCell ref="D18:E18"/>
    <mergeCell ref="D19:E19"/>
    <mergeCell ref="B31:C31"/>
    <mergeCell ref="B29:G29"/>
    <mergeCell ref="D25:E25"/>
    <mergeCell ref="B8:C8"/>
    <mergeCell ref="C6:D6"/>
    <mergeCell ref="C7:D7"/>
    <mergeCell ref="D24:E24"/>
    <mergeCell ref="H4:J4"/>
    <mergeCell ref="H5:J5"/>
    <mergeCell ref="H6:J6"/>
    <mergeCell ref="H7:J7"/>
    <mergeCell ref="D10:E10"/>
    <mergeCell ref="D20:E20"/>
    <mergeCell ref="D21:E21"/>
    <mergeCell ref="D22:E22"/>
    <mergeCell ref="D23:E23"/>
  </mergeCells>
  <phoneticPr fontId="2"/>
  <conditionalFormatting sqref="C6:C7">
    <cfRule type="cellIs" dxfId="649" priority="24" operator="equal">
      <formula>""</formula>
    </cfRule>
  </conditionalFormatting>
  <conditionalFormatting sqref="D8 H26:I26">
    <cfRule type="cellIs" dxfId="648" priority="29" operator="equal">
      <formula>""</formula>
    </cfRule>
  </conditionalFormatting>
  <conditionalFormatting sqref="D11:E25 G11:H25">
    <cfRule type="expression" dxfId="647" priority="5">
      <formula>$C11="【職員処遇改善費のみ対象】園内研修"</formula>
    </cfRule>
  </conditionalFormatting>
  <conditionalFormatting sqref="D11:E25">
    <cfRule type="expression" dxfId="646" priority="19">
      <formula>$C11="【職員処遇改善費のみ対象】横浜市（区）主催研修"</formula>
    </cfRule>
    <cfRule type="expression" dxfId="645" priority="22">
      <formula>$C11="幼稚園教諭旧免許状更新講習・免許法認定講習"</formula>
    </cfRule>
  </conditionalFormatting>
  <conditionalFormatting sqref="F11:F25">
    <cfRule type="expression" dxfId="644" priority="10">
      <formula>$C11&lt;&gt;"保育士等キャリアアップ研修"</formula>
    </cfRule>
    <cfRule type="expression" dxfId="643" priority="31" stopIfTrue="1">
      <formula>$C11="保育士等キャリアアップ研修"</formula>
    </cfRule>
  </conditionalFormatting>
  <conditionalFormatting sqref="F11:H25">
    <cfRule type="expression" dxfId="642" priority="6">
      <formula>$C11="その他"</formula>
    </cfRule>
  </conditionalFormatting>
  <conditionalFormatting sqref="G11:G25">
    <cfRule type="expression" dxfId="641" priority="15">
      <formula>$C11="幼稚園教諭旧免許状更新講習・免許法認定講習"</formula>
    </cfRule>
  </conditionalFormatting>
  <conditionalFormatting sqref="G11:H25">
    <cfRule type="expression" dxfId="640" priority="1">
      <formula>$C11="【職員処遇改善費のみ対象】横浜市（区）主催研修"</formula>
    </cfRule>
  </conditionalFormatting>
  <conditionalFormatting sqref="H11:H25">
    <cfRule type="expression" dxfId="639" priority="4">
      <formula>$C11="【幼稚園又は認定こども園に勤務していた者】その他"</formula>
    </cfRule>
  </conditionalFormatting>
  <conditionalFormatting sqref="H3:I3 H4:J7">
    <cfRule type="cellIs" dxfId="638" priority="26" operator="equal">
      <formula>""</formula>
    </cfRule>
  </conditionalFormatting>
  <conditionalFormatting sqref="I11:I25">
    <cfRule type="expression" dxfId="637" priority="12">
      <formula>$C11="保育士等キャリアアップ研修"</formula>
    </cfRule>
  </conditionalFormatting>
  <dataValidations count="9">
    <dataValidation type="list" allowBlank="1" showInputMessage="1" showErrorMessage="1" sqref="H25" xr:uid="{00000000-0002-0000-0300-000002000000}">
      <formula1>INDIRECT($C$5)</formula1>
    </dataValidation>
    <dataValidation type="list" allowBlank="1" showInputMessage="1" showErrorMessage="1" sqref="H11:H24" xr:uid="{00000000-0002-0000-0300-000003000000}">
      <formula1>INDIRECT($C$6)</formula1>
    </dataValidation>
    <dataValidation type="decimal" operator="greaterThanOrEqual" allowBlank="1" showInputMessage="1" showErrorMessage="1" sqref="I11:I25" xr:uid="{00000000-0002-0000-0300-000006000000}">
      <formula1>0</formula1>
    </dataValidation>
    <dataValidation type="textLength" operator="equal" allowBlank="1" showInputMessage="1" showErrorMessage="1" sqref="G11:G25" xr:uid="{0E0715F5-3934-4DC4-9A61-8FE12DC29315}">
      <formula1>12</formula1>
    </dataValidation>
    <dataValidation type="list" allowBlank="1" showInputMessage="1" showErrorMessage="1" sqref="D8" xr:uid="{0DA0CB11-B6F6-4A26-83FD-C23E4104770F}">
      <formula1>"〇,×"</formula1>
    </dataValidation>
    <dataValidation type="list" allowBlank="1" showInputMessage="1" showErrorMessage="1" sqref="C11:C25" xr:uid="{CCDDCAEF-A753-40B1-A863-15305047C312}">
      <formula1>INDIRECT($D$8)</formula1>
    </dataValidation>
    <dataValidation type="list" allowBlank="1" showInputMessage="1" showErrorMessage="1" sqref="O6" xr:uid="{65086446-468C-4945-A977-1CC2887DD870}">
      <formula1>" "</formula1>
    </dataValidation>
    <dataValidation type="list" allowBlank="1" showInputMessage="1" showErrorMessage="1" sqref="D11:E25" xr:uid="{A718C174-E598-451F-A00D-F015C55C9AB3}">
      <formula1>INDIRECT($C11)</formula1>
    </dataValidation>
    <dataValidation type="date" operator="lessThanOrEqual" allowBlank="1" error="賃金改善開始月のR6.4月以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6.4月以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D8C0FA3A-DEB5-40C1-BDE9-F11824D11CA1}">
      <formula1>45716</formula1>
    </dataValidation>
  </dataValidations>
  <printOptions horizontalCentered="1"/>
  <pageMargins left="0.25" right="0.25" top="0.75" bottom="0.75" header="0.3" footer="0.3"/>
  <pageSetup paperSize="8" scale="85" orientation="landscape" cellComments="asDisplayed" r:id="rId1"/>
  <extLst>
    <ext xmlns:x14="http://schemas.microsoft.com/office/spreadsheetml/2009/9/main" uri="{CCE6A557-97BC-4b89-ADB6-D9C93CAAB3DF}">
      <x14:dataValidations xmlns:xm="http://schemas.microsoft.com/office/excel/2006/main" count="1">
        <x14:dataValidation type="list" allowBlank="1" showInputMessage="1" showErrorMessage="1" xr:uid="{94E4C3DB-4931-45E6-B6E7-4EA9170A890D}">
          <x14:formula1>
            <xm:f>マスタ!$C$3:$C$6</xm:f>
          </x14:formula1>
          <xm:sqref>C6:D6</xm:sqref>
        </x14:dataValidation>
      </x14:dataValidations>
    </ext>
  </extLs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26876F-8DCE-4619-A1F1-BB9FE3F13F62}">
  <sheetPr codeName="Sheet40">
    <tabColor rgb="FFFF0000"/>
    <pageSetUpPr fitToPage="1"/>
  </sheetPr>
  <dimension ref="A1:W42"/>
  <sheetViews>
    <sheetView showZeros="0" view="pageBreakPreview" zoomScale="70" zoomScaleNormal="70" zoomScaleSheetLayoutView="70" workbookViewId="0">
      <selection activeCell="B12" sqref="B12"/>
    </sheetView>
  </sheetViews>
  <sheetFormatPr defaultRowHeight="18.75"/>
  <cols>
    <col min="1" max="1" width="5" style="63" customWidth="1"/>
    <col min="2" max="2" width="16.75" style="67" customWidth="1"/>
    <col min="3" max="3" width="39.375" style="2" customWidth="1"/>
    <col min="4" max="4" width="9.375" style="2" customWidth="1"/>
    <col min="5" max="5" width="37.625" style="2" customWidth="1"/>
    <col min="6" max="6" width="42.875" style="2" customWidth="1"/>
    <col min="7" max="7" width="19.625" style="2" customWidth="1"/>
    <col min="8" max="8" width="22.375" style="2" customWidth="1"/>
    <col min="9" max="9" width="15.625" style="2" customWidth="1"/>
    <col min="10" max="10" width="27.5" style="2" customWidth="1"/>
    <col min="11" max="11" width="9" style="2" hidden="1" customWidth="1"/>
    <col min="12" max="12" width="11.875" style="2" hidden="1" customWidth="1"/>
    <col min="13" max="13" width="10.5" style="2" hidden="1" customWidth="1"/>
    <col min="14" max="14" width="9" style="2" hidden="1" customWidth="1"/>
    <col min="15" max="15" width="50.625" style="2" hidden="1" customWidth="1"/>
    <col min="16" max="16384" width="9" style="2"/>
  </cols>
  <sheetData>
    <row r="1" spans="1:23" ht="29.25" customHeight="1">
      <c r="A1" s="112" t="s">
        <v>71</v>
      </c>
      <c r="B1" s="113"/>
      <c r="C1" s="117"/>
      <c r="D1" s="116" t="s">
        <v>195</v>
      </c>
      <c r="E1" s="98"/>
      <c r="F1" s="116"/>
      <c r="G1" s="117"/>
      <c r="H1" s="117"/>
      <c r="I1" s="117"/>
      <c r="J1" s="118"/>
      <c r="K1" s="130"/>
      <c r="L1" s="130"/>
      <c r="M1" s="130"/>
      <c r="N1" s="130"/>
      <c r="O1" s="130"/>
      <c r="P1" s="130"/>
      <c r="Q1" s="130"/>
      <c r="R1" s="130"/>
      <c r="S1" s="130"/>
      <c r="T1" s="130"/>
      <c r="U1" s="130"/>
      <c r="V1" s="130"/>
      <c r="W1" s="130"/>
    </row>
    <row r="2" spans="1:23" ht="19.5" thickBot="1">
      <c r="A2" s="121"/>
      <c r="B2" s="122"/>
      <c r="C2" s="119"/>
      <c r="D2" s="119"/>
      <c r="E2" s="119"/>
      <c r="F2" s="124"/>
      <c r="G2" s="119"/>
      <c r="H2" s="125"/>
      <c r="I2" s="125"/>
      <c r="J2" s="125"/>
      <c r="K2" s="130"/>
      <c r="L2" s="130"/>
      <c r="M2" s="130"/>
      <c r="N2" s="130"/>
      <c r="O2" s="130"/>
      <c r="P2" s="130"/>
      <c r="Q2" s="130"/>
      <c r="R2" s="130"/>
      <c r="S2" s="130"/>
      <c r="T2" s="130"/>
      <c r="U2" s="130"/>
      <c r="V2" s="130"/>
      <c r="W2" s="130"/>
    </row>
    <row r="3" spans="1:23" s="6" customFormat="1" ht="24.95" customHeight="1">
      <c r="A3" s="192"/>
      <c r="B3" s="122"/>
      <c r="C3" s="193"/>
      <c r="D3" s="193"/>
      <c r="E3" s="193"/>
      <c r="F3" s="194"/>
      <c r="G3" s="195" t="s">
        <v>1</v>
      </c>
      <c r="H3" s="97">
        <f>①集計表!P4</f>
        <v>0</v>
      </c>
      <c r="I3" s="196" t="s">
        <v>3</v>
      </c>
      <c r="J3" s="118"/>
      <c r="K3" s="131"/>
      <c r="L3" s="131"/>
      <c r="M3" s="131"/>
      <c r="N3" s="131"/>
      <c r="O3" s="131"/>
      <c r="P3" s="131"/>
      <c r="Q3" s="131"/>
      <c r="R3" s="131"/>
      <c r="S3" s="131"/>
      <c r="T3" s="131"/>
      <c r="U3" s="131"/>
      <c r="V3" s="131"/>
      <c r="W3" s="131"/>
    </row>
    <row r="4" spans="1:23" s="6" customFormat="1" ht="24.95" customHeight="1">
      <c r="A4" s="121"/>
      <c r="B4" s="122"/>
      <c r="C4" s="193"/>
      <c r="D4" s="193"/>
      <c r="E4" s="193"/>
      <c r="F4" s="194"/>
      <c r="G4" s="197" t="s">
        <v>4</v>
      </c>
      <c r="H4" s="276">
        <f>①集計表!P5</f>
        <v>0</v>
      </c>
      <c r="I4" s="277"/>
      <c r="J4" s="278"/>
      <c r="K4" s="131"/>
      <c r="L4" s="131"/>
      <c r="M4" s="131"/>
      <c r="N4" s="131"/>
      <c r="O4" s="131"/>
      <c r="P4" s="131"/>
      <c r="Q4" s="131"/>
      <c r="R4" s="131"/>
      <c r="S4" s="131"/>
      <c r="T4" s="131"/>
      <c r="U4" s="131"/>
      <c r="V4" s="131"/>
      <c r="W4" s="131"/>
    </row>
    <row r="5" spans="1:23" s="6" customFormat="1" ht="24.95" customHeight="1" thickBot="1">
      <c r="A5" s="62"/>
      <c r="B5" s="71"/>
      <c r="C5" s="3"/>
      <c r="D5" s="14"/>
      <c r="E5" s="14"/>
      <c r="F5" s="7"/>
      <c r="G5" s="15" t="s">
        <v>7</v>
      </c>
      <c r="H5" s="279">
        <f>①集計表!P6</f>
        <v>0</v>
      </c>
      <c r="I5" s="280"/>
      <c r="J5" s="281"/>
      <c r="K5" s="131"/>
      <c r="L5" s="131"/>
      <c r="M5" s="131"/>
      <c r="N5" s="131"/>
      <c r="O5" s="131"/>
      <c r="P5" s="131"/>
      <c r="Q5" s="131"/>
      <c r="R5" s="131"/>
      <c r="S5" s="131"/>
      <c r="T5" s="131"/>
      <c r="U5" s="131"/>
      <c r="V5" s="131"/>
      <c r="W5" s="131"/>
    </row>
    <row r="6" spans="1:23" s="6" customFormat="1" ht="24.95" customHeight="1">
      <c r="A6" s="62"/>
      <c r="B6" s="68" t="s">
        <v>6</v>
      </c>
      <c r="C6" s="270"/>
      <c r="D6" s="271"/>
      <c r="E6" s="14"/>
      <c r="F6" s="7"/>
      <c r="G6" s="70" t="s">
        <v>63</v>
      </c>
      <c r="H6" s="279">
        <f>①集計表!P7</f>
        <v>0</v>
      </c>
      <c r="I6" s="280"/>
      <c r="J6" s="281"/>
      <c r="K6" s="131"/>
      <c r="L6" s="131"/>
      <c r="M6" s="131"/>
      <c r="N6" s="131"/>
      <c r="O6" s="131"/>
      <c r="P6" s="131"/>
      <c r="Q6" s="131"/>
      <c r="R6" s="131"/>
      <c r="S6" s="131"/>
      <c r="T6" s="131"/>
      <c r="U6" s="131"/>
      <c r="V6" s="131"/>
      <c r="W6" s="131"/>
    </row>
    <row r="7" spans="1:23" s="6" customFormat="1" ht="24.95" customHeight="1" thickBot="1">
      <c r="A7" s="62"/>
      <c r="B7" s="107" t="s">
        <v>9</v>
      </c>
      <c r="C7" s="272"/>
      <c r="D7" s="273"/>
      <c r="E7" s="14"/>
      <c r="F7" s="7"/>
      <c r="G7" s="17" t="s">
        <v>64</v>
      </c>
      <c r="H7" s="282">
        <f>①集計表!P8</f>
        <v>0</v>
      </c>
      <c r="I7" s="283"/>
      <c r="J7" s="284"/>
      <c r="K7" s="131"/>
      <c r="L7" s="131"/>
      <c r="M7" s="131"/>
      <c r="N7" s="131"/>
      <c r="O7" s="131"/>
      <c r="P7" s="131"/>
      <c r="Q7" s="131"/>
      <c r="R7" s="131"/>
      <c r="S7" s="131"/>
      <c r="T7" s="131"/>
      <c r="U7" s="131"/>
      <c r="V7" s="131"/>
      <c r="W7" s="131"/>
    </row>
    <row r="8" spans="1:23" s="6" customFormat="1" ht="24.95" customHeight="1" thickBot="1">
      <c r="A8" s="62"/>
      <c r="B8" s="268" t="s">
        <v>104</v>
      </c>
      <c r="C8" s="269"/>
      <c r="D8" s="133" t="s">
        <v>106</v>
      </c>
      <c r="E8" s="14"/>
      <c r="F8" s="7"/>
      <c r="G8" s="102"/>
      <c r="H8" s="3"/>
      <c r="I8" s="3"/>
      <c r="J8" s="106"/>
      <c r="K8" s="131"/>
      <c r="L8" s="131" t="s">
        <v>190</v>
      </c>
      <c r="M8" s="131"/>
      <c r="N8" s="131"/>
      <c r="O8" s="131"/>
      <c r="P8" s="131"/>
      <c r="Q8" s="131"/>
      <c r="R8" s="131"/>
      <c r="S8" s="131"/>
      <c r="T8" s="131"/>
      <c r="U8" s="131"/>
      <c r="V8" s="131"/>
      <c r="W8" s="131"/>
    </row>
    <row r="9" spans="1:23" ht="24.95" customHeight="1">
      <c r="A9" s="62"/>
      <c r="B9" s="58"/>
      <c r="C9" s="19"/>
      <c r="D9" s="20"/>
      <c r="E9" s="20"/>
      <c r="F9" s="19"/>
      <c r="G9" s="19"/>
      <c r="H9" s="21"/>
      <c r="I9" s="22"/>
      <c r="J9" s="23"/>
      <c r="K9" s="130"/>
      <c r="L9" s="141" t="s">
        <v>189</v>
      </c>
      <c r="M9" s="140">
        <v>42826</v>
      </c>
      <c r="N9" s="130"/>
      <c r="O9" s="130"/>
      <c r="P9" s="130"/>
      <c r="Q9" s="130"/>
      <c r="R9" s="130"/>
      <c r="S9" s="130"/>
      <c r="T9" s="130"/>
      <c r="U9" s="130"/>
      <c r="V9" s="130"/>
      <c r="W9" s="130"/>
    </row>
    <row r="10" spans="1:23" ht="98.25" customHeight="1" thickBot="1">
      <c r="A10" s="61" t="s">
        <v>15</v>
      </c>
      <c r="B10" s="105" t="s">
        <v>146</v>
      </c>
      <c r="C10" s="59" t="s">
        <v>101</v>
      </c>
      <c r="D10" s="285" t="s">
        <v>181</v>
      </c>
      <c r="E10" s="286"/>
      <c r="F10" s="59" t="s">
        <v>19</v>
      </c>
      <c r="G10" s="60" t="s">
        <v>20</v>
      </c>
      <c r="H10" s="69" t="s">
        <v>74</v>
      </c>
      <c r="I10" s="72" t="s">
        <v>136</v>
      </c>
      <c r="J10" s="59" t="s">
        <v>62</v>
      </c>
      <c r="K10" s="130"/>
      <c r="L10" s="141" t="s">
        <v>142</v>
      </c>
      <c r="M10" s="130"/>
      <c r="N10" s="130"/>
      <c r="O10" s="130"/>
      <c r="P10" s="130"/>
      <c r="Q10" s="130"/>
      <c r="R10" s="130"/>
      <c r="S10" s="130"/>
      <c r="T10" s="130"/>
      <c r="U10" s="130"/>
      <c r="V10" s="130"/>
      <c r="W10" s="130"/>
    </row>
    <row r="11" spans="1:23" ht="30" customHeight="1">
      <c r="A11" s="64">
        <v>1</v>
      </c>
      <c r="B11" s="153"/>
      <c r="C11" s="154"/>
      <c r="D11" s="274"/>
      <c r="E11" s="275"/>
      <c r="F11" s="155"/>
      <c r="G11" s="156"/>
      <c r="H11" s="157"/>
      <c r="I11" s="158"/>
      <c r="J11" s="75"/>
      <c r="K11" s="130"/>
      <c r="L11" s="141" t="s">
        <v>143</v>
      </c>
      <c r="M11" s="140">
        <v>43921</v>
      </c>
      <c r="N11" s="130"/>
      <c r="O11" s="130"/>
      <c r="P11" s="130"/>
      <c r="Q11" s="130"/>
      <c r="R11" s="130"/>
      <c r="S11" s="130"/>
      <c r="T11" s="130"/>
      <c r="U11" s="130"/>
      <c r="V11" s="130"/>
      <c r="W11" s="130"/>
    </row>
    <row r="12" spans="1:23" ht="30" customHeight="1">
      <c r="A12" s="64">
        <v>2</v>
      </c>
      <c r="B12" s="153"/>
      <c r="C12" s="154"/>
      <c r="D12" s="274"/>
      <c r="E12" s="275"/>
      <c r="F12" s="155"/>
      <c r="G12" s="156"/>
      <c r="H12" s="159"/>
      <c r="I12" s="160"/>
      <c r="J12" s="75"/>
      <c r="K12" s="130">
        <f t="shared" ref="K12:K25" si="0">IF(H12&lt;&gt;"",1,0)</f>
        <v>0</v>
      </c>
      <c r="L12" s="130" t="s">
        <v>141</v>
      </c>
      <c r="M12" s="140">
        <v>45382</v>
      </c>
      <c r="N12" s="130"/>
      <c r="O12" s="130"/>
      <c r="P12" s="130"/>
      <c r="Q12" s="130"/>
      <c r="R12" s="130"/>
      <c r="S12" s="130"/>
      <c r="T12" s="130"/>
      <c r="U12" s="130"/>
      <c r="V12" s="130"/>
      <c r="W12" s="130"/>
    </row>
    <row r="13" spans="1:23" ht="30" customHeight="1">
      <c r="A13" s="64">
        <v>3</v>
      </c>
      <c r="B13" s="153"/>
      <c r="C13" s="154"/>
      <c r="D13" s="274"/>
      <c r="E13" s="275"/>
      <c r="F13" s="155"/>
      <c r="G13" s="156"/>
      <c r="H13" s="159"/>
      <c r="I13" s="160"/>
      <c r="J13" s="75"/>
      <c r="K13" s="130">
        <f t="shared" si="0"/>
        <v>0</v>
      </c>
      <c r="L13" s="130" t="str">
        <f t="shared" ref="L13:L24" si="1">IF(C13="その他",1,"")</f>
        <v/>
      </c>
      <c r="M13" s="142"/>
      <c r="N13" s="130"/>
      <c r="O13" s="130"/>
      <c r="P13" s="130"/>
      <c r="Q13" s="130"/>
      <c r="R13" s="130"/>
      <c r="S13" s="130"/>
      <c r="T13" s="130"/>
      <c r="U13" s="130"/>
      <c r="V13" s="130"/>
      <c r="W13" s="130"/>
    </row>
    <row r="14" spans="1:23" ht="30" customHeight="1">
      <c r="A14" s="64">
        <v>4</v>
      </c>
      <c r="B14" s="153"/>
      <c r="C14" s="154"/>
      <c r="D14" s="274"/>
      <c r="E14" s="275"/>
      <c r="F14" s="155"/>
      <c r="G14" s="156"/>
      <c r="H14" s="159"/>
      <c r="I14" s="160"/>
      <c r="J14" s="75"/>
      <c r="K14" s="130">
        <f>IF(H14&lt;&gt;"",1,0)</f>
        <v>0</v>
      </c>
      <c r="L14" s="130" t="str">
        <f t="shared" si="1"/>
        <v/>
      </c>
      <c r="M14" s="141"/>
      <c r="N14" s="130"/>
      <c r="O14" s="130"/>
      <c r="P14" s="130"/>
      <c r="Q14" s="130"/>
      <c r="R14" s="130"/>
      <c r="S14" s="130"/>
      <c r="T14" s="130"/>
      <c r="U14" s="130"/>
      <c r="V14" s="130"/>
      <c r="W14" s="130"/>
    </row>
    <row r="15" spans="1:23" ht="30" customHeight="1">
      <c r="A15" s="64">
        <v>5</v>
      </c>
      <c r="B15" s="153"/>
      <c r="C15" s="154"/>
      <c r="D15" s="274"/>
      <c r="E15" s="275"/>
      <c r="F15" s="155"/>
      <c r="G15" s="156"/>
      <c r="H15" s="159"/>
      <c r="I15" s="160"/>
      <c r="J15" s="75"/>
      <c r="K15" s="130">
        <f t="shared" si="0"/>
        <v>0</v>
      </c>
      <c r="L15" s="130" t="str">
        <f t="shared" si="1"/>
        <v/>
      </c>
      <c r="M15" s="130"/>
      <c r="N15" s="130"/>
      <c r="O15" s="130"/>
      <c r="P15" s="130"/>
      <c r="Q15" s="130"/>
      <c r="R15" s="130"/>
      <c r="S15" s="130"/>
      <c r="T15" s="130"/>
      <c r="U15" s="130"/>
      <c r="V15" s="130"/>
      <c r="W15" s="130"/>
    </row>
    <row r="16" spans="1:23" ht="30" customHeight="1">
      <c r="A16" s="64">
        <v>6</v>
      </c>
      <c r="B16" s="153"/>
      <c r="C16" s="154"/>
      <c r="D16" s="274"/>
      <c r="E16" s="275"/>
      <c r="F16" s="155"/>
      <c r="G16" s="156"/>
      <c r="H16" s="159"/>
      <c r="I16" s="160"/>
      <c r="J16" s="75"/>
      <c r="K16" s="130">
        <f t="shared" si="0"/>
        <v>0</v>
      </c>
      <c r="L16" s="130" t="str">
        <f t="shared" si="1"/>
        <v/>
      </c>
      <c r="M16" s="130"/>
      <c r="N16" s="130"/>
      <c r="O16" s="130"/>
      <c r="P16" s="130"/>
      <c r="Q16" s="130"/>
      <c r="R16" s="130"/>
      <c r="S16" s="130"/>
      <c r="T16" s="130"/>
      <c r="U16" s="130"/>
      <c r="V16" s="130"/>
      <c r="W16" s="130"/>
    </row>
    <row r="17" spans="1:23" ht="30" customHeight="1">
      <c r="A17" s="64">
        <v>7</v>
      </c>
      <c r="B17" s="153"/>
      <c r="C17" s="154"/>
      <c r="D17" s="274"/>
      <c r="E17" s="275"/>
      <c r="F17" s="155"/>
      <c r="G17" s="156"/>
      <c r="H17" s="159"/>
      <c r="I17" s="160"/>
      <c r="J17" s="75"/>
      <c r="K17" s="130">
        <f t="shared" si="0"/>
        <v>0</v>
      </c>
      <c r="L17" s="130" t="str">
        <f t="shared" si="1"/>
        <v/>
      </c>
      <c r="M17" s="130"/>
      <c r="N17" s="130"/>
      <c r="O17" s="130"/>
      <c r="P17" s="130"/>
      <c r="Q17" s="130"/>
      <c r="R17" s="130"/>
      <c r="S17" s="130"/>
      <c r="T17" s="130"/>
      <c r="U17" s="130"/>
      <c r="V17" s="130"/>
      <c r="W17" s="130"/>
    </row>
    <row r="18" spans="1:23" ht="30" customHeight="1">
      <c r="A18" s="64">
        <v>8</v>
      </c>
      <c r="B18" s="153"/>
      <c r="C18" s="154"/>
      <c r="D18" s="274"/>
      <c r="E18" s="275"/>
      <c r="F18" s="155"/>
      <c r="G18" s="156"/>
      <c r="H18" s="159"/>
      <c r="I18" s="160"/>
      <c r="J18" s="75"/>
      <c r="K18" s="130">
        <f t="shared" si="0"/>
        <v>0</v>
      </c>
      <c r="L18" s="130" t="str">
        <f t="shared" si="1"/>
        <v/>
      </c>
      <c r="M18" s="130"/>
      <c r="N18" s="130"/>
      <c r="O18" s="130"/>
      <c r="P18" s="130"/>
      <c r="Q18" s="130"/>
      <c r="R18" s="130"/>
      <c r="S18" s="130"/>
      <c r="T18" s="130"/>
      <c r="U18" s="130"/>
      <c r="V18" s="130"/>
      <c r="W18" s="130"/>
    </row>
    <row r="19" spans="1:23" ht="30" customHeight="1">
      <c r="A19" s="64">
        <v>9</v>
      </c>
      <c r="B19" s="153"/>
      <c r="C19" s="154"/>
      <c r="D19" s="274"/>
      <c r="E19" s="275"/>
      <c r="F19" s="155"/>
      <c r="G19" s="156"/>
      <c r="H19" s="159"/>
      <c r="I19" s="160"/>
      <c r="J19" s="75"/>
      <c r="K19" s="130">
        <f t="shared" si="0"/>
        <v>0</v>
      </c>
      <c r="L19" s="130" t="str">
        <f t="shared" si="1"/>
        <v/>
      </c>
      <c r="M19" s="130"/>
      <c r="N19" s="130"/>
      <c r="O19" s="130"/>
      <c r="P19" s="130"/>
      <c r="Q19" s="130"/>
      <c r="R19" s="130"/>
      <c r="S19" s="130"/>
      <c r="T19" s="130"/>
      <c r="U19" s="130"/>
      <c r="V19" s="130"/>
      <c r="W19" s="130"/>
    </row>
    <row r="20" spans="1:23" ht="30" customHeight="1">
      <c r="A20" s="64">
        <v>10</v>
      </c>
      <c r="B20" s="153"/>
      <c r="C20" s="154"/>
      <c r="D20" s="274"/>
      <c r="E20" s="275"/>
      <c r="F20" s="155"/>
      <c r="G20" s="156"/>
      <c r="H20" s="159"/>
      <c r="I20" s="160"/>
      <c r="J20" s="75"/>
      <c r="K20" s="130">
        <f t="shared" si="0"/>
        <v>0</v>
      </c>
      <c r="L20" s="130" t="str">
        <f t="shared" si="1"/>
        <v/>
      </c>
      <c r="M20" s="130"/>
      <c r="N20" s="130"/>
      <c r="O20" s="130"/>
      <c r="P20" s="130"/>
      <c r="Q20" s="130"/>
      <c r="R20" s="130"/>
      <c r="S20" s="130"/>
      <c r="T20" s="130"/>
      <c r="U20" s="130"/>
      <c r="V20" s="130"/>
      <c r="W20" s="130"/>
    </row>
    <row r="21" spans="1:23" ht="30" customHeight="1">
      <c r="A21" s="64">
        <v>11</v>
      </c>
      <c r="B21" s="153"/>
      <c r="C21" s="154"/>
      <c r="D21" s="274"/>
      <c r="E21" s="275"/>
      <c r="F21" s="155"/>
      <c r="G21" s="156"/>
      <c r="H21" s="159"/>
      <c r="I21" s="160"/>
      <c r="J21" s="75"/>
      <c r="K21" s="130">
        <f t="shared" si="0"/>
        <v>0</v>
      </c>
      <c r="L21" s="130" t="str">
        <f t="shared" si="1"/>
        <v/>
      </c>
      <c r="M21" s="130"/>
      <c r="N21" s="130"/>
      <c r="O21" s="130"/>
      <c r="P21" s="130"/>
      <c r="Q21" s="130"/>
      <c r="R21" s="130"/>
      <c r="S21" s="130"/>
      <c r="T21" s="130"/>
      <c r="U21" s="130"/>
      <c r="V21" s="130"/>
      <c r="W21" s="130"/>
    </row>
    <row r="22" spans="1:23" ht="30" customHeight="1">
      <c r="A22" s="64">
        <v>12</v>
      </c>
      <c r="B22" s="153"/>
      <c r="C22" s="154"/>
      <c r="D22" s="274"/>
      <c r="E22" s="275"/>
      <c r="F22" s="155"/>
      <c r="G22" s="156"/>
      <c r="H22" s="159"/>
      <c r="I22" s="160"/>
      <c r="J22" s="75"/>
      <c r="K22" s="130">
        <f t="shared" si="0"/>
        <v>0</v>
      </c>
      <c r="L22" s="130" t="str">
        <f t="shared" si="1"/>
        <v/>
      </c>
      <c r="M22" s="130"/>
      <c r="N22" s="130"/>
      <c r="O22" s="130"/>
      <c r="P22" s="130"/>
      <c r="Q22" s="130"/>
      <c r="R22" s="130"/>
      <c r="S22" s="130"/>
      <c r="T22" s="130"/>
      <c r="U22" s="130"/>
      <c r="V22" s="130"/>
      <c r="W22" s="130"/>
    </row>
    <row r="23" spans="1:23" ht="30" customHeight="1">
      <c r="A23" s="64">
        <v>13</v>
      </c>
      <c r="B23" s="153"/>
      <c r="C23" s="154"/>
      <c r="D23" s="274"/>
      <c r="E23" s="275"/>
      <c r="F23" s="155"/>
      <c r="G23" s="156"/>
      <c r="H23" s="159"/>
      <c r="I23" s="160"/>
      <c r="J23" s="75"/>
      <c r="K23" s="130">
        <f t="shared" si="0"/>
        <v>0</v>
      </c>
      <c r="L23" s="130" t="str">
        <f t="shared" si="1"/>
        <v/>
      </c>
      <c r="M23" s="130"/>
      <c r="N23" s="130"/>
      <c r="O23" s="130"/>
      <c r="P23" s="130"/>
      <c r="Q23" s="130"/>
      <c r="R23" s="130"/>
      <c r="S23" s="130"/>
      <c r="T23" s="130"/>
      <c r="U23" s="130"/>
      <c r="V23" s="130"/>
      <c r="W23" s="130"/>
    </row>
    <row r="24" spans="1:23" ht="30" customHeight="1">
      <c r="A24" s="64">
        <v>14</v>
      </c>
      <c r="B24" s="153"/>
      <c r="C24" s="154"/>
      <c r="D24" s="274"/>
      <c r="E24" s="275"/>
      <c r="F24" s="155"/>
      <c r="G24" s="156"/>
      <c r="H24" s="159"/>
      <c r="I24" s="160"/>
      <c r="J24" s="75"/>
      <c r="K24" s="130">
        <f t="shared" si="0"/>
        <v>0</v>
      </c>
      <c r="L24" s="130" t="str">
        <f t="shared" si="1"/>
        <v/>
      </c>
      <c r="M24" s="130"/>
      <c r="N24" s="130"/>
      <c r="O24" s="130"/>
      <c r="P24" s="130"/>
      <c r="Q24" s="130"/>
      <c r="R24" s="130"/>
      <c r="S24" s="130"/>
      <c r="T24" s="130"/>
      <c r="U24" s="130"/>
      <c r="V24" s="130"/>
      <c r="W24" s="130"/>
    </row>
    <row r="25" spans="1:23" ht="30" customHeight="1" thickBot="1">
      <c r="A25" s="65">
        <v>15</v>
      </c>
      <c r="B25" s="198"/>
      <c r="C25" s="161"/>
      <c r="D25" s="294"/>
      <c r="E25" s="295"/>
      <c r="F25" s="162"/>
      <c r="G25" s="163"/>
      <c r="H25" s="164"/>
      <c r="I25" s="165"/>
      <c r="J25" s="76"/>
      <c r="K25" s="130">
        <f t="shared" si="0"/>
        <v>0</v>
      </c>
      <c r="L25" s="130" t="e">
        <f>IF(SUMIF(C11:C25,"【職員処遇改善費のみ対象】園内研修",I11:I25)&gt;VLOOKUP(C6,M25:N28,2,FALSE),VLOOKUP(C6,M25:N28,2,FALSE)-SUMIF(C11:C25,"【職員処遇改善費のみ対象】園内研修",I11:I25),"")</f>
        <v>#N/A</v>
      </c>
      <c r="M25" s="54" t="s">
        <v>140</v>
      </c>
      <c r="N25" s="149">
        <v>4</v>
      </c>
      <c r="O25" s="130"/>
      <c r="P25" s="130"/>
      <c r="Q25" s="130"/>
      <c r="R25" s="130"/>
      <c r="S25" s="130"/>
      <c r="T25" s="130"/>
      <c r="U25" s="130"/>
      <c r="V25" s="130"/>
      <c r="W25" s="130"/>
    </row>
    <row r="26" spans="1:23" ht="26.25" customHeight="1" thickTop="1" thickBot="1">
      <c r="A26" s="287" t="s">
        <v>65</v>
      </c>
      <c r="B26" s="289"/>
      <c r="C26" s="288"/>
      <c r="D26" s="288"/>
      <c r="E26" s="288"/>
      <c r="F26" s="289"/>
      <c r="G26" s="290"/>
      <c r="H26" s="85">
        <f ca="1">①集計表!P48</f>
        <v>0</v>
      </c>
      <c r="I26" s="82">
        <f ca="1">SUM(I27:I29)</f>
        <v>0</v>
      </c>
      <c r="J26" s="152"/>
      <c r="K26" s="130"/>
      <c r="L26" s="130"/>
      <c r="M26" s="132"/>
      <c r="N26" s="149"/>
      <c r="O26" s="130"/>
      <c r="P26" s="130"/>
      <c r="Q26" s="130"/>
      <c r="R26" s="130"/>
      <c r="S26" s="130"/>
      <c r="T26" s="130"/>
      <c r="U26" s="130"/>
      <c r="V26" s="130"/>
      <c r="W26" s="130"/>
    </row>
    <row r="27" spans="1:23" ht="26.25" customHeight="1" thickBot="1">
      <c r="A27" s="136"/>
      <c r="B27" s="127" t="s">
        <v>66</v>
      </c>
      <c r="C27" s="128"/>
      <c r="D27" s="128"/>
      <c r="E27" s="128"/>
      <c r="F27" s="128"/>
      <c r="G27" s="128"/>
      <c r="H27" s="139" t="s">
        <v>89</v>
      </c>
      <c r="I27" s="82">
        <f>SUMIF(C11:C25,"【職員処遇改善費のみ対象】横浜市（区）主催研修",I11:I25)</f>
        <v>0</v>
      </c>
      <c r="J27" s="126"/>
      <c r="K27" s="130"/>
      <c r="L27" s="130"/>
      <c r="M27" s="132"/>
      <c r="N27" s="149"/>
      <c r="O27" s="130"/>
      <c r="P27" s="130"/>
      <c r="Q27" s="130"/>
      <c r="R27" s="130"/>
      <c r="S27" s="130"/>
      <c r="T27" s="130"/>
      <c r="U27" s="130"/>
      <c r="V27" s="130"/>
      <c r="W27" s="130"/>
    </row>
    <row r="28" spans="1:23" ht="26.25" customHeight="1" thickBot="1">
      <c r="A28" s="136"/>
      <c r="B28" s="147" t="s">
        <v>145</v>
      </c>
      <c r="C28" s="128"/>
      <c r="D28" s="128"/>
      <c r="E28" s="128"/>
      <c r="F28" s="128"/>
      <c r="G28" s="128"/>
      <c r="H28" s="138" t="s">
        <v>186</v>
      </c>
      <c r="I28" s="82">
        <f ca="1">SUMIF(C11:C26,"【幼稚園又は認定こども園に勤務していた者】その他",I11:I25)</f>
        <v>0</v>
      </c>
      <c r="J28" s="137"/>
      <c r="K28" s="130"/>
      <c r="M28" s="132"/>
      <c r="N28" s="149"/>
      <c r="O28" s="130"/>
      <c r="P28" s="130"/>
      <c r="Q28" s="130"/>
      <c r="R28" s="130"/>
      <c r="S28" s="130"/>
      <c r="T28" s="130"/>
      <c r="U28" s="130"/>
      <c r="V28" s="130"/>
      <c r="W28" s="130"/>
    </row>
    <row r="29" spans="1:23" ht="26.25" customHeight="1" thickBot="1">
      <c r="A29" s="136"/>
      <c r="B29" s="292" t="s">
        <v>144</v>
      </c>
      <c r="C29" s="292"/>
      <c r="D29" s="292"/>
      <c r="E29" s="292"/>
      <c r="F29" s="292"/>
      <c r="G29" s="293"/>
      <c r="H29" s="138" t="s">
        <v>187</v>
      </c>
      <c r="I29" s="82">
        <f>IF(SUMIF(C11:C25,"【職員処遇改善費のみ対象】園内研修",I11:I25)&gt;N25,N25,SUMIF(C11:C25,"【職員処遇改善費のみ対象】園内研修",I11:I25))</f>
        <v>0</v>
      </c>
      <c r="J29" s="137"/>
      <c r="K29" s="130"/>
      <c r="L29" s="130"/>
      <c r="M29" s="130"/>
      <c r="N29" s="130"/>
      <c r="O29" s="130"/>
      <c r="P29" s="130"/>
      <c r="Q29" s="130"/>
      <c r="R29" s="130"/>
      <c r="S29" s="130"/>
      <c r="T29" s="130"/>
      <c r="U29" s="130"/>
      <c r="V29" s="130"/>
      <c r="W29" s="130"/>
    </row>
    <row r="30" spans="1:23" s="52" customFormat="1" ht="26.25" customHeight="1" thickBot="1">
      <c r="A30" s="121"/>
      <c r="B30" s="122" t="s">
        <v>183</v>
      </c>
      <c r="C30" s="148"/>
      <c r="D30" s="128"/>
      <c r="E30" s="128"/>
      <c r="F30" s="128"/>
      <c r="G30" s="128"/>
      <c r="H30" s="189" t="s">
        <v>188</v>
      </c>
      <c r="I30" s="82">
        <f>SUMIF(C11:C25,"幼稚園教諭旧免許状更新講習・免許法認定講習",I11:I25)</f>
        <v>0</v>
      </c>
      <c r="J30" s="128"/>
      <c r="K30" s="132"/>
      <c r="L30" s="132"/>
      <c r="M30" s="132"/>
      <c r="N30" s="132"/>
      <c r="O30" s="132"/>
      <c r="P30" s="132"/>
      <c r="Q30" s="132"/>
      <c r="R30" s="132"/>
      <c r="S30" s="132"/>
      <c r="T30" s="132"/>
      <c r="U30" s="132"/>
      <c r="V30" s="132"/>
      <c r="W30" s="132"/>
    </row>
    <row r="31" spans="1:23" s="52" customFormat="1" ht="15" customHeight="1">
      <c r="A31" s="121"/>
      <c r="B31" s="291" t="s">
        <v>184</v>
      </c>
      <c r="C31" s="291"/>
      <c r="D31" s="128"/>
      <c r="E31" s="128"/>
      <c r="F31" s="128"/>
      <c r="G31" s="128"/>
      <c r="H31" s="128"/>
      <c r="I31" s="128"/>
      <c r="J31" s="128"/>
      <c r="K31" s="132"/>
      <c r="L31" s="132"/>
      <c r="M31" s="132"/>
      <c r="N31" s="132"/>
      <c r="O31" s="132"/>
      <c r="P31" s="132"/>
      <c r="Q31" s="132"/>
      <c r="R31" s="132"/>
      <c r="S31" s="132"/>
      <c r="T31" s="132"/>
      <c r="U31" s="132"/>
      <c r="V31" s="132"/>
      <c r="W31" s="132"/>
    </row>
    <row r="32" spans="1:23" s="52" customFormat="1" ht="15" customHeight="1">
      <c r="A32" s="121"/>
      <c r="B32" s="122" t="s">
        <v>185</v>
      </c>
      <c r="C32" s="128"/>
      <c r="D32" s="128"/>
      <c r="E32" s="128"/>
      <c r="F32" s="128"/>
      <c r="G32" s="128"/>
      <c r="H32" s="128"/>
      <c r="I32" s="128"/>
      <c r="J32" s="128"/>
      <c r="K32" s="132"/>
      <c r="L32" s="132"/>
      <c r="M32" s="132"/>
      <c r="N32" s="132"/>
      <c r="O32" s="132"/>
      <c r="P32" s="132"/>
      <c r="Q32" s="132"/>
      <c r="R32" s="132"/>
      <c r="S32" s="132"/>
      <c r="T32" s="132"/>
      <c r="U32" s="132"/>
      <c r="V32" s="132"/>
      <c r="W32" s="132"/>
    </row>
    <row r="33" spans="1:23" s="52" customFormat="1" ht="15" customHeight="1">
      <c r="A33" s="121"/>
      <c r="B33" s="122" t="s">
        <v>196</v>
      </c>
      <c r="C33" s="128"/>
      <c r="D33" s="128"/>
      <c r="E33" s="128"/>
      <c r="F33" s="128"/>
      <c r="G33" s="128"/>
      <c r="H33" s="128"/>
      <c r="I33" s="128"/>
      <c r="J33" s="128"/>
      <c r="K33" s="132"/>
      <c r="L33" s="132"/>
      <c r="M33" s="132"/>
      <c r="N33" s="132"/>
      <c r="O33" s="132"/>
      <c r="P33" s="132"/>
      <c r="Q33" s="132"/>
      <c r="R33" s="132"/>
      <c r="S33" s="132"/>
      <c r="T33" s="132"/>
      <c r="U33" s="132"/>
      <c r="V33" s="132"/>
      <c r="W33" s="132"/>
    </row>
    <row r="34" spans="1:23" s="52" customFormat="1" ht="15" customHeight="1">
      <c r="A34" s="121"/>
      <c r="C34" s="129"/>
      <c r="D34" s="128"/>
      <c r="E34" s="128"/>
      <c r="F34" s="128"/>
      <c r="G34" s="128"/>
      <c r="H34" s="128"/>
      <c r="I34" s="128"/>
      <c r="J34" s="128"/>
      <c r="K34" s="132"/>
      <c r="L34" s="132"/>
      <c r="M34" s="132"/>
      <c r="N34" s="132"/>
      <c r="O34" s="132"/>
      <c r="P34" s="132"/>
      <c r="Q34" s="132"/>
      <c r="R34" s="132"/>
      <c r="S34" s="132"/>
      <c r="T34" s="132"/>
      <c r="U34" s="132"/>
      <c r="V34" s="132"/>
      <c r="W34" s="132"/>
    </row>
    <row r="35" spans="1:23" s="52" customFormat="1" ht="15" customHeight="1">
      <c r="A35" s="121"/>
      <c r="D35" s="128"/>
      <c r="E35" s="128"/>
      <c r="F35" s="128"/>
      <c r="G35" s="128"/>
      <c r="H35" s="128"/>
      <c r="I35" s="128"/>
      <c r="J35" s="128"/>
      <c r="K35" s="132"/>
      <c r="L35" s="132"/>
      <c r="M35" s="132"/>
      <c r="N35" s="132"/>
      <c r="O35" s="132"/>
      <c r="P35" s="132"/>
      <c r="Q35" s="132"/>
      <c r="R35" s="132"/>
      <c r="S35" s="132"/>
      <c r="T35" s="132"/>
      <c r="U35" s="132"/>
      <c r="V35" s="132"/>
      <c r="W35" s="132"/>
    </row>
    <row r="36" spans="1:23" s="52" customFormat="1" ht="15" customHeight="1">
      <c r="A36" s="121"/>
      <c r="C36" s="128"/>
      <c r="D36" s="128"/>
      <c r="E36" s="128"/>
      <c r="F36" s="128"/>
      <c r="G36" s="128"/>
      <c r="H36" s="128"/>
      <c r="I36" s="128"/>
      <c r="J36" s="128"/>
      <c r="K36" s="132"/>
      <c r="L36" s="132"/>
      <c r="M36" s="132"/>
      <c r="N36" s="132"/>
      <c r="O36" s="132"/>
      <c r="P36" s="132"/>
      <c r="Q36" s="132"/>
      <c r="R36" s="132"/>
      <c r="S36" s="132"/>
      <c r="T36" s="132"/>
      <c r="U36" s="132"/>
      <c r="V36" s="132"/>
      <c r="W36" s="132"/>
    </row>
    <row r="37" spans="1:23" s="52" customFormat="1" ht="15" customHeight="1">
      <c r="A37" s="62"/>
      <c r="C37" s="50"/>
      <c r="D37" s="50"/>
      <c r="E37" s="50"/>
      <c r="F37" s="50"/>
      <c r="G37" s="50"/>
      <c r="H37" s="50"/>
      <c r="I37" s="50"/>
      <c r="J37" s="50"/>
    </row>
    <row r="38" spans="1:23" s="52" customFormat="1" ht="15" customHeight="1">
      <c r="A38" s="62"/>
      <c r="B38" s="99" t="s">
        <v>90</v>
      </c>
      <c r="C38" s="100"/>
      <c r="D38" s="100"/>
      <c r="E38" s="100"/>
      <c r="F38" s="100"/>
      <c r="G38" s="50"/>
      <c r="H38" s="50"/>
      <c r="I38" s="50"/>
      <c r="J38" s="50"/>
    </row>
    <row r="39" spans="1:23" s="52" customFormat="1" ht="30" customHeight="1">
      <c r="A39" s="62"/>
      <c r="B39" s="211"/>
      <c r="C39" s="212"/>
      <c r="D39" s="212"/>
      <c r="E39" s="212"/>
      <c r="F39" s="212"/>
      <c r="G39" s="212"/>
      <c r="H39" s="212"/>
      <c r="I39" s="212"/>
      <c r="J39" s="212"/>
    </row>
    <row r="40" spans="1:23" s="52" customFormat="1" ht="15" customHeight="1">
      <c r="A40" s="62"/>
      <c r="B40" s="58"/>
      <c r="C40" s="50"/>
      <c r="D40" s="50"/>
      <c r="E40" s="50"/>
      <c r="F40" s="50"/>
      <c r="G40" s="50"/>
      <c r="H40" s="50"/>
      <c r="I40" s="50"/>
      <c r="J40" s="50"/>
    </row>
    <row r="41" spans="1:23" s="52" customFormat="1" ht="15" customHeight="1">
      <c r="A41" s="62"/>
      <c r="B41" s="58"/>
      <c r="C41" s="50"/>
      <c r="D41" s="50"/>
      <c r="E41" s="50"/>
      <c r="F41" s="50"/>
      <c r="G41" s="50"/>
      <c r="H41" s="50"/>
      <c r="I41" s="50"/>
      <c r="J41" s="50"/>
    </row>
    <row r="42" spans="1:23" s="53" customFormat="1" ht="15" customHeight="1">
      <c r="A42" s="66"/>
      <c r="B42" s="57"/>
      <c r="C42" s="51"/>
      <c r="D42" s="51"/>
      <c r="E42" s="51"/>
      <c r="F42" s="51"/>
      <c r="G42" s="51"/>
      <c r="H42" s="51"/>
      <c r="I42" s="51"/>
      <c r="J42" s="51"/>
    </row>
  </sheetData>
  <sheetProtection algorithmName="SHA-512" hashValue="PnwdFqRgsnGuw9enmeT5q4g11huHDDyMZlxYviPPWybZJmBBu71DYkmFxALsumihw4TlIFGu7s0mt4vSumB6jw==" saltValue="3K89oRy3KB3bgB0mqmKPsQ==" spinCount="100000" sheet="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9:G29"/>
    <mergeCell ref="B31:C31"/>
    <mergeCell ref="B39:J39"/>
    <mergeCell ref="D21:E21"/>
    <mergeCell ref="D22:E22"/>
    <mergeCell ref="D23:E23"/>
    <mergeCell ref="D24:E24"/>
    <mergeCell ref="D25:E25"/>
    <mergeCell ref="A26:G26"/>
  </mergeCells>
  <phoneticPr fontId="2"/>
  <conditionalFormatting sqref="C6:C7">
    <cfRule type="cellIs" dxfId="181" priority="13" operator="equal">
      <formula>""</formula>
    </cfRule>
  </conditionalFormatting>
  <conditionalFormatting sqref="D8 H26:I26">
    <cfRule type="cellIs" dxfId="180" priority="15" operator="equal">
      <formula>""</formula>
    </cfRule>
  </conditionalFormatting>
  <conditionalFormatting sqref="D11:E25 G11:H25">
    <cfRule type="expression" dxfId="179" priority="3">
      <formula>$C11="【職員処遇改善費のみ対象】園内研修"</formula>
    </cfRule>
  </conditionalFormatting>
  <conditionalFormatting sqref="D11:E25">
    <cfRule type="expression" dxfId="178" priority="11">
      <formula>$C11="【職員処遇改善費のみ対象】横浜市（区）主催研修"</formula>
    </cfRule>
    <cfRule type="expression" dxfId="177" priority="12">
      <formula>$C11="幼稚園教諭旧免許状更新講習・免許法認定講習"</formula>
    </cfRule>
  </conditionalFormatting>
  <conditionalFormatting sqref="F11:F25">
    <cfRule type="expression" dxfId="176" priority="7">
      <formula>$C11&lt;&gt;"保育士等キャリアアップ研修"</formula>
    </cfRule>
    <cfRule type="expression" dxfId="175" priority="16" stopIfTrue="1">
      <formula>$C11="保育士等キャリアアップ研修"</formula>
    </cfRule>
  </conditionalFormatting>
  <conditionalFormatting sqref="F11:H25">
    <cfRule type="expression" dxfId="174" priority="4">
      <formula>$C11="その他"</formula>
    </cfRule>
  </conditionalFormatting>
  <conditionalFormatting sqref="G11:G25">
    <cfRule type="expression" dxfId="173" priority="9">
      <formula>$C11="幼稚園教諭旧免許状更新講習・免許法認定講習"</formula>
    </cfRule>
  </conditionalFormatting>
  <conditionalFormatting sqref="G11:H25">
    <cfRule type="expression" dxfId="172" priority="1">
      <formula>$C11="【職員処遇改善費のみ対象】横浜市（区）主催研修"</formula>
    </cfRule>
  </conditionalFormatting>
  <conditionalFormatting sqref="H11:H25">
    <cfRule type="expression" dxfId="171" priority="2">
      <formula>$C11="【幼稚園又は認定こども園に勤務していた者】その他"</formula>
    </cfRule>
  </conditionalFormatting>
  <conditionalFormatting sqref="H3:I3 H4:J7">
    <cfRule type="cellIs" dxfId="170" priority="14" operator="equal">
      <formula>""</formula>
    </cfRule>
  </conditionalFormatting>
  <conditionalFormatting sqref="I11:I25">
    <cfRule type="expression" dxfId="169" priority="8">
      <formula>$C11="保育士等キャリアアップ研修"</formula>
    </cfRule>
  </conditionalFormatting>
  <dataValidations count="9">
    <dataValidation type="list" allowBlank="1" showInputMessage="1" showErrorMessage="1" sqref="H25" xr:uid="{FF50D4C7-BD0F-46A4-B3EF-FF081E2FE924}">
      <formula1>INDIRECT($C$5)</formula1>
    </dataValidation>
    <dataValidation type="list" allowBlank="1" showInputMessage="1" showErrorMessage="1" sqref="H11:H24" xr:uid="{EF98B139-CCED-4BCA-BF8C-41F7555E96A1}">
      <formula1>INDIRECT($C$6)</formula1>
    </dataValidation>
    <dataValidation type="decimal" operator="greaterThanOrEqual" allowBlank="1" showInputMessage="1" showErrorMessage="1" sqref="I11:I25" xr:uid="{6877EA41-81D9-489A-97C0-ADEE15968BB6}">
      <formula1>0</formula1>
    </dataValidation>
    <dataValidation type="textLength" operator="equal" allowBlank="1" showInputMessage="1" showErrorMessage="1" sqref="G11:G25" xr:uid="{7C9C49F0-3637-4C6D-AC90-74FF797EC159}">
      <formula1>12</formula1>
    </dataValidation>
    <dataValidation type="list" allowBlank="1" showInputMessage="1" showErrorMessage="1" sqref="D8" xr:uid="{D23A9350-8FFA-4F58-9E86-7DCC5EAB9962}">
      <formula1>"〇,×"</formula1>
    </dataValidation>
    <dataValidation type="list" allowBlank="1" showInputMessage="1" showErrorMessage="1" sqref="C11:C25" xr:uid="{D027C802-4A55-4873-9A83-6F5CCABA5020}">
      <formula1>INDIRECT($D$8)</formula1>
    </dataValidation>
    <dataValidation type="list" allowBlank="1" showInputMessage="1" showErrorMessage="1" sqref="O6" xr:uid="{0EF03573-AE8F-499E-8AF2-E0D70F945FFD}">
      <formula1>" "</formula1>
    </dataValidation>
    <dataValidation type="list" allowBlank="1" showInputMessage="1" showErrorMessage="1" sqref="D11:E25" xr:uid="{F4B887B2-5FEE-468B-B059-22894CBE25CA}">
      <formula1>INDIRECT($C11)</formula1>
    </dataValidation>
    <dataValidation type="date" operator="lessThanOrEqual" allowBlank="1" error="賃金改善開始月のR6.4月以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6.4月以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A21046BA-15D5-4025-B696-6AFECAA9BDD8}">
      <formula1>45716</formula1>
    </dataValidation>
  </dataValidations>
  <printOptions horizontalCentered="1"/>
  <pageMargins left="0.25" right="0.25" top="0.75" bottom="0.75" header="0.3" footer="0.3"/>
  <pageSetup paperSize="8" scale="85" orientation="landscape" cellComments="asDisplayed" r:id="rId1"/>
  <extLst>
    <ext xmlns:x14="http://schemas.microsoft.com/office/spreadsheetml/2009/9/main" uri="{CCE6A557-97BC-4b89-ADB6-D9C93CAAB3DF}">
      <x14:dataValidations xmlns:xm="http://schemas.microsoft.com/office/excel/2006/main" count="1">
        <x14:dataValidation type="list" allowBlank="1" showInputMessage="1" showErrorMessage="1" xr:uid="{EA7C1960-2327-43DC-9DE3-CC45FCF81B07}">
          <x14:formula1>
            <xm:f>マスタ!$C$3:$C$6</xm:f>
          </x14:formula1>
          <xm:sqref>C6:D6</xm:sqref>
        </x14:dataValidation>
      </x14:dataValidations>
    </ext>
  </extLs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C50F42-1ADA-401C-BA54-ED1F94721007}">
  <sheetPr codeName="Sheet41">
    <tabColor rgb="FFFF0000"/>
    <pageSetUpPr fitToPage="1"/>
  </sheetPr>
  <dimension ref="A1:W42"/>
  <sheetViews>
    <sheetView showZeros="0" view="pageBreakPreview" zoomScale="70" zoomScaleNormal="70" zoomScaleSheetLayoutView="70" workbookViewId="0">
      <selection activeCell="B12" sqref="B12"/>
    </sheetView>
  </sheetViews>
  <sheetFormatPr defaultRowHeight="18.75"/>
  <cols>
    <col min="1" max="1" width="5" style="63" customWidth="1"/>
    <col min="2" max="2" width="16.75" style="67" customWidth="1"/>
    <col min="3" max="3" width="39.375" style="2" customWidth="1"/>
    <col min="4" max="4" width="9.375" style="2" customWidth="1"/>
    <col min="5" max="5" width="37.625" style="2" customWidth="1"/>
    <col min="6" max="6" width="42.875" style="2" customWidth="1"/>
    <col min="7" max="7" width="19.625" style="2" customWidth="1"/>
    <col min="8" max="8" width="22.375" style="2" customWidth="1"/>
    <col min="9" max="9" width="15.625" style="2" customWidth="1"/>
    <col min="10" max="10" width="27.5" style="2" customWidth="1"/>
    <col min="11" max="11" width="9" style="2" hidden="1" customWidth="1"/>
    <col min="12" max="12" width="11.875" style="2" hidden="1" customWidth="1"/>
    <col min="13" max="13" width="10.5" style="2" hidden="1" customWidth="1"/>
    <col min="14" max="14" width="9" style="2" hidden="1" customWidth="1"/>
    <col min="15" max="15" width="50.625" style="2" hidden="1" customWidth="1"/>
    <col min="16" max="16384" width="9" style="2"/>
  </cols>
  <sheetData>
    <row r="1" spans="1:23" ht="29.25" customHeight="1">
      <c r="A1" s="112" t="s">
        <v>71</v>
      </c>
      <c r="B1" s="113"/>
      <c r="C1" s="117"/>
      <c r="D1" s="116" t="s">
        <v>195</v>
      </c>
      <c r="E1" s="98"/>
      <c r="F1" s="116"/>
      <c r="G1" s="117"/>
      <c r="H1" s="117"/>
      <c r="I1" s="117"/>
      <c r="J1" s="118"/>
      <c r="K1" s="130"/>
      <c r="L1" s="130"/>
      <c r="M1" s="130"/>
      <c r="N1" s="130"/>
      <c r="O1" s="130"/>
      <c r="P1" s="130"/>
      <c r="Q1" s="130"/>
      <c r="R1" s="130"/>
      <c r="S1" s="130"/>
      <c r="T1" s="130"/>
      <c r="U1" s="130"/>
      <c r="V1" s="130"/>
      <c r="W1" s="130"/>
    </row>
    <row r="2" spans="1:23" ht="19.5" thickBot="1">
      <c r="A2" s="121"/>
      <c r="B2" s="122"/>
      <c r="C2" s="119"/>
      <c r="D2" s="119"/>
      <c r="E2" s="119"/>
      <c r="F2" s="124"/>
      <c r="G2" s="119"/>
      <c r="H2" s="125"/>
      <c r="I2" s="125"/>
      <c r="J2" s="125"/>
      <c r="K2" s="130"/>
      <c r="L2" s="130"/>
      <c r="M2" s="130"/>
      <c r="N2" s="130"/>
      <c r="O2" s="130"/>
      <c r="P2" s="130"/>
      <c r="Q2" s="130"/>
      <c r="R2" s="130"/>
      <c r="S2" s="130"/>
      <c r="T2" s="130"/>
      <c r="U2" s="130"/>
      <c r="V2" s="130"/>
      <c r="W2" s="130"/>
    </row>
    <row r="3" spans="1:23" s="6" customFormat="1" ht="24.95" customHeight="1">
      <c r="A3" s="192"/>
      <c r="B3" s="122"/>
      <c r="C3" s="193"/>
      <c r="D3" s="193"/>
      <c r="E3" s="193"/>
      <c r="F3" s="194"/>
      <c r="G3" s="195" t="s">
        <v>1</v>
      </c>
      <c r="H3" s="97">
        <f>①集計表!P4</f>
        <v>0</v>
      </c>
      <c r="I3" s="196" t="s">
        <v>3</v>
      </c>
      <c r="J3" s="118"/>
      <c r="K3" s="131"/>
      <c r="L3" s="131"/>
      <c r="M3" s="131"/>
      <c r="N3" s="131"/>
      <c r="O3" s="131"/>
      <c r="P3" s="131"/>
      <c r="Q3" s="131"/>
      <c r="R3" s="131"/>
      <c r="S3" s="131"/>
      <c r="T3" s="131"/>
      <c r="U3" s="131"/>
      <c r="V3" s="131"/>
      <c r="W3" s="131"/>
    </row>
    <row r="4" spans="1:23" s="6" customFormat="1" ht="24.95" customHeight="1">
      <c r="A4" s="121"/>
      <c r="B4" s="122"/>
      <c r="C4" s="193"/>
      <c r="D4" s="193"/>
      <c r="E4" s="193"/>
      <c r="F4" s="194"/>
      <c r="G4" s="197" t="s">
        <v>4</v>
      </c>
      <c r="H4" s="276">
        <f>①集計表!P5</f>
        <v>0</v>
      </c>
      <c r="I4" s="277"/>
      <c r="J4" s="278"/>
      <c r="K4" s="131"/>
      <c r="L4" s="131"/>
      <c r="M4" s="131"/>
      <c r="N4" s="131"/>
      <c r="O4" s="131"/>
      <c r="P4" s="131"/>
      <c r="Q4" s="131"/>
      <c r="R4" s="131"/>
      <c r="S4" s="131"/>
      <c r="T4" s="131"/>
      <c r="U4" s="131"/>
      <c r="V4" s="131"/>
      <c r="W4" s="131"/>
    </row>
    <row r="5" spans="1:23" s="6" customFormat="1" ht="24.95" customHeight="1" thickBot="1">
      <c r="A5" s="62"/>
      <c r="B5" s="71"/>
      <c r="C5" s="3"/>
      <c r="D5" s="14"/>
      <c r="E5" s="14"/>
      <c r="F5" s="7"/>
      <c r="G5" s="15" t="s">
        <v>7</v>
      </c>
      <c r="H5" s="279">
        <f>①集計表!P6</f>
        <v>0</v>
      </c>
      <c r="I5" s="280"/>
      <c r="J5" s="281"/>
      <c r="K5" s="131"/>
      <c r="L5" s="131"/>
      <c r="M5" s="131"/>
      <c r="N5" s="131"/>
      <c r="O5" s="131"/>
      <c r="P5" s="131"/>
      <c r="Q5" s="131"/>
      <c r="R5" s="131"/>
      <c r="S5" s="131"/>
      <c r="T5" s="131"/>
      <c r="U5" s="131"/>
      <c r="V5" s="131"/>
      <c r="W5" s="131"/>
    </row>
    <row r="6" spans="1:23" s="6" customFormat="1" ht="24.95" customHeight="1">
      <c r="A6" s="62"/>
      <c r="B6" s="68" t="s">
        <v>6</v>
      </c>
      <c r="C6" s="270"/>
      <c r="D6" s="271"/>
      <c r="E6" s="14"/>
      <c r="F6" s="7"/>
      <c r="G6" s="70" t="s">
        <v>63</v>
      </c>
      <c r="H6" s="279">
        <f>①集計表!P7</f>
        <v>0</v>
      </c>
      <c r="I6" s="280"/>
      <c r="J6" s="281"/>
      <c r="K6" s="131"/>
      <c r="L6" s="131"/>
      <c r="M6" s="131"/>
      <c r="N6" s="131"/>
      <c r="O6" s="131"/>
      <c r="P6" s="131"/>
      <c r="Q6" s="131"/>
      <c r="R6" s="131"/>
      <c r="S6" s="131"/>
      <c r="T6" s="131"/>
      <c r="U6" s="131"/>
      <c r="V6" s="131"/>
      <c r="W6" s="131"/>
    </row>
    <row r="7" spans="1:23" s="6" customFormat="1" ht="24.95" customHeight="1" thickBot="1">
      <c r="A7" s="62"/>
      <c r="B7" s="107" t="s">
        <v>9</v>
      </c>
      <c r="C7" s="272"/>
      <c r="D7" s="273"/>
      <c r="E7" s="14"/>
      <c r="F7" s="7"/>
      <c r="G7" s="17" t="s">
        <v>64</v>
      </c>
      <c r="H7" s="282">
        <f>①集計表!P8</f>
        <v>0</v>
      </c>
      <c r="I7" s="283"/>
      <c r="J7" s="284"/>
      <c r="K7" s="131"/>
      <c r="L7" s="131"/>
      <c r="M7" s="131"/>
      <c r="N7" s="131"/>
      <c r="O7" s="131"/>
      <c r="P7" s="131"/>
      <c r="Q7" s="131"/>
      <c r="R7" s="131"/>
      <c r="S7" s="131"/>
      <c r="T7" s="131"/>
      <c r="U7" s="131"/>
      <c r="V7" s="131"/>
      <c r="W7" s="131"/>
    </row>
    <row r="8" spans="1:23" s="6" customFormat="1" ht="24.95" customHeight="1" thickBot="1">
      <c r="A8" s="62"/>
      <c r="B8" s="268" t="s">
        <v>104</v>
      </c>
      <c r="C8" s="269"/>
      <c r="D8" s="133" t="s">
        <v>106</v>
      </c>
      <c r="E8" s="14"/>
      <c r="F8" s="7"/>
      <c r="G8" s="102"/>
      <c r="H8" s="3"/>
      <c r="I8" s="3"/>
      <c r="J8" s="106"/>
      <c r="K8" s="131"/>
      <c r="L8" s="131" t="s">
        <v>190</v>
      </c>
      <c r="M8" s="131"/>
      <c r="N8" s="131"/>
      <c r="O8" s="131"/>
      <c r="P8" s="131"/>
      <c r="Q8" s="131"/>
      <c r="R8" s="131"/>
      <c r="S8" s="131"/>
      <c r="T8" s="131"/>
      <c r="U8" s="131"/>
      <c r="V8" s="131"/>
      <c r="W8" s="131"/>
    </row>
    <row r="9" spans="1:23" ht="24.95" customHeight="1">
      <c r="A9" s="62"/>
      <c r="B9" s="58"/>
      <c r="C9" s="19"/>
      <c r="D9" s="20"/>
      <c r="E9" s="20"/>
      <c r="F9" s="19"/>
      <c r="G9" s="19"/>
      <c r="H9" s="21"/>
      <c r="I9" s="22"/>
      <c r="J9" s="23"/>
      <c r="K9" s="130"/>
      <c r="L9" s="141" t="s">
        <v>189</v>
      </c>
      <c r="M9" s="140">
        <v>42826</v>
      </c>
      <c r="N9" s="130"/>
      <c r="O9" s="130"/>
      <c r="P9" s="130"/>
      <c r="Q9" s="130"/>
      <c r="R9" s="130"/>
      <c r="S9" s="130"/>
      <c r="T9" s="130"/>
      <c r="U9" s="130"/>
      <c r="V9" s="130"/>
      <c r="W9" s="130"/>
    </row>
    <row r="10" spans="1:23" ht="98.25" customHeight="1" thickBot="1">
      <c r="A10" s="61" t="s">
        <v>15</v>
      </c>
      <c r="B10" s="105" t="s">
        <v>146</v>
      </c>
      <c r="C10" s="59" t="s">
        <v>101</v>
      </c>
      <c r="D10" s="285" t="s">
        <v>181</v>
      </c>
      <c r="E10" s="286"/>
      <c r="F10" s="59" t="s">
        <v>19</v>
      </c>
      <c r="G10" s="60" t="s">
        <v>20</v>
      </c>
      <c r="H10" s="69" t="s">
        <v>74</v>
      </c>
      <c r="I10" s="72" t="s">
        <v>136</v>
      </c>
      <c r="J10" s="59" t="s">
        <v>62</v>
      </c>
      <c r="K10" s="130"/>
      <c r="L10" s="141" t="s">
        <v>142</v>
      </c>
      <c r="M10" s="130"/>
      <c r="N10" s="130"/>
      <c r="O10" s="130"/>
      <c r="P10" s="130"/>
      <c r="Q10" s="130"/>
      <c r="R10" s="130"/>
      <c r="S10" s="130"/>
      <c r="T10" s="130"/>
      <c r="U10" s="130"/>
      <c r="V10" s="130"/>
      <c r="W10" s="130"/>
    </row>
    <row r="11" spans="1:23" ht="30" customHeight="1">
      <c r="A11" s="64">
        <v>1</v>
      </c>
      <c r="B11" s="153"/>
      <c r="C11" s="154"/>
      <c r="D11" s="274"/>
      <c r="E11" s="275"/>
      <c r="F11" s="155"/>
      <c r="G11" s="156"/>
      <c r="H11" s="157"/>
      <c r="I11" s="158"/>
      <c r="J11" s="75"/>
      <c r="K11" s="130"/>
      <c r="L11" s="141" t="s">
        <v>143</v>
      </c>
      <c r="M11" s="140">
        <v>43921</v>
      </c>
      <c r="N11" s="130"/>
      <c r="O11" s="130"/>
      <c r="P11" s="130"/>
      <c r="Q11" s="130"/>
      <c r="R11" s="130"/>
      <c r="S11" s="130"/>
      <c r="T11" s="130"/>
      <c r="U11" s="130"/>
      <c r="V11" s="130"/>
      <c r="W11" s="130"/>
    </row>
    <row r="12" spans="1:23" ht="30" customHeight="1">
      <c r="A12" s="64">
        <v>2</v>
      </c>
      <c r="B12" s="153"/>
      <c r="C12" s="154"/>
      <c r="D12" s="274"/>
      <c r="E12" s="275"/>
      <c r="F12" s="155"/>
      <c r="G12" s="156"/>
      <c r="H12" s="159"/>
      <c r="I12" s="160"/>
      <c r="J12" s="75"/>
      <c r="K12" s="130">
        <f t="shared" ref="K12:K25" si="0">IF(H12&lt;&gt;"",1,0)</f>
        <v>0</v>
      </c>
      <c r="L12" s="130" t="s">
        <v>141</v>
      </c>
      <c r="M12" s="140">
        <v>45382</v>
      </c>
      <c r="N12" s="130"/>
      <c r="O12" s="130"/>
      <c r="P12" s="130"/>
      <c r="Q12" s="130"/>
      <c r="R12" s="130"/>
      <c r="S12" s="130"/>
      <c r="T12" s="130"/>
      <c r="U12" s="130"/>
      <c r="V12" s="130"/>
      <c r="W12" s="130"/>
    </row>
    <row r="13" spans="1:23" ht="30" customHeight="1">
      <c r="A13" s="64">
        <v>3</v>
      </c>
      <c r="B13" s="153"/>
      <c r="C13" s="154"/>
      <c r="D13" s="274"/>
      <c r="E13" s="275"/>
      <c r="F13" s="155"/>
      <c r="G13" s="156"/>
      <c r="H13" s="159"/>
      <c r="I13" s="160"/>
      <c r="J13" s="75"/>
      <c r="K13" s="130">
        <f t="shared" si="0"/>
        <v>0</v>
      </c>
      <c r="L13" s="130" t="str">
        <f t="shared" ref="L13:L24" si="1">IF(C13="その他",1,"")</f>
        <v/>
      </c>
      <c r="M13" s="142"/>
      <c r="N13" s="130"/>
      <c r="O13" s="130"/>
      <c r="P13" s="130"/>
      <c r="Q13" s="130"/>
      <c r="R13" s="130"/>
      <c r="S13" s="130"/>
      <c r="T13" s="130"/>
      <c r="U13" s="130"/>
      <c r="V13" s="130"/>
      <c r="W13" s="130"/>
    </row>
    <row r="14" spans="1:23" ht="30" customHeight="1">
      <c r="A14" s="64">
        <v>4</v>
      </c>
      <c r="B14" s="153"/>
      <c r="C14" s="154"/>
      <c r="D14" s="274"/>
      <c r="E14" s="275"/>
      <c r="F14" s="155"/>
      <c r="G14" s="156"/>
      <c r="H14" s="159"/>
      <c r="I14" s="160"/>
      <c r="J14" s="75"/>
      <c r="K14" s="130">
        <f>IF(H14&lt;&gt;"",1,0)</f>
        <v>0</v>
      </c>
      <c r="L14" s="130" t="str">
        <f t="shared" si="1"/>
        <v/>
      </c>
      <c r="M14" s="141"/>
      <c r="N14" s="130"/>
      <c r="O14" s="130"/>
      <c r="P14" s="130"/>
      <c r="Q14" s="130"/>
      <c r="R14" s="130"/>
      <c r="S14" s="130"/>
      <c r="T14" s="130"/>
      <c r="U14" s="130"/>
      <c r="V14" s="130"/>
      <c r="W14" s="130"/>
    </row>
    <row r="15" spans="1:23" ht="30" customHeight="1">
      <c r="A15" s="64">
        <v>5</v>
      </c>
      <c r="B15" s="153"/>
      <c r="C15" s="154"/>
      <c r="D15" s="274"/>
      <c r="E15" s="275"/>
      <c r="F15" s="155"/>
      <c r="G15" s="156"/>
      <c r="H15" s="159"/>
      <c r="I15" s="160"/>
      <c r="J15" s="75"/>
      <c r="K15" s="130">
        <f t="shared" si="0"/>
        <v>0</v>
      </c>
      <c r="L15" s="130" t="str">
        <f t="shared" si="1"/>
        <v/>
      </c>
      <c r="M15" s="130"/>
      <c r="N15" s="130"/>
      <c r="O15" s="130"/>
      <c r="P15" s="130"/>
      <c r="Q15" s="130"/>
      <c r="R15" s="130"/>
      <c r="S15" s="130"/>
      <c r="T15" s="130"/>
      <c r="U15" s="130"/>
      <c r="V15" s="130"/>
      <c r="W15" s="130"/>
    </row>
    <row r="16" spans="1:23" ht="30" customHeight="1">
      <c r="A16" s="64">
        <v>6</v>
      </c>
      <c r="B16" s="153"/>
      <c r="C16" s="154"/>
      <c r="D16" s="274"/>
      <c r="E16" s="275"/>
      <c r="F16" s="155"/>
      <c r="G16" s="156"/>
      <c r="H16" s="159"/>
      <c r="I16" s="160"/>
      <c r="J16" s="75"/>
      <c r="K16" s="130">
        <f t="shared" si="0"/>
        <v>0</v>
      </c>
      <c r="L16" s="130" t="str">
        <f t="shared" si="1"/>
        <v/>
      </c>
      <c r="M16" s="130"/>
      <c r="N16" s="130"/>
      <c r="O16" s="130"/>
      <c r="P16" s="130"/>
      <c r="Q16" s="130"/>
      <c r="R16" s="130"/>
      <c r="S16" s="130"/>
      <c r="T16" s="130"/>
      <c r="U16" s="130"/>
      <c r="V16" s="130"/>
      <c r="W16" s="130"/>
    </row>
    <row r="17" spans="1:23" ht="30" customHeight="1">
      <c r="A17" s="64">
        <v>7</v>
      </c>
      <c r="B17" s="153"/>
      <c r="C17" s="154"/>
      <c r="D17" s="274"/>
      <c r="E17" s="275"/>
      <c r="F17" s="155"/>
      <c r="G17" s="156"/>
      <c r="H17" s="159"/>
      <c r="I17" s="160"/>
      <c r="J17" s="75"/>
      <c r="K17" s="130">
        <f t="shared" si="0"/>
        <v>0</v>
      </c>
      <c r="L17" s="130" t="str">
        <f t="shared" si="1"/>
        <v/>
      </c>
      <c r="M17" s="130"/>
      <c r="N17" s="130"/>
      <c r="O17" s="130"/>
      <c r="P17" s="130"/>
      <c r="Q17" s="130"/>
      <c r="R17" s="130"/>
      <c r="S17" s="130"/>
      <c r="T17" s="130"/>
      <c r="U17" s="130"/>
      <c r="V17" s="130"/>
      <c r="W17" s="130"/>
    </row>
    <row r="18" spans="1:23" ht="30" customHeight="1">
      <c r="A18" s="64">
        <v>8</v>
      </c>
      <c r="B18" s="153"/>
      <c r="C18" s="154"/>
      <c r="D18" s="274"/>
      <c r="E18" s="275"/>
      <c r="F18" s="155"/>
      <c r="G18" s="156"/>
      <c r="H18" s="159"/>
      <c r="I18" s="160"/>
      <c r="J18" s="75"/>
      <c r="K18" s="130">
        <f t="shared" si="0"/>
        <v>0</v>
      </c>
      <c r="L18" s="130" t="str">
        <f t="shared" si="1"/>
        <v/>
      </c>
      <c r="M18" s="130"/>
      <c r="N18" s="130"/>
      <c r="O18" s="130"/>
      <c r="P18" s="130"/>
      <c r="Q18" s="130"/>
      <c r="R18" s="130"/>
      <c r="S18" s="130"/>
      <c r="T18" s="130"/>
      <c r="U18" s="130"/>
      <c r="V18" s="130"/>
      <c r="W18" s="130"/>
    </row>
    <row r="19" spans="1:23" ht="30" customHeight="1">
      <c r="A19" s="64">
        <v>9</v>
      </c>
      <c r="B19" s="153"/>
      <c r="C19" s="154"/>
      <c r="D19" s="274"/>
      <c r="E19" s="275"/>
      <c r="F19" s="155"/>
      <c r="G19" s="156"/>
      <c r="H19" s="159"/>
      <c r="I19" s="160"/>
      <c r="J19" s="75"/>
      <c r="K19" s="130">
        <f t="shared" si="0"/>
        <v>0</v>
      </c>
      <c r="L19" s="130" t="str">
        <f t="shared" si="1"/>
        <v/>
      </c>
      <c r="M19" s="130"/>
      <c r="N19" s="130"/>
      <c r="O19" s="130"/>
      <c r="P19" s="130"/>
      <c r="Q19" s="130"/>
      <c r="R19" s="130"/>
      <c r="S19" s="130"/>
      <c r="T19" s="130"/>
      <c r="U19" s="130"/>
      <c r="V19" s="130"/>
      <c r="W19" s="130"/>
    </row>
    <row r="20" spans="1:23" ht="30" customHeight="1">
      <c r="A20" s="64">
        <v>10</v>
      </c>
      <c r="B20" s="153"/>
      <c r="C20" s="154"/>
      <c r="D20" s="274"/>
      <c r="E20" s="275"/>
      <c r="F20" s="155"/>
      <c r="G20" s="156"/>
      <c r="H20" s="159"/>
      <c r="I20" s="160"/>
      <c r="J20" s="75"/>
      <c r="K20" s="130">
        <f t="shared" si="0"/>
        <v>0</v>
      </c>
      <c r="L20" s="130" t="str">
        <f t="shared" si="1"/>
        <v/>
      </c>
      <c r="M20" s="130"/>
      <c r="N20" s="130"/>
      <c r="O20" s="130"/>
      <c r="P20" s="130"/>
      <c r="Q20" s="130"/>
      <c r="R20" s="130"/>
      <c r="S20" s="130"/>
      <c r="T20" s="130"/>
      <c r="U20" s="130"/>
      <c r="V20" s="130"/>
      <c r="W20" s="130"/>
    </row>
    <row r="21" spans="1:23" ht="30" customHeight="1">
      <c r="A21" s="64">
        <v>11</v>
      </c>
      <c r="B21" s="153"/>
      <c r="C21" s="154"/>
      <c r="D21" s="274"/>
      <c r="E21" s="275"/>
      <c r="F21" s="155"/>
      <c r="G21" s="156"/>
      <c r="H21" s="159"/>
      <c r="I21" s="160"/>
      <c r="J21" s="75"/>
      <c r="K21" s="130">
        <f t="shared" si="0"/>
        <v>0</v>
      </c>
      <c r="L21" s="130" t="str">
        <f t="shared" si="1"/>
        <v/>
      </c>
      <c r="M21" s="130"/>
      <c r="N21" s="130"/>
      <c r="O21" s="130"/>
      <c r="P21" s="130"/>
      <c r="Q21" s="130"/>
      <c r="R21" s="130"/>
      <c r="S21" s="130"/>
      <c r="T21" s="130"/>
      <c r="U21" s="130"/>
      <c r="V21" s="130"/>
      <c r="W21" s="130"/>
    </row>
    <row r="22" spans="1:23" ht="30" customHeight="1">
      <c r="A22" s="64">
        <v>12</v>
      </c>
      <c r="B22" s="153"/>
      <c r="C22" s="154"/>
      <c r="D22" s="274"/>
      <c r="E22" s="275"/>
      <c r="F22" s="155"/>
      <c r="G22" s="156"/>
      <c r="H22" s="159"/>
      <c r="I22" s="160"/>
      <c r="J22" s="75"/>
      <c r="K22" s="130">
        <f t="shared" si="0"/>
        <v>0</v>
      </c>
      <c r="L22" s="130" t="str">
        <f t="shared" si="1"/>
        <v/>
      </c>
      <c r="M22" s="130"/>
      <c r="N22" s="130"/>
      <c r="O22" s="130"/>
      <c r="P22" s="130"/>
      <c r="Q22" s="130"/>
      <c r="R22" s="130"/>
      <c r="S22" s="130"/>
      <c r="T22" s="130"/>
      <c r="U22" s="130"/>
      <c r="V22" s="130"/>
      <c r="W22" s="130"/>
    </row>
    <row r="23" spans="1:23" ht="30" customHeight="1">
      <c r="A23" s="64">
        <v>13</v>
      </c>
      <c r="B23" s="153"/>
      <c r="C23" s="154"/>
      <c r="D23" s="274"/>
      <c r="E23" s="275"/>
      <c r="F23" s="155"/>
      <c r="G23" s="156"/>
      <c r="H23" s="159"/>
      <c r="I23" s="160"/>
      <c r="J23" s="75"/>
      <c r="K23" s="130">
        <f t="shared" si="0"/>
        <v>0</v>
      </c>
      <c r="L23" s="130" t="str">
        <f t="shared" si="1"/>
        <v/>
      </c>
      <c r="M23" s="130"/>
      <c r="N23" s="130"/>
      <c r="O23" s="130"/>
      <c r="P23" s="130"/>
      <c r="Q23" s="130"/>
      <c r="R23" s="130"/>
      <c r="S23" s="130"/>
      <c r="T23" s="130"/>
      <c r="U23" s="130"/>
      <c r="V23" s="130"/>
      <c r="W23" s="130"/>
    </row>
    <row r="24" spans="1:23" ht="30" customHeight="1">
      <c r="A24" s="64">
        <v>14</v>
      </c>
      <c r="B24" s="153"/>
      <c r="C24" s="154"/>
      <c r="D24" s="274"/>
      <c r="E24" s="275"/>
      <c r="F24" s="155"/>
      <c r="G24" s="156"/>
      <c r="H24" s="159"/>
      <c r="I24" s="160"/>
      <c r="J24" s="75"/>
      <c r="K24" s="130">
        <f t="shared" si="0"/>
        <v>0</v>
      </c>
      <c r="L24" s="130" t="str">
        <f t="shared" si="1"/>
        <v/>
      </c>
      <c r="M24" s="130"/>
      <c r="N24" s="130"/>
      <c r="O24" s="130"/>
      <c r="P24" s="130"/>
      <c r="Q24" s="130"/>
      <c r="R24" s="130"/>
      <c r="S24" s="130"/>
      <c r="T24" s="130"/>
      <c r="U24" s="130"/>
      <c r="V24" s="130"/>
      <c r="W24" s="130"/>
    </row>
    <row r="25" spans="1:23" ht="30" customHeight="1" thickBot="1">
      <c r="A25" s="65">
        <v>15</v>
      </c>
      <c r="B25" s="198"/>
      <c r="C25" s="161"/>
      <c r="D25" s="294"/>
      <c r="E25" s="295"/>
      <c r="F25" s="162"/>
      <c r="G25" s="163"/>
      <c r="H25" s="164"/>
      <c r="I25" s="165"/>
      <c r="J25" s="76"/>
      <c r="K25" s="130">
        <f t="shared" si="0"/>
        <v>0</v>
      </c>
      <c r="L25" s="130" t="e">
        <f>IF(SUMIF(C11:C25,"【職員処遇改善費のみ対象】園内研修",I11:I25)&gt;VLOOKUP(C6,M25:N28,2,FALSE),VLOOKUP(C6,M25:N28,2,FALSE)-SUMIF(C11:C25,"【職員処遇改善費のみ対象】園内研修",I11:I25),"")</f>
        <v>#N/A</v>
      </c>
      <c r="M25" s="54" t="s">
        <v>140</v>
      </c>
      <c r="N25" s="149">
        <v>4</v>
      </c>
      <c r="O25" s="130"/>
      <c r="P25" s="130"/>
      <c r="Q25" s="130"/>
      <c r="R25" s="130"/>
      <c r="S25" s="130"/>
      <c r="T25" s="130"/>
      <c r="U25" s="130"/>
      <c r="V25" s="130"/>
      <c r="W25" s="130"/>
    </row>
    <row r="26" spans="1:23" ht="26.25" customHeight="1" thickTop="1" thickBot="1">
      <c r="A26" s="287" t="s">
        <v>65</v>
      </c>
      <c r="B26" s="289"/>
      <c r="C26" s="288"/>
      <c r="D26" s="288"/>
      <c r="E26" s="288"/>
      <c r="F26" s="289"/>
      <c r="G26" s="290"/>
      <c r="H26" s="85">
        <f ca="1">①集計表!P49</f>
        <v>0</v>
      </c>
      <c r="I26" s="82">
        <f ca="1">SUM(I27:I29)</f>
        <v>0</v>
      </c>
      <c r="J26" s="152"/>
      <c r="K26" s="130"/>
      <c r="L26" s="130"/>
      <c r="M26" s="132"/>
      <c r="N26" s="149"/>
      <c r="O26" s="130"/>
      <c r="P26" s="130"/>
      <c r="Q26" s="130"/>
      <c r="R26" s="130"/>
      <c r="S26" s="130"/>
      <c r="T26" s="130"/>
      <c r="U26" s="130"/>
      <c r="V26" s="130"/>
      <c r="W26" s="130"/>
    </row>
    <row r="27" spans="1:23" ht="26.25" customHeight="1" thickBot="1">
      <c r="A27" s="136"/>
      <c r="B27" s="127" t="s">
        <v>66</v>
      </c>
      <c r="C27" s="128"/>
      <c r="D27" s="128"/>
      <c r="E27" s="128"/>
      <c r="F27" s="128"/>
      <c r="G27" s="128"/>
      <c r="H27" s="139" t="s">
        <v>89</v>
      </c>
      <c r="I27" s="82">
        <f>SUMIF(C11:C25,"【職員処遇改善費のみ対象】横浜市（区）主催研修",I11:I25)</f>
        <v>0</v>
      </c>
      <c r="J27" s="126"/>
      <c r="K27" s="130"/>
      <c r="L27" s="130"/>
      <c r="M27" s="132"/>
      <c r="N27" s="149"/>
      <c r="O27" s="130"/>
      <c r="P27" s="130"/>
      <c r="Q27" s="130"/>
      <c r="R27" s="130"/>
      <c r="S27" s="130"/>
      <c r="T27" s="130"/>
      <c r="U27" s="130"/>
      <c r="V27" s="130"/>
      <c r="W27" s="130"/>
    </row>
    <row r="28" spans="1:23" ht="26.25" customHeight="1" thickBot="1">
      <c r="A28" s="136"/>
      <c r="B28" s="147" t="s">
        <v>145</v>
      </c>
      <c r="C28" s="128"/>
      <c r="D28" s="128"/>
      <c r="E28" s="128"/>
      <c r="F28" s="128"/>
      <c r="G28" s="128"/>
      <c r="H28" s="138" t="s">
        <v>186</v>
      </c>
      <c r="I28" s="82">
        <f ca="1">SUMIF(C11:C26,"【幼稚園又は認定こども園に勤務していた者】その他",I11:I25)</f>
        <v>0</v>
      </c>
      <c r="J28" s="137"/>
      <c r="K28" s="130"/>
      <c r="M28" s="132"/>
      <c r="N28" s="149"/>
      <c r="O28" s="130"/>
      <c r="P28" s="130"/>
      <c r="Q28" s="130"/>
      <c r="R28" s="130"/>
      <c r="S28" s="130"/>
      <c r="T28" s="130"/>
      <c r="U28" s="130"/>
      <c r="V28" s="130"/>
      <c r="W28" s="130"/>
    </row>
    <row r="29" spans="1:23" ht="26.25" customHeight="1" thickBot="1">
      <c r="A29" s="136"/>
      <c r="B29" s="292" t="s">
        <v>144</v>
      </c>
      <c r="C29" s="292"/>
      <c r="D29" s="292"/>
      <c r="E29" s="292"/>
      <c r="F29" s="292"/>
      <c r="G29" s="293"/>
      <c r="H29" s="138" t="s">
        <v>187</v>
      </c>
      <c r="I29" s="82">
        <f>IF(SUMIF(C11:C25,"【職員処遇改善費のみ対象】園内研修",I11:I25)&gt;N25,N25,SUMIF(C11:C25,"【職員処遇改善費のみ対象】園内研修",I11:I25))</f>
        <v>0</v>
      </c>
      <c r="J29" s="137"/>
      <c r="K29" s="130"/>
      <c r="L29" s="130"/>
      <c r="M29" s="130"/>
      <c r="N29" s="130"/>
      <c r="O29" s="130"/>
      <c r="P29" s="130"/>
      <c r="Q29" s="130"/>
      <c r="R29" s="130"/>
      <c r="S29" s="130"/>
      <c r="T29" s="130"/>
      <c r="U29" s="130"/>
      <c r="V29" s="130"/>
      <c r="W29" s="130"/>
    </row>
    <row r="30" spans="1:23" s="52" customFormat="1" ht="26.25" customHeight="1" thickBot="1">
      <c r="A30" s="121"/>
      <c r="B30" s="122" t="s">
        <v>183</v>
      </c>
      <c r="C30" s="148"/>
      <c r="D30" s="128"/>
      <c r="E30" s="128"/>
      <c r="F30" s="128"/>
      <c r="G30" s="128"/>
      <c r="H30" s="189" t="s">
        <v>188</v>
      </c>
      <c r="I30" s="82">
        <f>SUMIF(C11:C25,"幼稚園教諭旧免許状更新講習・免許法認定講習",I11:I25)</f>
        <v>0</v>
      </c>
      <c r="J30" s="128"/>
      <c r="K30" s="132"/>
      <c r="L30" s="132"/>
      <c r="M30" s="132"/>
      <c r="N30" s="132"/>
      <c r="O30" s="132"/>
      <c r="P30" s="132"/>
      <c r="Q30" s="132"/>
      <c r="R30" s="132"/>
      <c r="S30" s="132"/>
      <c r="T30" s="132"/>
      <c r="U30" s="132"/>
      <c r="V30" s="132"/>
      <c r="W30" s="132"/>
    </row>
    <row r="31" spans="1:23" s="52" customFormat="1" ht="15" customHeight="1">
      <c r="A31" s="121"/>
      <c r="B31" s="291" t="s">
        <v>184</v>
      </c>
      <c r="C31" s="291"/>
      <c r="D31" s="128"/>
      <c r="E31" s="128"/>
      <c r="F31" s="128"/>
      <c r="G31" s="128"/>
      <c r="H31" s="128"/>
      <c r="I31" s="128"/>
      <c r="J31" s="128"/>
      <c r="K31" s="132"/>
      <c r="L31" s="132"/>
      <c r="M31" s="132"/>
      <c r="N31" s="132"/>
      <c r="O31" s="132"/>
      <c r="P31" s="132"/>
      <c r="Q31" s="132"/>
      <c r="R31" s="132"/>
      <c r="S31" s="132"/>
      <c r="T31" s="132"/>
      <c r="U31" s="132"/>
      <c r="V31" s="132"/>
      <c r="W31" s="132"/>
    </row>
    <row r="32" spans="1:23" s="52" customFormat="1" ht="15" customHeight="1">
      <c r="A32" s="121"/>
      <c r="B32" s="122" t="s">
        <v>185</v>
      </c>
      <c r="C32" s="128"/>
      <c r="D32" s="128"/>
      <c r="E32" s="128"/>
      <c r="F32" s="128"/>
      <c r="G32" s="128"/>
      <c r="H32" s="128"/>
      <c r="I32" s="128"/>
      <c r="J32" s="128"/>
      <c r="K32" s="132"/>
      <c r="L32" s="132"/>
      <c r="M32" s="132"/>
      <c r="N32" s="132"/>
      <c r="O32" s="132"/>
      <c r="P32" s="132"/>
      <c r="Q32" s="132"/>
      <c r="R32" s="132"/>
      <c r="S32" s="132"/>
      <c r="T32" s="132"/>
      <c r="U32" s="132"/>
      <c r="V32" s="132"/>
      <c r="W32" s="132"/>
    </row>
    <row r="33" spans="1:23" s="52" customFormat="1" ht="15" customHeight="1">
      <c r="A33" s="121"/>
      <c r="B33" s="122" t="s">
        <v>196</v>
      </c>
      <c r="C33" s="128"/>
      <c r="D33" s="128"/>
      <c r="E33" s="128"/>
      <c r="F33" s="128"/>
      <c r="G33" s="128"/>
      <c r="H33" s="128"/>
      <c r="I33" s="128"/>
      <c r="J33" s="128"/>
      <c r="K33" s="132"/>
      <c r="L33" s="132"/>
      <c r="M33" s="132"/>
      <c r="N33" s="132"/>
      <c r="O33" s="132"/>
      <c r="P33" s="132"/>
      <c r="Q33" s="132"/>
      <c r="R33" s="132"/>
      <c r="S33" s="132"/>
      <c r="T33" s="132"/>
      <c r="U33" s="132"/>
      <c r="V33" s="132"/>
      <c r="W33" s="132"/>
    </row>
    <row r="34" spans="1:23" s="52" customFormat="1" ht="15" customHeight="1">
      <c r="A34" s="121"/>
      <c r="C34" s="129"/>
      <c r="D34" s="128"/>
      <c r="E34" s="128"/>
      <c r="F34" s="128"/>
      <c r="G34" s="128"/>
      <c r="H34" s="128"/>
      <c r="I34" s="128"/>
      <c r="J34" s="128"/>
      <c r="K34" s="132"/>
      <c r="L34" s="132"/>
      <c r="M34" s="132"/>
      <c r="N34" s="132"/>
      <c r="O34" s="132"/>
      <c r="P34" s="132"/>
      <c r="Q34" s="132"/>
      <c r="R34" s="132"/>
      <c r="S34" s="132"/>
      <c r="T34" s="132"/>
      <c r="U34" s="132"/>
      <c r="V34" s="132"/>
      <c r="W34" s="132"/>
    </row>
    <row r="35" spans="1:23" s="52" customFormat="1" ht="15" customHeight="1">
      <c r="A35" s="121"/>
      <c r="D35" s="128"/>
      <c r="E35" s="128"/>
      <c r="F35" s="128"/>
      <c r="G35" s="128"/>
      <c r="H35" s="128"/>
      <c r="I35" s="128"/>
      <c r="J35" s="128"/>
      <c r="K35" s="132"/>
      <c r="L35" s="132"/>
      <c r="M35" s="132"/>
      <c r="N35" s="132"/>
      <c r="O35" s="132"/>
      <c r="P35" s="132"/>
      <c r="Q35" s="132"/>
      <c r="R35" s="132"/>
      <c r="S35" s="132"/>
      <c r="T35" s="132"/>
      <c r="U35" s="132"/>
      <c r="V35" s="132"/>
      <c r="W35" s="132"/>
    </row>
    <row r="36" spans="1:23" s="52" customFormat="1" ht="15" customHeight="1">
      <c r="A36" s="121"/>
      <c r="C36" s="128"/>
      <c r="D36" s="128"/>
      <c r="E36" s="128"/>
      <c r="F36" s="128"/>
      <c r="G36" s="128"/>
      <c r="H36" s="128"/>
      <c r="I36" s="128"/>
      <c r="J36" s="128"/>
      <c r="K36" s="132"/>
      <c r="L36" s="132"/>
      <c r="M36" s="132"/>
      <c r="N36" s="132"/>
      <c r="O36" s="132"/>
      <c r="P36" s="132"/>
      <c r="Q36" s="132"/>
      <c r="R36" s="132"/>
      <c r="S36" s="132"/>
      <c r="T36" s="132"/>
      <c r="U36" s="132"/>
      <c r="V36" s="132"/>
      <c r="W36" s="132"/>
    </row>
    <row r="37" spans="1:23" s="52" customFormat="1" ht="15" customHeight="1">
      <c r="A37" s="62"/>
      <c r="C37" s="50"/>
      <c r="D37" s="50"/>
      <c r="E37" s="50"/>
      <c r="F37" s="50"/>
      <c r="G37" s="50"/>
      <c r="H37" s="50"/>
      <c r="I37" s="50"/>
      <c r="J37" s="50"/>
    </row>
    <row r="38" spans="1:23" s="52" customFormat="1" ht="15" customHeight="1">
      <c r="A38" s="62"/>
      <c r="B38" s="99" t="s">
        <v>90</v>
      </c>
      <c r="C38" s="100"/>
      <c r="D38" s="100"/>
      <c r="E38" s="100"/>
      <c r="F38" s="100"/>
      <c r="G38" s="50"/>
      <c r="H38" s="50"/>
      <c r="I38" s="50"/>
      <c r="J38" s="50"/>
    </row>
    <row r="39" spans="1:23" s="52" customFormat="1" ht="30" customHeight="1">
      <c r="A39" s="62"/>
      <c r="B39" s="211"/>
      <c r="C39" s="212"/>
      <c r="D39" s="212"/>
      <c r="E39" s="212"/>
      <c r="F39" s="212"/>
      <c r="G39" s="212"/>
      <c r="H39" s="212"/>
      <c r="I39" s="212"/>
      <c r="J39" s="212"/>
    </row>
    <row r="40" spans="1:23" s="52" customFormat="1" ht="15" customHeight="1">
      <c r="A40" s="62"/>
      <c r="B40" s="58"/>
      <c r="C40" s="50"/>
      <c r="D40" s="50"/>
      <c r="E40" s="50"/>
      <c r="F40" s="50"/>
      <c r="G40" s="50"/>
      <c r="H40" s="50"/>
      <c r="I40" s="50"/>
      <c r="J40" s="50"/>
    </row>
    <row r="41" spans="1:23" s="52" customFormat="1" ht="15" customHeight="1">
      <c r="A41" s="62"/>
      <c r="B41" s="58"/>
      <c r="C41" s="50"/>
      <c r="D41" s="50"/>
      <c r="E41" s="50"/>
      <c r="F41" s="50"/>
      <c r="G41" s="50"/>
      <c r="H41" s="50"/>
      <c r="I41" s="50"/>
      <c r="J41" s="50"/>
    </row>
    <row r="42" spans="1:23" s="53" customFormat="1" ht="15" customHeight="1">
      <c r="A42" s="66"/>
      <c r="B42" s="57"/>
      <c r="C42" s="51"/>
      <c r="D42" s="51"/>
      <c r="E42" s="51"/>
      <c r="F42" s="51"/>
      <c r="G42" s="51"/>
      <c r="H42" s="51"/>
      <c r="I42" s="51"/>
      <c r="J42" s="51"/>
    </row>
  </sheetData>
  <sheetProtection algorithmName="SHA-512" hashValue="P2HuUYF0atuKxUyQoWiyI/XcjmGoX4yZLaoyuTzK+/Ooasf7KmQOpWqNJKJFNetvpn1Bw0eFjAwRxcurxVn6Zg==" saltValue="l14rQVJp6XBItv2yx7qQNg==" spinCount="100000" sheet="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9:G29"/>
    <mergeCell ref="B31:C31"/>
    <mergeCell ref="B39:J39"/>
    <mergeCell ref="D21:E21"/>
    <mergeCell ref="D22:E22"/>
    <mergeCell ref="D23:E23"/>
    <mergeCell ref="D24:E24"/>
    <mergeCell ref="D25:E25"/>
    <mergeCell ref="A26:G26"/>
  </mergeCells>
  <phoneticPr fontId="2"/>
  <conditionalFormatting sqref="C6:C7">
    <cfRule type="cellIs" dxfId="168" priority="13" operator="equal">
      <formula>""</formula>
    </cfRule>
  </conditionalFormatting>
  <conditionalFormatting sqref="D8 H26:I26">
    <cfRule type="cellIs" dxfId="167" priority="15" operator="equal">
      <formula>""</formula>
    </cfRule>
  </conditionalFormatting>
  <conditionalFormatting sqref="D11:E25 G11:H25">
    <cfRule type="expression" dxfId="166" priority="3">
      <formula>$C11="【職員処遇改善費のみ対象】園内研修"</formula>
    </cfRule>
  </conditionalFormatting>
  <conditionalFormatting sqref="D11:E25">
    <cfRule type="expression" dxfId="165" priority="11">
      <formula>$C11="【職員処遇改善費のみ対象】横浜市（区）主催研修"</formula>
    </cfRule>
    <cfRule type="expression" dxfId="164" priority="12">
      <formula>$C11="幼稚園教諭旧免許状更新講習・免許法認定講習"</formula>
    </cfRule>
  </conditionalFormatting>
  <conditionalFormatting sqref="F11:F25">
    <cfRule type="expression" dxfId="163" priority="7">
      <formula>$C11&lt;&gt;"保育士等キャリアアップ研修"</formula>
    </cfRule>
    <cfRule type="expression" dxfId="162" priority="16" stopIfTrue="1">
      <formula>$C11="保育士等キャリアアップ研修"</formula>
    </cfRule>
  </conditionalFormatting>
  <conditionalFormatting sqref="F11:H25">
    <cfRule type="expression" dxfId="161" priority="4">
      <formula>$C11="その他"</formula>
    </cfRule>
  </conditionalFormatting>
  <conditionalFormatting sqref="G11:G25">
    <cfRule type="expression" dxfId="160" priority="9">
      <formula>$C11="幼稚園教諭旧免許状更新講習・免許法認定講習"</formula>
    </cfRule>
  </conditionalFormatting>
  <conditionalFormatting sqref="G11:H25">
    <cfRule type="expression" dxfId="159" priority="1">
      <formula>$C11="【職員処遇改善費のみ対象】横浜市（区）主催研修"</formula>
    </cfRule>
  </conditionalFormatting>
  <conditionalFormatting sqref="H11:H25">
    <cfRule type="expression" dxfId="158" priority="2">
      <formula>$C11="【幼稚園又は認定こども園に勤務していた者】その他"</formula>
    </cfRule>
  </conditionalFormatting>
  <conditionalFormatting sqref="H3:I3 H4:J7">
    <cfRule type="cellIs" dxfId="157" priority="14" operator="equal">
      <formula>""</formula>
    </cfRule>
  </conditionalFormatting>
  <conditionalFormatting sqref="I11:I25">
    <cfRule type="expression" dxfId="156" priority="8">
      <formula>$C11="保育士等キャリアアップ研修"</formula>
    </cfRule>
  </conditionalFormatting>
  <dataValidations count="9">
    <dataValidation type="list" allowBlank="1" showInputMessage="1" showErrorMessage="1" sqref="D11:E25" xr:uid="{622256FC-0800-478C-8DF8-84268BE3FF1A}">
      <formula1>INDIRECT($C11)</formula1>
    </dataValidation>
    <dataValidation type="list" allowBlank="1" showInputMessage="1" showErrorMessage="1" sqref="O6" xr:uid="{5A95200C-7322-4F4D-BE8C-6F5D09A1721E}">
      <formula1>" "</formula1>
    </dataValidation>
    <dataValidation type="list" allowBlank="1" showInputMessage="1" showErrorMessage="1" sqref="C11:C25" xr:uid="{1578F99E-FADF-417B-8888-C126E9BC71F7}">
      <formula1>INDIRECT($D$8)</formula1>
    </dataValidation>
    <dataValidation type="list" allowBlank="1" showInputMessage="1" showErrorMessage="1" sqref="D8" xr:uid="{21E64160-16B1-4B18-90FB-5DD1723E8672}">
      <formula1>"〇,×"</formula1>
    </dataValidation>
    <dataValidation type="textLength" operator="equal" allowBlank="1" showInputMessage="1" showErrorMessage="1" sqref="G11:G25" xr:uid="{0C37AE26-4652-4790-9849-B304B30CCEFE}">
      <formula1>12</formula1>
    </dataValidation>
    <dataValidation type="decimal" operator="greaterThanOrEqual" allowBlank="1" showInputMessage="1" showErrorMessage="1" sqref="I11:I25" xr:uid="{34504D0F-1003-452F-9AFA-C6E8EDAB9BB0}">
      <formula1>0</formula1>
    </dataValidation>
    <dataValidation type="list" allowBlank="1" showInputMessage="1" showErrorMessage="1" sqref="H11:H24" xr:uid="{CC60BFE2-76B6-416E-BFB6-FC3187990067}">
      <formula1>INDIRECT($C$6)</formula1>
    </dataValidation>
    <dataValidation type="list" allowBlank="1" showInputMessage="1" showErrorMessage="1" sqref="H25" xr:uid="{0E93CEC4-03B7-4689-A6A0-BE9049B0160E}">
      <formula1>INDIRECT($C$5)</formula1>
    </dataValidation>
    <dataValidation type="date" operator="lessThanOrEqual" allowBlank="1" error="賃金改善開始月のR6.4月以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6.4月以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CE4BA781-F77A-44EF-86CC-C3AC7D820140}">
      <formula1>45716</formula1>
    </dataValidation>
  </dataValidations>
  <printOptions horizontalCentered="1"/>
  <pageMargins left="0.25" right="0.25" top="0.75" bottom="0.75" header="0.3" footer="0.3"/>
  <pageSetup paperSize="8" scale="85" orientation="landscape" cellComments="asDisplayed" r:id="rId1"/>
  <extLst>
    <ext xmlns:x14="http://schemas.microsoft.com/office/spreadsheetml/2009/9/main" uri="{CCE6A557-97BC-4b89-ADB6-D9C93CAAB3DF}">
      <x14:dataValidations xmlns:xm="http://schemas.microsoft.com/office/excel/2006/main" count="1">
        <x14:dataValidation type="list" allowBlank="1" showInputMessage="1" showErrorMessage="1" xr:uid="{A3969D3D-0743-4A38-AFB3-C8F02CFD77B9}">
          <x14:formula1>
            <xm:f>マスタ!$C$3:$C$6</xm:f>
          </x14:formula1>
          <xm:sqref>C6:D6</xm:sqref>
        </x14:dataValidation>
      </x14:dataValidations>
    </ext>
  </extLs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8C789B-FBB6-4C00-B4C6-B5E7025992C9}">
  <sheetPr codeName="Sheet42">
    <tabColor rgb="FFFF0000"/>
    <pageSetUpPr fitToPage="1"/>
  </sheetPr>
  <dimension ref="A1:W42"/>
  <sheetViews>
    <sheetView showZeros="0" view="pageBreakPreview" zoomScale="70" zoomScaleNormal="70" zoomScaleSheetLayoutView="70" workbookViewId="0">
      <selection activeCell="B12" sqref="B12"/>
    </sheetView>
  </sheetViews>
  <sheetFormatPr defaultRowHeight="18.75"/>
  <cols>
    <col min="1" max="1" width="5" style="63" customWidth="1"/>
    <col min="2" max="2" width="16.75" style="67" customWidth="1"/>
    <col min="3" max="3" width="39.375" style="2" customWidth="1"/>
    <col min="4" max="4" width="9.375" style="2" customWidth="1"/>
    <col min="5" max="5" width="37.625" style="2" customWidth="1"/>
    <col min="6" max="6" width="42.875" style="2" customWidth="1"/>
    <col min="7" max="7" width="19.625" style="2" customWidth="1"/>
    <col min="8" max="8" width="22.375" style="2" customWidth="1"/>
    <col min="9" max="9" width="15.625" style="2" customWidth="1"/>
    <col min="10" max="10" width="27.5" style="2" customWidth="1"/>
    <col min="11" max="11" width="9" style="2" hidden="1" customWidth="1"/>
    <col min="12" max="12" width="11.875" style="2" hidden="1" customWidth="1"/>
    <col min="13" max="13" width="10.5" style="2" hidden="1" customWidth="1"/>
    <col min="14" max="14" width="9" style="2" hidden="1" customWidth="1"/>
    <col min="15" max="15" width="50.625" style="2" hidden="1" customWidth="1"/>
    <col min="16" max="16384" width="9" style="2"/>
  </cols>
  <sheetData>
    <row r="1" spans="1:23" ht="29.25" customHeight="1">
      <c r="A1" s="112" t="s">
        <v>71</v>
      </c>
      <c r="B1" s="113"/>
      <c r="C1" s="117"/>
      <c r="D1" s="116" t="s">
        <v>195</v>
      </c>
      <c r="E1" s="98"/>
      <c r="F1" s="116"/>
      <c r="G1" s="117"/>
      <c r="H1" s="117"/>
      <c r="I1" s="117"/>
      <c r="J1" s="118"/>
      <c r="K1" s="130"/>
      <c r="L1" s="130"/>
      <c r="M1" s="130"/>
      <c r="N1" s="130"/>
      <c r="O1" s="130"/>
      <c r="P1" s="130"/>
      <c r="Q1" s="130"/>
      <c r="R1" s="130"/>
      <c r="S1" s="130"/>
      <c r="T1" s="130"/>
      <c r="U1" s="130"/>
      <c r="V1" s="130"/>
      <c r="W1" s="130"/>
    </row>
    <row r="2" spans="1:23" ht="19.5" thickBot="1">
      <c r="A2" s="121"/>
      <c r="B2" s="122"/>
      <c r="C2" s="119"/>
      <c r="D2" s="119"/>
      <c r="E2" s="119"/>
      <c r="F2" s="124"/>
      <c r="G2" s="119"/>
      <c r="H2" s="125"/>
      <c r="I2" s="125"/>
      <c r="J2" s="125"/>
      <c r="K2" s="130"/>
      <c r="L2" s="130"/>
      <c r="M2" s="130"/>
      <c r="N2" s="130"/>
      <c r="O2" s="130"/>
      <c r="P2" s="130"/>
      <c r="Q2" s="130"/>
      <c r="R2" s="130"/>
      <c r="S2" s="130"/>
      <c r="T2" s="130"/>
      <c r="U2" s="130"/>
      <c r="V2" s="130"/>
      <c r="W2" s="130"/>
    </row>
    <row r="3" spans="1:23" s="6" customFormat="1" ht="24.95" customHeight="1">
      <c r="A3" s="192"/>
      <c r="B3" s="122"/>
      <c r="C3" s="193"/>
      <c r="D3" s="193"/>
      <c r="E3" s="193"/>
      <c r="F3" s="194"/>
      <c r="G3" s="195" t="s">
        <v>1</v>
      </c>
      <c r="H3" s="97">
        <f>①集計表!P4</f>
        <v>0</v>
      </c>
      <c r="I3" s="196" t="s">
        <v>3</v>
      </c>
      <c r="J3" s="118"/>
      <c r="K3" s="131"/>
      <c r="L3" s="131"/>
      <c r="M3" s="131"/>
      <c r="N3" s="131"/>
      <c r="O3" s="131"/>
      <c r="P3" s="131"/>
      <c r="Q3" s="131"/>
      <c r="R3" s="131"/>
      <c r="S3" s="131"/>
      <c r="T3" s="131"/>
      <c r="U3" s="131"/>
      <c r="V3" s="131"/>
      <c r="W3" s="131"/>
    </row>
    <row r="4" spans="1:23" s="6" customFormat="1" ht="24.95" customHeight="1">
      <c r="A4" s="121"/>
      <c r="B4" s="122"/>
      <c r="C4" s="193"/>
      <c r="D4" s="193"/>
      <c r="E4" s="193"/>
      <c r="F4" s="194"/>
      <c r="G4" s="197" t="s">
        <v>4</v>
      </c>
      <c r="H4" s="276">
        <f>①集計表!P5</f>
        <v>0</v>
      </c>
      <c r="I4" s="277"/>
      <c r="J4" s="278"/>
      <c r="K4" s="131"/>
      <c r="L4" s="131"/>
      <c r="M4" s="131"/>
      <c r="N4" s="131"/>
      <c r="O4" s="131"/>
      <c r="P4" s="131"/>
      <c r="Q4" s="131"/>
      <c r="R4" s="131"/>
      <c r="S4" s="131"/>
      <c r="T4" s="131"/>
      <c r="U4" s="131"/>
      <c r="V4" s="131"/>
      <c r="W4" s="131"/>
    </row>
    <row r="5" spans="1:23" s="6" customFormat="1" ht="24.95" customHeight="1" thickBot="1">
      <c r="A5" s="62"/>
      <c r="B5" s="71"/>
      <c r="C5" s="3"/>
      <c r="D5" s="14"/>
      <c r="E5" s="14"/>
      <c r="F5" s="7"/>
      <c r="G5" s="15" t="s">
        <v>7</v>
      </c>
      <c r="H5" s="279">
        <f>①集計表!P6</f>
        <v>0</v>
      </c>
      <c r="I5" s="280"/>
      <c r="J5" s="281"/>
      <c r="K5" s="131"/>
      <c r="L5" s="131"/>
      <c r="M5" s="131"/>
      <c r="N5" s="131"/>
      <c r="O5" s="131"/>
      <c r="P5" s="131"/>
      <c r="Q5" s="131"/>
      <c r="R5" s="131"/>
      <c r="S5" s="131"/>
      <c r="T5" s="131"/>
      <c r="U5" s="131"/>
      <c r="V5" s="131"/>
      <c r="W5" s="131"/>
    </row>
    <row r="6" spans="1:23" s="6" customFormat="1" ht="24.95" customHeight="1">
      <c r="A6" s="62"/>
      <c r="B6" s="68" t="s">
        <v>6</v>
      </c>
      <c r="C6" s="270"/>
      <c r="D6" s="271"/>
      <c r="E6" s="14"/>
      <c r="F6" s="7"/>
      <c r="G6" s="70" t="s">
        <v>63</v>
      </c>
      <c r="H6" s="279">
        <f>①集計表!P7</f>
        <v>0</v>
      </c>
      <c r="I6" s="280"/>
      <c r="J6" s="281"/>
      <c r="K6" s="131"/>
      <c r="L6" s="131"/>
      <c r="M6" s="131"/>
      <c r="N6" s="131"/>
      <c r="O6" s="131"/>
      <c r="P6" s="131"/>
      <c r="Q6" s="131"/>
      <c r="R6" s="131"/>
      <c r="S6" s="131"/>
      <c r="T6" s="131"/>
      <c r="U6" s="131"/>
      <c r="V6" s="131"/>
      <c r="W6" s="131"/>
    </row>
    <row r="7" spans="1:23" s="6" customFormat="1" ht="24.95" customHeight="1" thickBot="1">
      <c r="A7" s="62"/>
      <c r="B7" s="107" t="s">
        <v>9</v>
      </c>
      <c r="C7" s="272"/>
      <c r="D7" s="273"/>
      <c r="E7" s="14"/>
      <c r="F7" s="7"/>
      <c r="G7" s="17" t="s">
        <v>64</v>
      </c>
      <c r="H7" s="282">
        <f>①集計表!P8</f>
        <v>0</v>
      </c>
      <c r="I7" s="283"/>
      <c r="J7" s="284"/>
      <c r="K7" s="131"/>
      <c r="L7" s="131"/>
      <c r="M7" s="131"/>
      <c r="N7" s="131"/>
      <c r="O7" s="131"/>
      <c r="P7" s="131"/>
      <c r="Q7" s="131"/>
      <c r="R7" s="131"/>
      <c r="S7" s="131"/>
      <c r="T7" s="131"/>
      <c r="U7" s="131"/>
      <c r="V7" s="131"/>
      <c r="W7" s="131"/>
    </row>
    <row r="8" spans="1:23" s="6" customFormat="1" ht="24.95" customHeight="1" thickBot="1">
      <c r="A8" s="62"/>
      <c r="B8" s="268" t="s">
        <v>104</v>
      </c>
      <c r="C8" s="269"/>
      <c r="D8" s="133" t="s">
        <v>106</v>
      </c>
      <c r="E8" s="14"/>
      <c r="F8" s="7"/>
      <c r="G8" s="102"/>
      <c r="H8" s="3"/>
      <c r="I8" s="3"/>
      <c r="J8" s="106"/>
      <c r="K8" s="131"/>
      <c r="L8" s="131" t="s">
        <v>190</v>
      </c>
      <c r="M8" s="131"/>
      <c r="N8" s="131"/>
      <c r="O8" s="131"/>
      <c r="P8" s="131"/>
      <c r="Q8" s="131"/>
      <c r="R8" s="131"/>
      <c r="S8" s="131"/>
      <c r="T8" s="131"/>
      <c r="U8" s="131"/>
      <c r="V8" s="131"/>
      <c r="W8" s="131"/>
    </row>
    <row r="9" spans="1:23" ht="24.95" customHeight="1">
      <c r="A9" s="62"/>
      <c r="B9" s="58"/>
      <c r="C9" s="19"/>
      <c r="D9" s="20"/>
      <c r="E9" s="20"/>
      <c r="F9" s="19"/>
      <c r="G9" s="19"/>
      <c r="H9" s="21"/>
      <c r="I9" s="22"/>
      <c r="J9" s="23"/>
      <c r="K9" s="130"/>
      <c r="L9" s="141" t="s">
        <v>189</v>
      </c>
      <c r="M9" s="140">
        <v>42826</v>
      </c>
      <c r="N9" s="130"/>
      <c r="O9" s="130"/>
      <c r="P9" s="130"/>
      <c r="Q9" s="130"/>
      <c r="R9" s="130"/>
      <c r="S9" s="130"/>
      <c r="T9" s="130"/>
      <c r="U9" s="130"/>
      <c r="V9" s="130"/>
      <c r="W9" s="130"/>
    </row>
    <row r="10" spans="1:23" ht="98.25" customHeight="1" thickBot="1">
      <c r="A10" s="61" t="s">
        <v>15</v>
      </c>
      <c r="B10" s="105" t="s">
        <v>146</v>
      </c>
      <c r="C10" s="59" t="s">
        <v>101</v>
      </c>
      <c r="D10" s="285" t="s">
        <v>181</v>
      </c>
      <c r="E10" s="286"/>
      <c r="F10" s="59" t="s">
        <v>19</v>
      </c>
      <c r="G10" s="60" t="s">
        <v>20</v>
      </c>
      <c r="H10" s="69" t="s">
        <v>74</v>
      </c>
      <c r="I10" s="72" t="s">
        <v>136</v>
      </c>
      <c r="J10" s="59" t="s">
        <v>62</v>
      </c>
      <c r="K10" s="130"/>
      <c r="L10" s="141" t="s">
        <v>142</v>
      </c>
      <c r="M10" s="130"/>
      <c r="N10" s="130"/>
      <c r="O10" s="130"/>
      <c r="P10" s="130"/>
      <c r="Q10" s="130"/>
      <c r="R10" s="130"/>
      <c r="S10" s="130"/>
      <c r="T10" s="130"/>
      <c r="U10" s="130"/>
      <c r="V10" s="130"/>
      <c r="W10" s="130"/>
    </row>
    <row r="11" spans="1:23" ht="30" customHeight="1">
      <c r="A11" s="64">
        <v>1</v>
      </c>
      <c r="B11" s="153"/>
      <c r="C11" s="154"/>
      <c r="D11" s="274"/>
      <c r="E11" s="275"/>
      <c r="F11" s="155"/>
      <c r="G11" s="156"/>
      <c r="H11" s="157"/>
      <c r="I11" s="158"/>
      <c r="J11" s="75"/>
      <c r="K11" s="130"/>
      <c r="L11" s="141" t="s">
        <v>143</v>
      </c>
      <c r="M11" s="140">
        <v>43921</v>
      </c>
      <c r="N11" s="130"/>
      <c r="O11" s="130"/>
      <c r="P11" s="130"/>
      <c r="Q11" s="130"/>
      <c r="R11" s="130"/>
      <c r="S11" s="130"/>
      <c r="T11" s="130"/>
      <c r="U11" s="130"/>
      <c r="V11" s="130"/>
      <c r="W11" s="130"/>
    </row>
    <row r="12" spans="1:23" ht="30" customHeight="1">
      <c r="A12" s="64">
        <v>2</v>
      </c>
      <c r="B12" s="153"/>
      <c r="C12" s="154"/>
      <c r="D12" s="274"/>
      <c r="E12" s="275"/>
      <c r="F12" s="155"/>
      <c r="G12" s="156"/>
      <c r="H12" s="159"/>
      <c r="I12" s="160"/>
      <c r="J12" s="75"/>
      <c r="K12" s="130">
        <f t="shared" ref="K12:K25" si="0">IF(H12&lt;&gt;"",1,0)</f>
        <v>0</v>
      </c>
      <c r="L12" s="130" t="s">
        <v>141</v>
      </c>
      <c r="M12" s="140">
        <v>45382</v>
      </c>
      <c r="N12" s="130"/>
      <c r="O12" s="130"/>
      <c r="P12" s="130"/>
      <c r="Q12" s="130"/>
      <c r="R12" s="130"/>
      <c r="S12" s="130"/>
      <c r="T12" s="130"/>
      <c r="U12" s="130"/>
      <c r="V12" s="130"/>
      <c r="W12" s="130"/>
    </row>
    <row r="13" spans="1:23" ht="30" customHeight="1">
      <c r="A13" s="64">
        <v>3</v>
      </c>
      <c r="B13" s="153"/>
      <c r="C13" s="154"/>
      <c r="D13" s="274"/>
      <c r="E13" s="275"/>
      <c r="F13" s="155"/>
      <c r="G13" s="156"/>
      <c r="H13" s="159"/>
      <c r="I13" s="160"/>
      <c r="J13" s="75"/>
      <c r="K13" s="130">
        <f t="shared" si="0"/>
        <v>0</v>
      </c>
      <c r="L13" s="130" t="str">
        <f t="shared" ref="L13:L24" si="1">IF(C13="その他",1,"")</f>
        <v/>
      </c>
      <c r="M13" s="142"/>
      <c r="N13" s="130"/>
      <c r="O13" s="130"/>
      <c r="P13" s="130"/>
      <c r="Q13" s="130"/>
      <c r="R13" s="130"/>
      <c r="S13" s="130"/>
      <c r="T13" s="130"/>
      <c r="U13" s="130"/>
      <c r="V13" s="130"/>
      <c r="W13" s="130"/>
    </row>
    <row r="14" spans="1:23" ht="30" customHeight="1">
      <c r="A14" s="64">
        <v>4</v>
      </c>
      <c r="B14" s="153"/>
      <c r="C14" s="154"/>
      <c r="D14" s="274"/>
      <c r="E14" s="275"/>
      <c r="F14" s="155"/>
      <c r="G14" s="156"/>
      <c r="H14" s="159"/>
      <c r="I14" s="160"/>
      <c r="J14" s="75"/>
      <c r="K14" s="130">
        <f>IF(H14&lt;&gt;"",1,0)</f>
        <v>0</v>
      </c>
      <c r="L14" s="130" t="str">
        <f t="shared" si="1"/>
        <v/>
      </c>
      <c r="M14" s="141"/>
      <c r="N14" s="130"/>
      <c r="O14" s="130"/>
      <c r="P14" s="130"/>
      <c r="Q14" s="130"/>
      <c r="R14" s="130"/>
      <c r="S14" s="130"/>
      <c r="T14" s="130"/>
      <c r="U14" s="130"/>
      <c r="V14" s="130"/>
      <c r="W14" s="130"/>
    </row>
    <row r="15" spans="1:23" ht="30" customHeight="1">
      <c r="A15" s="64">
        <v>5</v>
      </c>
      <c r="B15" s="153"/>
      <c r="C15" s="154"/>
      <c r="D15" s="274"/>
      <c r="E15" s="275"/>
      <c r="F15" s="155"/>
      <c r="G15" s="156"/>
      <c r="H15" s="159"/>
      <c r="I15" s="160"/>
      <c r="J15" s="75"/>
      <c r="K15" s="130">
        <f t="shared" si="0"/>
        <v>0</v>
      </c>
      <c r="L15" s="130" t="str">
        <f t="shared" si="1"/>
        <v/>
      </c>
      <c r="M15" s="130"/>
      <c r="N15" s="130"/>
      <c r="O15" s="130"/>
      <c r="P15" s="130"/>
      <c r="Q15" s="130"/>
      <c r="R15" s="130"/>
      <c r="S15" s="130"/>
      <c r="T15" s="130"/>
      <c r="U15" s="130"/>
      <c r="V15" s="130"/>
      <c r="W15" s="130"/>
    </row>
    <row r="16" spans="1:23" ht="30" customHeight="1">
      <c r="A16" s="64">
        <v>6</v>
      </c>
      <c r="B16" s="153"/>
      <c r="C16" s="154"/>
      <c r="D16" s="274"/>
      <c r="E16" s="275"/>
      <c r="F16" s="155"/>
      <c r="G16" s="156"/>
      <c r="H16" s="159"/>
      <c r="I16" s="160"/>
      <c r="J16" s="75"/>
      <c r="K16" s="130">
        <f t="shared" si="0"/>
        <v>0</v>
      </c>
      <c r="L16" s="130" t="str">
        <f t="shared" si="1"/>
        <v/>
      </c>
      <c r="M16" s="130"/>
      <c r="N16" s="130"/>
      <c r="O16" s="130"/>
      <c r="P16" s="130"/>
      <c r="Q16" s="130"/>
      <c r="R16" s="130"/>
      <c r="S16" s="130"/>
      <c r="T16" s="130"/>
      <c r="U16" s="130"/>
      <c r="V16" s="130"/>
      <c r="W16" s="130"/>
    </row>
    <row r="17" spans="1:23" ht="30" customHeight="1">
      <c r="A17" s="64">
        <v>7</v>
      </c>
      <c r="B17" s="153"/>
      <c r="C17" s="154"/>
      <c r="D17" s="274"/>
      <c r="E17" s="275"/>
      <c r="F17" s="155"/>
      <c r="G17" s="156"/>
      <c r="H17" s="159"/>
      <c r="I17" s="160"/>
      <c r="J17" s="75"/>
      <c r="K17" s="130">
        <f t="shared" si="0"/>
        <v>0</v>
      </c>
      <c r="L17" s="130" t="str">
        <f t="shared" si="1"/>
        <v/>
      </c>
      <c r="M17" s="130"/>
      <c r="N17" s="130"/>
      <c r="O17" s="130"/>
      <c r="P17" s="130"/>
      <c r="Q17" s="130"/>
      <c r="R17" s="130"/>
      <c r="S17" s="130"/>
      <c r="T17" s="130"/>
      <c r="U17" s="130"/>
      <c r="V17" s="130"/>
      <c r="W17" s="130"/>
    </row>
    <row r="18" spans="1:23" ht="30" customHeight="1">
      <c r="A18" s="64">
        <v>8</v>
      </c>
      <c r="B18" s="153"/>
      <c r="C18" s="154"/>
      <c r="D18" s="274"/>
      <c r="E18" s="275"/>
      <c r="F18" s="155"/>
      <c r="G18" s="156"/>
      <c r="H18" s="159"/>
      <c r="I18" s="160"/>
      <c r="J18" s="75"/>
      <c r="K18" s="130">
        <f t="shared" si="0"/>
        <v>0</v>
      </c>
      <c r="L18" s="130" t="str">
        <f t="shared" si="1"/>
        <v/>
      </c>
      <c r="M18" s="130"/>
      <c r="N18" s="130"/>
      <c r="O18" s="130"/>
      <c r="P18" s="130"/>
      <c r="Q18" s="130"/>
      <c r="R18" s="130"/>
      <c r="S18" s="130"/>
      <c r="T18" s="130"/>
      <c r="U18" s="130"/>
      <c r="V18" s="130"/>
      <c r="W18" s="130"/>
    </row>
    <row r="19" spans="1:23" ht="30" customHeight="1">
      <c r="A19" s="64">
        <v>9</v>
      </c>
      <c r="B19" s="153"/>
      <c r="C19" s="154"/>
      <c r="D19" s="274"/>
      <c r="E19" s="275"/>
      <c r="F19" s="155"/>
      <c r="G19" s="156"/>
      <c r="H19" s="159"/>
      <c r="I19" s="160"/>
      <c r="J19" s="75"/>
      <c r="K19" s="130">
        <f t="shared" si="0"/>
        <v>0</v>
      </c>
      <c r="L19" s="130" t="str">
        <f t="shared" si="1"/>
        <v/>
      </c>
      <c r="M19" s="130"/>
      <c r="N19" s="130"/>
      <c r="O19" s="130"/>
      <c r="P19" s="130"/>
      <c r="Q19" s="130"/>
      <c r="R19" s="130"/>
      <c r="S19" s="130"/>
      <c r="T19" s="130"/>
      <c r="U19" s="130"/>
      <c r="V19" s="130"/>
      <c r="W19" s="130"/>
    </row>
    <row r="20" spans="1:23" ht="30" customHeight="1">
      <c r="A20" s="64">
        <v>10</v>
      </c>
      <c r="B20" s="153"/>
      <c r="C20" s="154"/>
      <c r="D20" s="274"/>
      <c r="E20" s="275"/>
      <c r="F20" s="155"/>
      <c r="G20" s="156"/>
      <c r="H20" s="159"/>
      <c r="I20" s="160"/>
      <c r="J20" s="75"/>
      <c r="K20" s="130">
        <f t="shared" si="0"/>
        <v>0</v>
      </c>
      <c r="L20" s="130" t="str">
        <f t="shared" si="1"/>
        <v/>
      </c>
      <c r="M20" s="130"/>
      <c r="N20" s="130"/>
      <c r="O20" s="130"/>
      <c r="P20" s="130"/>
      <c r="Q20" s="130"/>
      <c r="R20" s="130"/>
      <c r="S20" s="130"/>
      <c r="T20" s="130"/>
      <c r="U20" s="130"/>
      <c r="V20" s="130"/>
      <c r="W20" s="130"/>
    </row>
    <row r="21" spans="1:23" ht="30" customHeight="1">
      <c r="A21" s="64">
        <v>11</v>
      </c>
      <c r="B21" s="153"/>
      <c r="C21" s="154"/>
      <c r="D21" s="274"/>
      <c r="E21" s="275"/>
      <c r="F21" s="155"/>
      <c r="G21" s="156"/>
      <c r="H21" s="159"/>
      <c r="I21" s="160"/>
      <c r="J21" s="75"/>
      <c r="K21" s="130">
        <f t="shared" si="0"/>
        <v>0</v>
      </c>
      <c r="L21" s="130" t="str">
        <f t="shared" si="1"/>
        <v/>
      </c>
      <c r="M21" s="130"/>
      <c r="N21" s="130"/>
      <c r="O21" s="130"/>
      <c r="P21" s="130"/>
      <c r="Q21" s="130"/>
      <c r="R21" s="130"/>
      <c r="S21" s="130"/>
      <c r="T21" s="130"/>
      <c r="U21" s="130"/>
      <c r="V21" s="130"/>
      <c r="W21" s="130"/>
    </row>
    <row r="22" spans="1:23" ht="30" customHeight="1">
      <c r="A22" s="64">
        <v>12</v>
      </c>
      <c r="B22" s="153"/>
      <c r="C22" s="154"/>
      <c r="D22" s="274"/>
      <c r="E22" s="275"/>
      <c r="F22" s="155"/>
      <c r="G22" s="156"/>
      <c r="H22" s="159"/>
      <c r="I22" s="160"/>
      <c r="J22" s="75"/>
      <c r="K22" s="130">
        <f t="shared" si="0"/>
        <v>0</v>
      </c>
      <c r="L22" s="130" t="str">
        <f t="shared" si="1"/>
        <v/>
      </c>
      <c r="M22" s="130"/>
      <c r="N22" s="130"/>
      <c r="O22" s="130"/>
      <c r="P22" s="130"/>
      <c r="Q22" s="130"/>
      <c r="R22" s="130"/>
      <c r="S22" s="130"/>
      <c r="T22" s="130"/>
      <c r="U22" s="130"/>
      <c r="V22" s="130"/>
      <c r="W22" s="130"/>
    </row>
    <row r="23" spans="1:23" ht="30" customHeight="1">
      <c r="A23" s="64">
        <v>13</v>
      </c>
      <c r="B23" s="153"/>
      <c r="C23" s="154"/>
      <c r="D23" s="274"/>
      <c r="E23" s="275"/>
      <c r="F23" s="155"/>
      <c r="G23" s="156"/>
      <c r="H23" s="159"/>
      <c r="I23" s="160"/>
      <c r="J23" s="75"/>
      <c r="K23" s="130">
        <f t="shared" si="0"/>
        <v>0</v>
      </c>
      <c r="L23" s="130" t="str">
        <f t="shared" si="1"/>
        <v/>
      </c>
      <c r="M23" s="130"/>
      <c r="N23" s="130"/>
      <c r="O23" s="130"/>
      <c r="P23" s="130"/>
      <c r="Q23" s="130"/>
      <c r="R23" s="130"/>
      <c r="S23" s="130"/>
      <c r="T23" s="130"/>
      <c r="U23" s="130"/>
      <c r="V23" s="130"/>
      <c r="W23" s="130"/>
    </row>
    <row r="24" spans="1:23" ht="30" customHeight="1">
      <c r="A24" s="64">
        <v>14</v>
      </c>
      <c r="B24" s="153"/>
      <c r="C24" s="154"/>
      <c r="D24" s="274"/>
      <c r="E24" s="275"/>
      <c r="F24" s="155"/>
      <c r="G24" s="156"/>
      <c r="H24" s="159"/>
      <c r="I24" s="160"/>
      <c r="J24" s="75"/>
      <c r="K24" s="130">
        <f t="shared" si="0"/>
        <v>0</v>
      </c>
      <c r="L24" s="130" t="str">
        <f t="shared" si="1"/>
        <v/>
      </c>
      <c r="M24" s="130"/>
      <c r="N24" s="130"/>
      <c r="O24" s="130"/>
      <c r="P24" s="130"/>
      <c r="Q24" s="130"/>
      <c r="R24" s="130"/>
      <c r="S24" s="130"/>
      <c r="T24" s="130"/>
      <c r="U24" s="130"/>
      <c r="V24" s="130"/>
      <c r="W24" s="130"/>
    </row>
    <row r="25" spans="1:23" ht="30" customHeight="1" thickBot="1">
      <c r="A25" s="65">
        <v>15</v>
      </c>
      <c r="B25" s="198"/>
      <c r="C25" s="161"/>
      <c r="D25" s="294"/>
      <c r="E25" s="295"/>
      <c r="F25" s="162"/>
      <c r="G25" s="163"/>
      <c r="H25" s="164"/>
      <c r="I25" s="165"/>
      <c r="J25" s="76"/>
      <c r="K25" s="130">
        <f t="shared" si="0"/>
        <v>0</v>
      </c>
      <c r="L25" s="130" t="e">
        <f>IF(SUMIF(C11:C25,"【職員処遇改善費のみ対象】園内研修",I11:I25)&gt;VLOOKUP(C6,M25:N28,2,FALSE),VLOOKUP(C6,M25:N28,2,FALSE)-SUMIF(C11:C25,"【職員処遇改善費のみ対象】園内研修",I11:I25),"")</f>
        <v>#N/A</v>
      </c>
      <c r="M25" s="54" t="s">
        <v>140</v>
      </c>
      <c r="N25" s="149">
        <v>4</v>
      </c>
      <c r="O25" s="130"/>
      <c r="P25" s="130"/>
      <c r="Q25" s="130"/>
      <c r="R25" s="130"/>
      <c r="S25" s="130"/>
      <c r="T25" s="130"/>
      <c r="U25" s="130"/>
      <c r="V25" s="130"/>
      <c r="W25" s="130"/>
    </row>
    <row r="26" spans="1:23" ht="26.25" customHeight="1" thickTop="1" thickBot="1">
      <c r="A26" s="287" t="s">
        <v>65</v>
      </c>
      <c r="B26" s="289"/>
      <c r="C26" s="288"/>
      <c r="D26" s="288"/>
      <c r="E26" s="288"/>
      <c r="F26" s="289"/>
      <c r="G26" s="290"/>
      <c r="H26" s="85">
        <f ca="1">①集計表!P50</f>
        <v>0</v>
      </c>
      <c r="I26" s="82">
        <f ca="1">SUM(I27:I29)</f>
        <v>0</v>
      </c>
      <c r="J26" s="152"/>
      <c r="K26" s="130"/>
      <c r="L26" s="130"/>
      <c r="M26" s="132"/>
      <c r="N26" s="149"/>
      <c r="O26" s="130"/>
      <c r="P26" s="130"/>
      <c r="Q26" s="130"/>
      <c r="R26" s="130"/>
      <c r="S26" s="130"/>
      <c r="T26" s="130"/>
      <c r="U26" s="130"/>
      <c r="V26" s="130"/>
      <c r="W26" s="130"/>
    </row>
    <row r="27" spans="1:23" ht="26.25" customHeight="1" thickBot="1">
      <c r="A27" s="136"/>
      <c r="B27" s="127" t="s">
        <v>66</v>
      </c>
      <c r="C27" s="128"/>
      <c r="D27" s="128"/>
      <c r="E27" s="128"/>
      <c r="F27" s="128"/>
      <c r="G27" s="128"/>
      <c r="H27" s="139" t="s">
        <v>89</v>
      </c>
      <c r="I27" s="82">
        <f>SUMIF(C11:C25,"【職員処遇改善費のみ対象】横浜市（区）主催研修",I11:I25)</f>
        <v>0</v>
      </c>
      <c r="J27" s="126"/>
      <c r="K27" s="130"/>
      <c r="L27" s="130"/>
      <c r="M27" s="132"/>
      <c r="N27" s="149"/>
      <c r="O27" s="130"/>
      <c r="P27" s="130"/>
      <c r="Q27" s="130"/>
      <c r="R27" s="130"/>
      <c r="S27" s="130"/>
      <c r="T27" s="130"/>
      <c r="U27" s="130"/>
      <c r="V27" s="130"/>
      <c r="W27" s="130"/>
    </row>
    <row r="28" spans="1:23" ht="26.25" customHeight="1" thickBot="1">
      <c r="A28" s="136"/>
      <c r="B28" s="147" t="s">
        <v>145</v>
      </c>
      <c r="C28" s="128"/>
      <c r="D28" s="128"/>
      <c r="E28" s="128"/>
      <c r="F28" s="128"/>
      <c r="G28" s="128"/>
      <c r="H28" s="138" t="s">
        <v>186</v>
      </c>
      <c r="I28" s="82">
        <f ca="1">SUMIF(C11:C26,"【幼稚園又は認定こども園に勤務していた者】その他",I11:I25)</f>
        <v>0</v>
      </c>
      <c r="J28" s="137"/>
      <c r="K28" s="130"/>
      <c r="M28" s="132"/>
      <c r="N28" s="149"/>
      <c r="O28" s="130"/>
      <c r="P28" s="130"/>
      <c r="Q28" s="130"/>
      <c r="R28" s="130"/>
      <c r="S28" s="130"/>
      <c r="T28" s="130"/>
      <c r="U28" s="130"/>
      <c r="V28" s="130"/>
      <c r="W28" s="130"/>
    </row>
    <row r="29" spans="1:23" ht="26.25" customHeight="1" thickBot="1">
      <c r="A29" s="136"/>
      <c r="B29" s="292" t="s">
        <v>144</v>
      </c>
      <c r="C29" s="292"/>
      <c r="D29" s="292"/>
      <c r="E29" s="292"/>
      <c r="F29" s="292"/>
      <c r="G29" s="293"/>
      <c r="H29" s="138" t="s">
        <v>187</v>
      </c>
      <c r="I29" s="82">
        <f>IF(SUMIF(C11:C25,"【職員処遇改善費のみ対象】園内研修",I11:I25)&gt;N25,N25,SUMIF(C11:C25,"【職員処遇改善費のみ対象】園内研修",I11:I25))</f>
        <v>0</v>
      </c>
      <c r="J29" s="137"/>
      <c r="K29" s="130"/>
      <c r="L29" s="130"/>
      <c r="M29" s="130"/>
      <c r="N29" s="130"/>
      <c r="O29" s="130"/>
      <c r="P29" s="130"/>
      <c r="Q29" s="130"/>
      <c r="R29" s="130"/>
      <c r="S29" s="130"/>
      <c r="T29" s="130"/>
      <c r="U29" s="130"/>
      <c r="V29" s="130"/>
      <c r="W29" s="130"/>
    </row>
    <row r="30" spans="1:23" s="52" customFormat="1" ht="26.25" customHeight="1" thickBot="1">
      <c r="A30" s="121"/>
      <c r="B30" s="122" t="s">
        <v>183</v>
      </c>
      <c r="C30" s="148"/>
      <c r="D30" s="128"/>
      <c r="E30" s="128"/>
      <c r="F30" s="128"/>
      <c r="G30" s="128"/>
      <c r="H30" s="189" t="s">
        <v>188</v>
      </c>
      <c r="I30" s="82">
        <f>SUMIF(C11:C25,"幼稚園教諭旧免許状更新講習・免許法認定講習",I11:I25)</f>
        <v>0</v>
      </c>
      <c r="J30" s="128"/>
      <c r="K30" s="132"/>
      <c r="L30" s="132"/>
      <c r="M30" s="132"/>
      <c r="N30" s="132"/>
      <c r="O30" s="132"/>
      <c r="P30" s="132"/>
      <c r="Q30" s="132"/>
      <c r="R30" s="132"/>
      <c r="S30" s="132"/>
      <c r="T30" s="132"/>
      <c r="U30" s="132"/>
      <c r="V30" s="132"/>
      <c r="W30" s="132"/>
    </row>
    <row r="31" spans="1:23" s="52" customFormat="1" ht="15" customHeight="1">
      <c r="A31" s="121"/>
      <c r="B31" s="291" t="s">
        <v>184</v>
      </c>
      <c r="C31" s="291"/>
      <c r="D31" s="128"/>
      <c r="E31" s="128"/>
      <c r="F31" s="128"/>
      <c r="G31" s="128"/>
      <c r="H31" s="128"/>
      <c r="I31" s="128"/>
      <c r="J31" s="128"/>
      <c r="K31" s="132"/>
      <c r="L31" s="132"/>
      <c r="M31" s="132"/>
      <c r="N31" s="132"/>
      <c r="O31" s="132"/>
      <c r="P31" s="132"/>
      <c r="Q31" s="132"/>
      <c r="R31" s="132"/>
      <c r="S31" s="132"/>
      <c r="T31" s="132"/>
      <c r="U31" s="132"/>
      <c r="V31" s="132"/>
      <c r="W31" s="132"/>
    </row>
    <row r="32" spans="1:23" s="52" customFormat="1" ht="15" customHeight="1">
      <c r="A32" s="121"/>
      <c r="B32" s="122" t="s">
        <v>185</v>
      </c>
      <c r="C32" s="128"/>
      <c r="D32" s="128"/>
      <c r="E32" s="128"/>
      <c r="F32" s="128"/>
      <c r="G32" s="128"/>
      <c r="H32" s="128"/>
      <c r="I32" s="128"/>
      <c r="J32" s="128"/>
      <c r="K32" s="132"/>
      <c r="L32" s="132"/>
      <c r="M32" s="132"/>
      <c r="N32" s="132"/>
      <c r="O32" s="132"/>
      <c r="P32" s="132"/>
      <c r="Q32" s="132"/>
      <c r="R32" s="132"/>
      <c r="S32" s="132"/>
      <c r="T32" s="132"/>
      <c r="U32" s="132"/>
      <c r="V32" s="132"/>
      <c r="W32" s="132"/>
    </row>
    <row r="33" spans="1:23" s="52" customFormat="1" ht="15" customHeight="1">
      <c r="A33" s="121"/>
      <c r="B33" s="122" t="s">
        <v>196</v>
      </c>
      <c r="C33" s="128"/>
      <c r="D33" s="128"/>
      <c r="E33" s="128"/>
      <c r="F33" s="128"/>
      <c r="G33" s="128"/>
      <c r="H33" s="128"/>
      <c r="I33" s="128"/>
      <c r="J33" s="128"/>
      <c r="K33" s="132"/>
      <c r="L33" s="132"/>
      <c r="M33" s="132"/>
      <c r="N33" s="132"/>
      <c r="O33" s="132"/>
      <c r="P33" s="132"/>
      <c r="Q33" s="132"/>
      <c r="R33" s="132"/>
      <c r="S33" s="132"/>
      <c r="T33" s="132"/>
      <c r="U33" s="132"/>
      <c r="V33" s="132"/>
      <c r="W33" s="132"/>
    </row>
    <row r="34" spans="1:23" s="52" customFormat="1" ht="15" customHeight="1">
      <c r="A34" s="121"/>
      <c r="C34" s="129"/>
      <c r="D34" s="128"/>
      <c r="E34" s="128"/>
      <c r="F34" s="128"/>
      <c r="G34" s="128"/>
      <c r="H34" s="128"/>
      <c r="I34" s="128"/>
      <c r="J34" s="128"/>
      <c r="K34" s="132"/>
      <c r="L34" s="132"/>
      <c r="M34" s="132"/>
      <c r="N34" s="132"/>
      <c r="O34" s="132"/>
      <c r="P34" s="132"/>
      <c r="Q34" s="132"/>
      <c r="R34" s="132"/>
      <c r="S34" s="132"/>
      <c r="T34" s="132"/>
      <c r="U34" s="132"/>
      <c r="V34" s="132"/>
      <c r="W34" s="132"/>
    </row>
    <row r="35" spans="1:23" s="52" customFormat="1" ht="15" customHeight="1">
      <c r="A35" s="121"/>
      <c r="D35" s="128"/>
      <c r="E35" s="128"/>
      <c r="F35" s="128"/>
      <c r="G35" s="128"/>
      <c r="H35" s="128"/>
      <c r="I35" s="128"/>
      <c r="J35" s="128"/>
      <c r="K35" s="132"/>
      <c r="L35" s="132"/>
      <c r="M35" s="132"/>
      <c r="N35" s="132"/>
      <c r="O35" s="132"/>
      <c r="P35" s="132"/>
      <c r="Q35" s="132"/>
      <c r="R35" s="132"/>
      <c r="S35" s="132"/>
      <c r="T35" s="132"/>
      <c r="U35" s="132"/>
      <c r="V35" s="132"/>
      <c r="W35" s="132"/>
    </row>
    <row r="36" spans="1:23" s="52" customFormat="1" ht="15" customHeight="1">
      <c r="A36" s="121"/>
      <c r="C36" s="128"/>
      <c r="D36" s="128"/>
      <c r="E36" s="128"/>
      <c r="F36" s="128"/>
      <c r="G36" s="128"/>
      <c r="H36" s="128"/>
      <c r="I36" s="128"/>
      <c r="J36" s="128"/>
      <c r="K36" s="132"/>
      <c r="L36" s="132"/>
      <c r="M36" s="132"/>
      <c r="N36" s="132"/>
      <c r="O36" s="132"/>
      <c r="P36" s="132"/>
      <c r="Q36" s="132"/>
      <c r="R36" s="132"/>
      <c r="S36" s="132"/>
      <c r="T36" s="132"/>
      <c r="U36" s="132"/>
      <c r="V36" s="132"/>
      <c r="W36" s="132"/>
    </row>
    <row r="37" spans="1:23" s="52" customFormat="1" ht="15" customHeight="1">
      <c r="A37" s="62"/>
      <c r="C37" s="50"/>
      <c r="D37" s="50"/>
      <c r="E37" s="50"/>
      <c r="F37" s="50"/>
      <c r="G37" s="50"/>
      <c r="H37" s="50"/>
      <c r="I37" s="50"/>
      <c r="J37" s="50"/>
    </row>
    <row r="38" spans="1:23" s="52" customFormat="1" ht="15" customHeight="1">
      <c r="A38" s="62"/>
      <c r="B38" s="99" t="s">
        <v>90</v>
      </c>
      <c r="C38" s="100"/>
      <c r="D38" s="100"/>
      <c r="E38" s="100"/>
      <c r="F38" s="100"/>
      <c r="G38" s="50"/>
      <c r="H38" s="50"/>
      <c r="I38" s="50"/>
      <c r="J38" s="50"/>
    </row>
    <row r="39" spans="1:23" s="52" customFormat="1" ht="30" customHeight="1">
      <c r="A39" s="62"/>
      <c r="B39" s="211"/>
      <c r="C39" s="212"/>
      <c r="D39" s="212"/>
      <c r="E39" s="212"/>
      <c r="F39" s="212"/>
      <c r="G39" s="212"/>
      <c r="H39" s="212"/>
      <c r="I39" s="212"/>
      <c r="J39" s="212"/>
    </row>
    <row r="40" spans="1:23" s="52" customFormat="1" ht="15" customHeight="1">
      <c r="A40" s="62"/>
      <c r="B40" s="58"/>
      <c r="C40" s="50"/>
      <c r="D40" s="50"/>
      <c r="E40" s="50"/>
      <c r="F40" s="50"/>
      <c r="G40" s="50"/>
      <c r="H40" s="50"/>
      <c r="I40" s="50"/>
      <c r="J40" s="50"/>
    </row>
    <row r="41" spans="1:23" s="52" customFormat="1" ht="15" customHeight="1">
      <c r="A41" s="62"/>
      <c r="B41" s="58"/>
      <c r="C41" s="50"/>
      <c r="D41" s="50"/>
      <c r="E41" s="50"/>
      <c r="F41" s="50"/>
      <c r="G41" s="50"/>
      <c r="H41" s="50"/>
      <c r="I41" s="50"/>
      <c r="J41" s="50"/>
    </row>
    <row r="42" spans="1:23" s="53" customFormat="1" ht="15" customHeight="1">
      <c r="A42" s="66"/>
      <c r="B42" s="57"/>
      <c r="C42" s="51"/>
      <c r="D42" s="51"/>
      <c r="E42" s="51"/>
      <c r="F42" s="51"/>
      <c r="G42" s="51"/>
      <c r="H42" s="51"/>
      <c r="I42" s="51"/>
      <c r="J42" s="51"/>
    </row>
  </sheetData>
  <sheetProtection algorithmName="SHA-512" hashValue="m1msp1LjKIMi+/hzrhhzqsn/tifU1zIo/HwCpjXGVu87WS171SGtkRMS8P5xybLeTpZyJAUfLYm41v8vKfl1NQ==" saltValue="XTnei2w6Mu8MWOFUSYKpSw==" spinCount="100000" sheet="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9:G29"/>
    <mergeCell ref="B31:C31"/>
    <mergeCell ref="B39:J39"/>
    <mergeCell ref="D21:E21"/>
    <mergeCell ref="D22:E22"/>
    <mergeCell ref="D23:E23"/>
    <mergeCell ref="D24:E24"/>
    <mergeCell ref="D25:E25"/>
    <mergeCell ref="A26:G26"/>
  </mergeCells>
  <phoneticPr fontId="2"/>
  <conditionalFormatting sqref="C6:C7">
    <cfRule type="cellIs" dxfId="155" priority="13" operator="equal">
      <formula>""</formula>
    </cfRule>
  </conditionalFormatting>
  <conditionalFormatting sqref="D8 H26:I26">
    <cfRule type="cellIs" dxfId="154" priority="15" operator="equal">
      <formula>""</formula>
    </cfRule>
  </conditionalFormatting>
  <conditionalFormatting sqref="D11:E25 G11:H25">
    <cfRule type="expression" dxfId="153" priority="3">
      <formula>$C11="【職員処遇改善費のみ対象】園内研修"</formula>
    </cfRule>
  </conditionalFormatting>
  <conditionalFormatting sqref="D11:E25">
    <cfRule type="expression" dxfId="152" priority="11">
      <formula>$C11="【職員処遇改善費のみ対象】横浜市（区）主催研修"</formula>
    </cfRule>
    <cfRule type="expression" dxfId="151" priority="12">
      <formula>$C11="幼稚園教諭旧免許状更新講習・免許法認定講習"</formula>
    </cfRule>
  </conditionalFormatting>
  <conditionalFormatting sqref="F11:F25">
    <cfRule type="expression" dxfId="150" priority="7">
      <formula>$C11&lt;&gt;"保育士等キャリアアップ研修"</formula>
    </cfRule>
    <cfRule type="expression" dxfId="149" priority="16" stopIfTrue="1">
      <formula>$C11="保育士等キャリアアップ研修"</formula>
    </cfRule>
  </conditionalFormatting>
  <conditionalFormatting sqref="F11:H25">
    <cfRule type="expression" dxfId="148" priority="4">
      <formula>$C11="その他"</formula>
    </cfRule>
  </conditionalFormatting>
  <conditionalFormatting sqref="G11:G25">
    <cfRule type="expression" dxfId="147" priority="9">
      <formula>$C11="幼稚園教諭旧免許状更新講習・免許法認定講習"</formula>
    </cfRule>
  </conditionalFormatting>
  <conditionalFormatting sqref="G11:H25">
    <cfRule type="expression" dxfId="146" priority="1">
      <formula>$C11="【職員処遇改善費のみ対象】横浜市（区）主催研修"</formula>
    </cfRule>
  </conditionalFormatting>
  <conditionalFormatting sqref="H11:H25">
    <cfRule type="expression" dxfId="145" priority="2">
      <formula>$C11="【幼稚園又は認定こども園に勤務していた者】その他"</formula>
    </cfRule>
  </conditionalFormatting>
  <conditionalFormatting sqref="H3:I3 H4:J7">
    <cfRule type="cellIs" dxfId="144" priority="14" operator="equal">
      <formula>""</formula>
    </cfRule>
  </conditionalFormatting>
  <conditionalFormatting sqref="I11:I25">
    <cfRule type="expression" dxfId="143" priority="8">
      <formula>$C11="保育士等キャリアアップ研修"</formula>
    </cfRule>
  </conditionalFormatting>
  <dataValidations count="9">
    <dataValidation type="list" allowBlank="1" showInputMessage="1" showErrorMessage="1" sqref="H25" xr:uid="{4B2B967E-0618-4EBE-A34D-A196955D525B}">
      <formula1>INDIRECT($C$5)</formula1>
    </dataValidation>
    <dataValidation type="list" allowBlank="1" showInputMessage="1" showErrorMessage="1" sqref="H11:H24" xr:uid="{DE146852-EE2E-423E-8C89-DF7A72541152}">
      <formula1>INDIRECT($C$6)</formula1>
    </dataValidation>
    <dataValidation type="decimal" operator="greaterThanOrEqual" allowBlank="1" showInputMessage="1" showErrorMessage="1" sqref="I11:I25" xr:uid="{259E3870-E7EF-42C8-BB61-3C23E0746C8B}">
      <formula1>0</formula1>
    </dataValidation>
    <dataValidation type="textLength" operator="equal" allowBlank="1" showInputMessage="1" showErrorMessage="1" sqref="G11:G25" xr:uid="{EF81CDF0-9041-4ED8-A213-9DC043263675}">
      <formula1>12</formula1>
    </dataValidation>
    <dataValidation type="list" allowBlank="1" showInputMessage="1" showErrorMessage="1" sqref="D8" xr:uid="{56CE23F3-43B6-47B9-AFEA-0B4B69F7E405}">
      <formula1>"〇,×"</formula1>
    </dataValidation>
    <dataValidation type="list" allowBlank="1" showInputMessage="1" showErrorMessage="1" sqref="C11:C25" xr:uid="{750F9F7E-B2D6-403E-9B62-08D9F6958F06}">
      <formula1>INDIRECT($D$8)</formula1>
    </dataValidation>
    <dataValidation type="list" allowBlank="1" showInputMessage="1" showErrorMessage="1" sqref="O6" xr:uid="{7F912A8E-88BA-4FB7-B76F-0033D5A9BB43}">
      <formula1>" "</formula1>
    </dataValidation>
    <dataValidation type="list" allowBlank="1" showInputMessage="1" showErrorMessage="1" sqref="D11:E25" xr:uid="{94DD0D0F-5D59-4DFE-8708-FDE14E4CD021}">
      <formula1>INDIRECT($C11)</formula1>
    </dataValidation>
    <dataValidation type="date" operator="lessThanOrEqual" allowBlank="1" error="賃金改善開始月のR6.4月以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6.4月以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E86BD440-DB0C-455B-A284-4D6144DE9D5A}">
      <formula1>45716</formula1>
    </dataValidation>
  </dataValidations>
  <printOptions horizontalCentered="1"/>
  <pageMargins left="0.25" right="0.25" top="0.75" bottom="0.75" header="0.3" footer="0.3"/>
  <pageSetup paperSize="8" scale="85" orientation="landscape" cellComments="asDisplayed" r:id="rId1"/>
  <extLst>
    <ext xmlns:x14="http://schemas.microsoft.com/office/spreadsheetml/2009/9/main" uri="{CCE6A557-97BC-4b89-ADB6-D9C93CAAB3DF}">
      <x14:dataValidations xmlns:xm="http://schemas.microsoft.com/office/excel/2006/main" count="1">
        <x14:dataValidation type="list" allowBlank="1" showInputMessage="1" showErrorMessage="1" xr:uid="{A5D5C309-9228-4422-9F72-ED5532AEEE6B}">
          <x14:formula1>
            <xm:f>マスタ!$C$3:$C$6</xm:f>
          </x14:formula1>
          <xm:sqref>C6:D6</xm:sqref>
        </x14:dataValidation>
      </x14:dataValidations>
    </ext>
  </extLs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73353E-B324-4A65-8FB6-8A181639C3E6}">
  <sheetPr codeName="Sheet43">
    <tabColor rgb="FFFF0000"/>
    <pageSetUpPr fitToPage="1"/>
  </sheetPr>
  <dimension ref="A1:W42"/>
  <sheetViews>
    <sheetView showZeros="0" view="pageBreakPreview" zoomScale="70" zoomScaleNormal="70" zoomScaleSheetLayoutView="70" workbookViewId="0">
      <selection activeCell="B12" sqref="B12"/>
    </sheetView>
  </sheetViews>
  <sheetFormatPr defaultRowHeight="18.75"/>
  <cols>
    <col min="1" max="1" width="5" style="63" customWidth="1"/>
    <col min="2" max="2" width="16.75" style="67" customWidth="1"/>
    <col min="3" max="3" width="39.375" style="2" customWidth="1"/>
    <col min="4" max="4" width="9.375" style="2" customWidth="1"/>
    <col min="5" max="5" width="37.625" style="2" customWidth="1"/>
    <col min="6" max="6" width="42.875" style="2" customWidth="1"/>
    <col min="7" max="7" width="19.625" style="2" customWidth="1"/>
    <col min="8" max="8" width="22.375" style="2" customWidth="1"/>
    <col min="9" max="9" width="15.625" style="2" customWidth="1"/>
    <col min="10" max="10" width="27.5" style="2" customWidth="1"/>
    <col min="11" max="11" width="9" style="2" hidden="1" customWidth="1"/>
    <col min="12" max="12" width="11.875" style="2" hidden="1" customWidth="1"/>
    <col min="13" max="13" width="10.5" style="2" hidden="1" customWidth="1"/>
    <col min="14" max="14" width="9" style="2" hidden="1" customWidth="1"/>
    <col min="15" max="15" width="50.625" style="2" hidden="1" customWidth="1"/>
    <col min="16" max="16384" width="9" style="2"/>
  </cols>
  <sheetData>
    <row r="1" spans="1:23" ht="29.25" customHeight="1">
      <c r="A1" s="112" t="s">
        <v>71</v>
      </c>
      <c r="B1" s="113"/>
      <c r="C1" s="117"/>
      <c r="D1" s="116" t="s">
        <v>195</v>
      </c>
      <c r="E1" s="98"/>
      <c r="F1" s="116"/>
      <c r="G1" s="117"/>
      <c r="H1" s="117"/>
      <c r="I1" s="117"/>
      <c r="J1" s="118"/>
      <c r="K1" s="130"/>
      <c r="L1" s="130"/>
      <c r="M1" s="130"/>
      <c r="N1" s="130"/>
      <c r="O1" s="130"/>
      <c r="P1" s="130"/>
      <c r="Q1" s="130"/>
      <c r="R1" s="130"/>
      <c r="S1" s="130"/>
      <c r="T1" s="130"/>
      <c r="U1" s="130"/>
      <c r="V1" s="130"/>
      <c r="W1" s="130"/>
    </row>
    <row r="2" spans="1:23" ht="19.5" thickBot="1">
      <c r="A2" s="121"/>
      <c r="B2" s="122"/>
      <c r="C2" s="119"/>
      <c r="D2" s="119"/>
      <c r="E2" s="119"/>
      <c r="F2" s="124"/>
      <c r="G2" s="119"/>
      <c r="H2" s="125"/>
      <c r="I2" s="125"/>
      <c r="J2" s="125"/>
      <c r="K2" s="130"/>
      <c r="L2" s="130"/>
      <c r="M2" s="130"/>
      <c r="N2" s="130"/>
      <c r="O2" s="130"/>
      <c r="P2" s="130"/>
      <c r="Q2" s="130"/>
      <c r="R2" s="130"/>
      <c r="S2" s="130"/>
      <c r="T2" s="130"/>
      <c r="U2" s="130"/>
      <c r="V2" s="130"/>
      <c r="W2" s="130"/>
    </row>
    <row r="3" spans="1:23" s="6" customFormat="1" ht="24.95" customHeight="1">
      <c r="A3" s="192"/>
      <c r="B3" s="122"/>
      <c r="C3" s="193"/>
      <c r="D3" s="193"/>
      <c r="E3" s="193"/>
      <c r="F3" s="194"/>
      <c r="G3" s="195" t="s">
        <v>1</v>
      </c>
      <c r="H3" s="97">
        <f>①集計表!P4</f>
        <v>0</v>
      </c>
      <c r="I3" s="196" t="s">
        <v>3</v>
      </c>
      <c r="J3" s="118"/>
      <c r="K3" s="131"/>
      <c r="L3" s="131"/>
      <c r="M3" s="131"/>
      <c r="N3" s="131"/>
      <c r="O3" s="131"/>
      <c r="P3" s="131"/>
      <c r="Q3" s="131"/>
      <c r="R3" s="131"/>
      <c r="S3" s="131"/>
      <c r="T3" s="131"/>
      <c r="U3" s="131"/>
      <c r="V3" s="131"/>
      <c r="W3" s="131"/>
    </row>
    <row r="4" spans="1:23" s="6" customFormat="1" ht="24.95" customHeight="1">
      <c r="A4" s="121"/>
      <c r="B4" s="122"/>
      <c r="C4" s="193"/>
      <c r="D4" s="193"/>
      <c r="E4" s="193"/>
      <c r="F4" s="194"/>
      <c r="G4" s="197" t="s">
        <v>4</v>
      </c>
      <c r="H4" s="276">
        <f>①集計表!P5</f>
        <v>0</v>
      </c>
      <c r="I4" s="277"/>
      <c r="J4" s="278"/>
      <c r="K4" s="131"/>
      <c r="L4" s="131"/>
      <c r="M4" s="131"/>
      <c r="N4" s="131"/>
      <c r="O4" s="131"/>
      <c r="P4" s="131"/>
      <c r="Q4" s="131"/>
      <c r="R4" s="131"/>
      <c r="S4" s="131"/>
      <c r="T4" s="131"/>
      <c r="U4" s="131"/>
      <c r="V4" s="131"/>
      <c r="W4" s="131"/>
    </row>
    <row r="5" spans="1:23" s="6" customFormat="1" ht="24.95" customHeight="1" thickBot="1">
      <c r="A5" s="62"/>
      <c r="B5" s="71"/>
      <c r="C5" s="3"/>
      <c r="D5" s="14"/>
      <c r="E5" s="14"/>
      <c r="F5" s="7"/>
      <c r="G5" s="15" t="s">
        <v>7</v>
      </c>
      <c r="H5" s="279">
        <f>①集計表!P6</f>
        <v>0</v>
      </c>
      <c r="I5" s="280"/>
      <c r="J5" s="281"/>
      <c r="K5" s="131"/>
      <c r="L5" s="131"/>
      <c r="M5" s="131"/>
      <c r="N5" s="131"/>
      <c r="O5" s="131"/>
      <c r="P5" s="131"/>
      <c r="Q5" s="131"/>
      <c r="R5" s="131"/>
      <c r="S5" s="131"/>
      <c r="T5" s="131"/>
      <c r="U5" s="131"/>
      <c r="V5" s="131"/>
      <c r="W5" s="131"/>
    </row>
    <row r="6" spans="1:23" s="6" customFormat="1" ht="24.95" customHeight="1">
      <c r="A6" s="62"/>
      <c r="B6" s="68" t="s">
        <v>6</v>
      </c>
      <c r="C6" s="270"/>
      <c r="D6" s="271"/>
      <c r="E6" s="14"/>
      <c r="F6" s="7"/>
      <c r="G6" s="70" t="s">
        <v>63</v>
      </c>
      <c r="H6" s="279">
        <f>①集計表!P7</f>
        <v>0</v>
      </c>
      <c r="I6" s="280"/>
      <c r="J6" s="281"/>
      <c r="K6" s="131"/>
      <c r="L6" s="131"/>
      <c r="M6" s="131"/>
      <c r="N6" s="131"/>
      <c r="O6" s="131"/>
      <c r="P6" s="131"/>
      <c r="Q6" s="131"/>
      <c r="R6" s="131"/>
      <c r="S6" s="131"/>
      <c r="T6" s="131"/>
      <c r="U6" s="131"/>
      <c r="V6" s="131"/>
      <c r="W6" s="131"/>
    </row>
    <row r="7" spans="1:23" s="6" customFormat="1" ht="24.95" customHeight="1" thickBot="1">
      <c r="A7" s="62"/>
      <c r="B7" s="107" t="s">
        <v>9</v>
      </c>
      <c r="C7" s="272"/>
      <c r="D7" s="273"/>
      <c r="E7" s="14"/>
      <c r="F7" s="7"/>
      <c r="G7" s="17" t="s">
        <v>64</v>
      </c>
      <c r="H7" s="282">
        <f>①集計表!P8</f>
        <v>0</v>
      </c>
      <c r="I7" s="283"/>
      <c r="J7" s="284"/>
      <c r="K7" s="131"/>
      <c r="L7" s="131"/>
      <c r="M7" s="131"/>
      <c r="N7" s="131"/>
      <c r="O7" s="131"/>
      <c r="P7" s="131"/>
      <c r="Q7" s="131"/>
      <c r="R7" s="131"/>
      <c r="S7" s="131"/>
      <c r="T7" s="131"/>
      <c r="U7" s="131"/>
      <c r="V7" s="131"/>
      <c r="W7" s="131"/>
    </row>
    <row r="8" spans="1:23" s="6" customFormat="1" ht="24.95" customHeight="1" thickBot="1">
      <c r="A8" s="62"/>
      <c r="B8" s="268" t="s">
        <v>104</v>
      </c>
      <c r="C8" s="269"/>
      <c r="D8" s="133" t="s">
        <v>106</v>
      </c>
      <c r="E8" s="14"/>
      <c r="F8" s="7"/>
      <c r="G8" s="102"/>
      <c r="H8" s="3"/>
      <c r="I8" s="3"/>
      <c r="J8" s="106"/>
      <c r="K8" s="131"/>
      <c r="L8" s="131" t="s">
        <v>190</v>
      </c>
      <c r="M8" s="131"/>
      <c r="N8" s="131"/>
      <c r="O8" s="131"/>
      <c r="P8" s="131"/>
      <c r="Q8" s="131"/>
      <c r="R8" s="131"/>
      <c r="S8" s="131"/>
      <c r="T8" s="131"/>
      <c r="U8" s="131"/>
      <c r="V8" s="131"/>
      <c r="W8" s="131"/>
    </row>
    <row r="9" spans="1:23" ht="24.95" customHeight="1">
      <c r="A9" s="62"/>
      <c r="B9" s="58"/>
      <c r="C9" s="19"/>
      <c r="D9" s="20"/>
      <c r="E9" s="20"/>
      <c r="F9" s="19"/>
      <c r="G9" s="19"/>
      <c r="H9" s="21"/>
      <c r="I9" s="22"/>
      <c r="J9" s="23"/>
      <c r="K9" s="130"/>
      <c r="L9" s="141" t="s">
        <v>189</v>
      </c>
      <c r="M9" s="140">
        <v>42826</v>
      </c>
      <c r="N9" s="130"/>
      <c r="O9" s="130"/>
      <c r="P9" s="130"/>
      <c r="Q9" s="130"/>
      <c r="R9" s="130"/>
      <c r="S9" s="130"/>
      <c r="T9" s="130"/>
      <c r="U9" s="130"/>
      <c r="V9" s="130"/>
      <c r="W9" s="130"/>
    </row>
    <row r="10" spans="1:23" ht="98.25" customHeight="1" thickBot="1">
      <c r="A10" s="61" t="s">
        <v>15</v>
      </c>
      <c r="B10" s="105" t="s">
        <v>146</v>
      </c>
      <c r="C10" s="59" t="s">
        <v>101</v>
      </c>
      <c r="D10" s="285" t="s">
        <v>181</v>
      </c>
      <c r="E10" s="286"/>
      <c r="F10" s="59" t="s">
        <v>19</v>
      </c>
      <c r="G10" s="60" t="s">
        <v>20</v>
      </c>
      <c r="H10" s="69" t="s">
        <v>74</v>
      </c>
      <c r="I10" s="72" t="s">
        <v>136</v>
      </c>
      <c r="J10" s="59" t="s">
        <v>62</v>
      </c>
      <c r="K10" s="130"/>
      <c r="L10" s="141" t="s">
        <v>142</v>
      </c>
      <c r="M10" s="130"/>
      <c r="N10" s="130"/>
      <c r="O10" s="130"/>
      <c r="P10" s="130"/>
      <c r="Q10" s="130"/>
      <c r="R10" s="130"/>
      <c r="S10" s="130"/>
      <c r="T10" s="130"/>
      <c r="U10" s="130"/>
      <c r="V10" s="130"/>
      <c r="W10" s="130"/>
    </row>
    <row r="11" spans="1:23" ht="30" customHeight="1">
      <c r="A11" s="64">
        <v>1</v>
      </c>
      <c r="B11" s="153"/>
      <c r="C11" s="154"/>
      <c r="D11" s="274"/>
      <c r="E11" s="275"/>
      <c r="F11" s="155"/>
      <c r="G11" s="156"/>
      <c r="H11" s="157"/>
      <c r="I11" s="158"/>
      <c r="J11" s="75"/>
      <c r="K11" s="130"/>
      <c r="L11" s="141" t="s">
        <v>143</v>
      </c>
      <c r="M11" s="140">
        <v>43921</v>
      </c>
      <c r="N11" s="130"/>
      <c r="O11" s="130"/>
      <c r="P11" s="130"/>
      <c r="Q11" s="130"/>
      <c r="R11" s="130"/>
      <c r="S11" s="130"/>
      <c r="T11" s="130"/>
      <c r="U11" s="130"/>
      <c r="V11" s="130"/>
      <c r="W11" s="130"/>
    </row>
    <row r="12" spans="1:23" ht="30" customHeight="1">
      <c r="A12" s="64">
        <v>2</v>
      </c>
      <c r="B12" s="153"/>
      <c r="C12" s="154"/>
      <c r="D12" s="274"/>
      <c r="E12" s="275"/>
      <c r="F12" s="155"/>
      <c r="G12" s="156"/>
      <c r="H12" s="159"/>
      <c r="I12" s="160"/>
      <c r="J12" s="75"/>
      <c r="K12" s="130">
        <f t="shared" ref="K12:K25" si="0">IF(H12&lt;&gt;"",1,0)</f>
        <v>0</v>
      </c>
      <c r="L12" s="130" t="s">
        <v>141</v>
      </c>
      <c r="M12" s="140">
        <v>45382</v>
      </c>
      <c r="N12" s="130"/>
      <c r="O12" s="130"/>
      <c r="P12" s="130"/>
      <c r="Q12" s="130"/>
      <c r="R12" s="130"/>
      <c r="S12" s="130"/>
      <c r="T12" s="130"/>
      <c r="U12" s="130"/>
      <c r="V12" s="130"/>
      <c r="W12" s="130"/>
    </row>
    <row r="13" spans="1:23" ht="30" customHeight="1">
      <c r="A13" s="64">
        <v>3</v>
      </c>
      <c r="B13" s="153"/>
      <c r="C13" s="154"/>
      <c r="D13" s="274"/>
      <c r="E13" s="275"/>
      <c r="F13" s="155"/>
      <c r="G13" s="156"/>
      <c r="H13" s="159"/>
      <c r="I13" s="160"/>
      <c r="J13" s="75"/>
      <c r="K13" s="130">
        <f t="shared" si="0"/>
        <v>0</v>
      </c>
      <c r="L13" s="130" t="str">
        <f t="shared" ref="L13:L24" si="1">IF(C13="その他",1,"")</f>
        <v/>
      </c>
      <c r="M13" s="142"/>
      <c r="N13" s="130"/>
      <c r="O13" s="130"/>
      <c r="P13" s="130"/>
      <c r="Q13" s="130"/>
      <c r="R13" s="130"/>
      <c r="S13" s="130"/>
      <c r="T13" s="130"/>
      <c r="U13" s="130"/>
      <c r="V13" s="130"/>
      <c r="W13" s="130"/>
    </row>
    <row r="14" spans="1:23" ht="30" customHeight="1">
      <c r="A14" s="64">
        <v>4</v>
      </c>
      <c r="B14" s="153"/>
      <c r="C14" s="154"/>
      <c r="D14" s="274"/>
      <c r="E14" s="275"/>
      <c r="F14" s="155"/>
      <c r="G14" s="156"/>
      <c r="H14" s="159"/>
      <c r="I14" s="160"/>
      <c r="J14" s="75"/>
      <c r="K14" s="130">
        <f>IF(H14&lt;&gt;"",1,0)</f>
        <v>0</v>
      </c>
      <c r="L14" s="130" t="str">
        <f t="shared" si="1"/>
        <v/>
      </c>
      <c r="M14" s="141"/>
      <c r="N14" s="130"/>
      <c r="O14" s="130"/>
      <c r="P14" s="130"/>
      <c r="Q14" s="130"/>
      <c r="R14" s="130"/>
      <c r="S14" s="130"/>
      <c r="T14" s="130"/>
      <c r="U14" s="130"/>
      <c r="V14" s="130"/>
      <c r="W14" s="130"/>
    </row>
    <row r="15" spans="1:23" ht="30" customHeight="1">
      <c r="A15" s="64">
        <v>5</v>
      </c>
      <c r="B15" s="153"/>
      <c r="C15" s="154"/>
      <c r="D15" s="274"/>
      <c r="E15" s="275"/>
      <c r="F15" s="155"/>
      <c r="G15" s="156"/>
      <c r="H15" s="159"/>
      <c r="I15" s="160"/>
      <c r="J15" s="75"/>
      <c r="K15" s="130">
        <f t="shared" si="0"/>
        <v>0</v>
      </c>
      <c r="L15" s="130" t="str">
        <f t="shared" si="1"/>
        <v/>
      </c>
      <c r="M15" s="130"/>
      <c r="N15" s="130"/>
      <c r="O15" s="130"/>
      <c r="P15" s="130"/>
      <c r="Q15" s="130"/>
      <c r="R15" s="130"/>
      <c r="S15" s="130"/>
      <c r="T15" s="130"/>
      <c r="U15" s="130"/>
      <c r="V15" s="130"/>
      <c r="W15" s="130"/>
    </row>
    <row r="16" spans="1:23" ht="30" customHeight="1">
      <c r="A16" s="64">
        <v>6</v>
      </c>
      <c r="B16" s="153"/>
      <c r="C16" s="154"/>
      <c r="D16" s="274"/>
      <c r="E16" s="275"/>
      <c r="F16" s="155"/>
      <c r="G16" s="156"/>
      <c r="H16" s="159"/>
      <c r="I16" s="160"/>
      <c r="J16" s="75"/>
      <c r="K16" s="130">
        <f t="shared" si="0"/>
        <v>0</v>
      </c>
      <c r="L16" s="130" t="str">
        <f t="shared" si="1"/>
        <v/>
      </c>
      <c r="M16" s="130"/>
      <c r="N16" s="130"/>
      <c r="O16" s="130"/>
      <c r="P16" s="130"/>
      <c r="Q16" s="130"/>
      <c r="R16" s="130"/>
      <c r="S16" s="130"/>
      <c r="T16" s="130"/>
      <c r="U16" s="130"/>
      <c r="V16" s="130"/>
      <c r="W16" s="130"/>
    </row>
    <row r="17" spans="1:23" ht="30" customHeight="1">
      <c r="A17" s="64">
        <v>7</v>
      </c>
      <c r="B17" s="153"/>
      <c r="C17" s="154"/>
      <c r="D17" s="274"/>
      <c r="E17" s="275"/>
      <c r="F17" s="155"/>
      <c r="G17" s="156"/>
      <c r="H17" s="159"/>
      <c r="I17" s="160"/>
      <c r="J17" s="75"/>
      <c r="K17" s="130">
        <f t="shared" si="0"/>
        <v>0</v>
      </c>
      <c r="L17" s="130" t="str">
        <f t="shared" si="1"/>
        <v/>
      </c>
      <c r="M17" s="130"/>
      <c r="N17" s="130"/>
      <c r="O17" s="130"/>
      <c r="P17" s="130"/>
      <c r="Q17" s="130"/>
      <c r="R17" s="130"/>
      <c r="S17" s="130"/>
      <c r="T17" s="130"/>
      <c r="U17" s="130"/>
      <c r="V17" s="130"/>
      <c r="W17" s="130"/>
    </row>
    <row r="18" spans="1:23" ht="30" customHeight="1">
      <c r="A18" s="64">
        <v>8</v>
      </c>
      <c r="B18" s="153"/>
      <c r="C18" s="154"/>
      <c r="D18" s="274"/>
      <c r="E18" s="275"/>
      <c r="F18" s="155"/>
      <c r="G18" s="156"/>
      <c r="H18" s="159"/>
      <c r="I18" s="160"/>
      <c r="J18" s="75"/>
      <c r="K18" s="130">
        <f t="shared" si="0"/>
        <v>0</v>
      </c>
      <c r="L18" s="130" t="str">
        <f t="shared" si="1"/>
        <v/>
      </c>
      <c r="M18" s="130"/>
      <c r="N18" s="130"/>
      <c r="O18" s="130"/>
      <c r="P18" s="130"/>
      <c r="Q18" s="130"/>
      <c r="R18" s="130"/>
      <c r="S18" s="130"/>
      <c r="T18" s="130"/>
      <c r="U18" s="130"/>
      <c r="V18" s="130"/>
      <c r="W18" s="130"/>
    </row>
    <row r="19" spans="1:23" ht="30" customHeight="1">
      <c r="A19" s="64">
        <v>9</v>
      </c>
      <c r="B19" s="153"/>
      <c r="C19" s="154"/>
      <c r="D19" s="274"/>
      <c r="E19" s="275"/>
      <c r="F19" s="155"/>
      <c r="G19" s="156"/>
      <c r="H19" s="159"/>
      <c r="I19" s="160"/>
      <c r="J19" s="75"/>
      <c r="K19" s="130">
        <f t="shared" si="0"/>
        <v>0</v>
      </c>
      <c r="L19" s="130" t="str">
        <f t="shared" si="1"/>
        <v/>
      </c>
      <c r="M19" s="130"/>
      <c r="N19" s="130"/>
      <c r="O19" s="130"/>
      <c r="P19" s="130"/>
      <c r="Q19" s="130"/>
      <c r="R19" s="130"/>
      <c r="S19" s="130"/>
      <c r="T19" s="130"/>
      <c r="U19" s="130"/>
      <c r="V19" s="130"/>
      <c r="W19" s="130"/>
    </row>
    <row r="20" spans="1:23" ht="30" customHeight="1">
      <c r="A20" s="64">
        <v>10</v>
      </c>
      <c r="B20" s="153"/>
      <c r="C20" s="154"/>
      <c r="D20" s="274"/>
      <c r="E20" s="275"/>
      <c r="F20" s="155"/>
      <c r="G20" s="156"/>
      <c r="H20" s="159"/>
      <c r="I20" s="160"/>
      <c r="J20" s="75"/>
      <c r="K20" s="130">
        <f t="shared" si="0"/>
        <v>0</v>
      </c>
      <c r="L20" s="130" t="str">
        <f t="shared" si="1"/>
        <v/>
      </c>
      <c r="M20" s="130"/>
      <c r="N20" s="130"/>
      <c r="O20" s="130"/>
      <c r="P20" s="130"/>
      <c r="Q20" s="130"/>
      <c r="R20" s="130"/>
      <c r="S20" s="130"/>
      <c r="T20" s="130"/>
      <c r="U20" s="130"/>
      <c r="V20" s="130"/>
      <c r="W20" s="130"/>
    </row>
    <row r="21" spans="1:23" ht="30" customHeight="1">
      <c r="A21" s="64">
        <v>11</v>
      </c>
      <c r="B21" s="153"/>
      <c r="C21" s="154"/>
      <c r="D21" s="274"/>
      <c r="E21" s="275"/>
      <c r="F21" s="155"/>
      <c r="G21" s="156"/>
      <c r="H21" s="159"/>
      <c r="I21" s="160"/>
      <c r="J21" s="75"/>
      <c r="K21" s="130">
        <f t="shared" si="0"/>
        <v>0</v>
      </c>
      <c r="L21" s="130" t="str">
        <f t="shared" si="1"/>
        <v/>
      </c>
      <c r="M21" s="130"/>
      <c r="N21" s="130"/>
      <c r="O21" s="130"/>
      <c r="P21" s="130"/>
      <c r="Q21" s="130"/>
      <c r="R21" s="130"/>
      <c r="S21" s="130"/>
      <c r="T21" s="130"/>
      <c r="U21" s="130"/>
      <c r="V21" s="130"/>
      <c r="W21" s="130"/>
    </row>
    <row r="22" spans="1:23" ht="30" customHeight="1">
      <c r="A22" s="64">
        <v>12</v>
      </c>
      <c r="B22" s="153"/>
      <c r="C22" s="154"/>
      <c r="D22" s="274"/>
      <c r="E22" s="275"/>
      <c r="F22" s="155"/>
      <c r="G22" s="156"/>
      <c r="H22" s="159"/>
      <c r="I22" s="160"/>
      <c r="J22" s="75"/>
      <c r="K22" s="130">
        <f t="shared" si="0"/>
        <v>0</v>
      </c>
      <c r="L22" s="130" t="str">
        <f t="shared" si="1"/>
        <v/>
      </c>
      <c r="M22" s="130"/>
      <c r="N22" s="130"/>
      <c r="O22" s="130"/>
      <c r="P22" s="130"/>
      <c r="Q22" s="130"/>
      <c r="R22" s="130"/>
      <c r="S22" s="130"/>
      <c r="T22" s="130"/>
      <c r="U22" s="130"/>
      <c r="V22" s="130"/>
      <c r="W22" s="130"/>
    </row>
    <row r="23" spans="1:23" ht="30" customHeight="1">
      <c r="A23" s="64">
        <v>13</v>
      </c>
      <c r="B23" s="153"/>
      <c r="C23" s="154"/>
      <c r="D23" s="274"/>
      <c r="E23" s="275"/>
      <c r="F23" s="155"/>
      <c r="G23" s="156"/>
      <c r="H23" s="159"/>
      <c r="I23" s="160"/>
      <c r="J23" s="75"/>
      <c r="K23" s="130">
        <f t="shared" si="0"/>
        <v>0</v>
      </c>
      <c r="L23" s="130" t="str">
        <f t="shared" si="1"/>
        <v/>
      </c>
      <c r="M23" s="130"/>
      <c r="N23" s="130"/>
      <c r="O23" s="130"/>
      <c r="P23" s="130"/>
      <c r="Q23" s="130"/>
      <c r="R23" s="130"/>
      <c r="S23" s="130"/>
      <c r="T23" s="130"/>
      <c r="U23" s="130"/>
      <c r="V23" s="130"/>
      <c r="W23" s="130"/>
    </row>
    <row r="24" spans="1:23" ht="30" customHeight="1">
      <c r="A24" s="64">
        <v>14</v>
      </c>
      <c r="B24" s="153"/>
      <c r="C24" s="154"/>
      <c r="D24" s="274"/>
      <c r="E24" s="275"/>
      <c r="F24" s="155"/>
      <c r="G24" s="156"/>
      <c r="H24" s="159"/>
      <c r="I24" s="160"/>
      <c r="J24" s="75"/>
      <c r="K24" s="130">
        <f t="shared" si="0"/>
        <v>0</v>
      </c>
      <c r="L24" s="130" t="str">
        <f t="shared" si="1"/>
        <v/>
      </c>
      <c r="M24" s="130"/>
      <c r="N24" s="130"/>
      <c r="O24" s="130"/>
      <c r="P24" s="130"/>
      <c r="Q24" s="130"/>
      <c r="R24" s="130"/>
      <c r="S24" s="130"/>
      <c r="T24" s="130"/>
      <c r="U24" s="130"/>
      <c r="V24" s="130"/>
      <c r="W24" s="130"/>
    </row>
    <row r="25" spans="1:23" ht="30" customHeight="1" thickBot="1">
      <c r="A25" s="65">
        <v>15</v>
      </c>
      <c r="B25" s="198"/>
      <c r="C25" s="161"/>
      <c r="D25" s="294"/>
      <c r="E25" s="295"/>
      <c r="F25" s="162"/>
      <c r="G25" s="163"/>
      <c r="H25" s="164"/>
      <c r="I25" s="165"/>
      <c r="J25" s="76"/>
      <c r="K25" s="130">
        <f t="shared" si="0"/>
        <v>0</v>
      </c>
      <c r="L25" s="130" t="e">
        <f>IF(SUMIF(C11:C25,"【職員処遇改善費のみ対象】園内研修",I11:I25)&gt;VLOOKUP(C6,M25:N28,2,FALSE),VLOOKUP(C6,M25:N28,2,FALSE)-SUMIF(C11:C25,"【職員処遇改善費のみ対象】園内研修",I11:I25),"")</f>
        <v>#N/A</v>
      </c>
      <c r="M25" s="54" t="s">
        <v>140</v>
      </c>
      <c r="N25" s="149">
        <v>4</v>
      </c>
      <c r="O25" s="130"/>
      <c r="P25" s="130"/>
      <c r="Q25" s="130"/>
      <c r="R25" s="130"/>
      <c r="S25" s="130"/>
      <c r="T25" s="130"/>
      <c r="U25" s="130"/>
      <c r="V25" s="130"/>
      <c r="W25" s="130"/>
    </row>
    <row r="26" spans="1:23" ht="26.25" customHeight="1" thickTop="1" thickBot="1">
      <c r="A26" s="287" t="s">
        <v>65</v>
      </c>
      <c r="B26" s="289"/>
      <c r="C26" s="288"/>
      <c r="D26" s="288"/>
      <c r="E26" s="288"/>
      <c r="F26" s="289"/>
      <c r="G26" s="290"/>
      <c r="H26" s="85">
        <f ca="1">①集計表!P51</f>
        <v>0</v>
      </c>
      <c r="I26" s="82">
        <f ca="1">SUM(I27:I29)</f>
        <v>0</v>
      </c>
      <c r="J26" s="152"/>
      <c r="K26" s="130"/>
      <c r="L26" s="130"/>
      <c r="M26" s="132"/>
      <c r="N26" s="149"/>
      <c r="O26" s="130"/>
      <c r="P26" s="130"/>
      <c r="Q26" s="130"/>
      <c r="R26" s="130"/>
      <c r="S26" s="130"/>
      <c r="T26" s="130"/>
      <c r="U26" s="130"/>
      <c r="V26" s="130"/>
      <c r="W26" s="130"/>
    </row>
    <row r="27" spans="1:23" ht="26.25" customHeight="1" thickBot="1">
      <c r="A27" s="136"/>
      <c r="B27" s="127" t="s">
        <v>66</v>
      </c>
      <c r="C27" s="128"/>
      <c r="D27" s="128"/>
      <c r="E27" s="128"/>
      <c r="F27" s="128"/>
      <c r="G27" s="128"/>
      <c r="H27" s="139" t="s">
        <v>89</v>
      </c>
      <c r="I27" s="82">
        <f>SUMIF(C11:C25,"【職員処遇改善費のみ対象】横浜市（区）主催研修",I11:I25)</f>
        <v>0</v>
      </c>
      <c r="J27" s="126"/>
      <c r="K27" s="130"/>
      <c r="L27" s="130"/>
      <c r="M27" s="132"/>
      <c r="N27" s="149"/>
      <c r="O27" s="130"/>
      <c r="P27" s="130"/>
      <c r="Q27" s="130"/>
      <c r="R27" s="130"/>
      <c r="S27" s="130"/>
      <c r="T27" s="130"/>
      <c r="U27" s="130"/>
      <c r="V27" s="130"/>
      <c r="W27" s="130"/>
    </row>
    <row r="28" spans="1:23" ht="26.25" customHeight="1" thickBot="1">
      <c r="A28" s="136"/>
      <c r="B28" s="147" t="s">
        <v>145</v>
      </c>
      <c r="C28" s="128"/>
      <c r="D28" s="128"/>
      <c r="E28" s="128"/>
      <c r="F28" s="128"/>
      <c r="G28" s="128"/>
      <c r="H28" s="138" t="s">
        <v>186</v>
      </c>
      <c r="I28" s="82">
        <f ca="1">SUMIF(C11:C26,"【幼稚園又は認定こども園に勤務していた者】その他",I11:I25)</f>
        <v>0</v>
      </c>
      <c r="J28" s="137"/>
      <c r="K28" s="130"/>
      <c r="M28" s="132"/>
      <c r="N28" s="149"/>
      <c r="O28" s="130"/>
      <c r="P28" s="130"/>
      <c r="Q28" s="130"/>
      <c r="R28" s="130"/>
      <c r="S28" s="130"/>
      <c r="T28" s="130"/>
      <c r="U28" s="130"/>
      <c r="V28" s="130"/>
      <c r="W28" s="130"/>
    </row>
    <row r="29" spans="1:23" ht="26.25" customHeight="1" thickBot="1">
      <c r="A29" s="136"/>
      <c r="B29" s="292" t="s">
        <v>144</v>
      </c>
      <c r="C29" s="292"/>
      <c r="D29" s="292"/>
      <c r="E29" s="292"/>
      <c r="F29" s="292"/>
      <c r="G29" s="293"/>
      <c r="H29" s="138" t="s">
        <v>187</v>
      </c>
      <c r="I29" s="82">
        <f>IF(SUMIF(C11:C25,"【職員処遇改善費のみ対象】園内研修",I11:I25)&gt;N25,N25,SUMIF(C11:C25,"【職員処遇改善費のみ対象】園内研修",I11:I25))</f>
        <v>0</v>
      </c>
      <c r="J29" s="137"/>
      <c r="K29" s="130"/>
      <c r="L29" s="130"/>
      <c r="M29" s="130"/>
      <c r="N29" s="130"/>
      <c r="O29" s="130"/>
      <c r="P29" s="130"/>
      <c r="Q29" s="130"/>
      <c r="R29" s="130"/>
      <c r="S29" s="130"/>
      <c r="T29" s="130"/>
      <c r="U29" s="130"/>
      <c r="V29" s="130"/>
      <c r="W29" s="130"/>
    </row>
    <row r="30" spans="1:23" s="52" customFormat="1" ht="26.25" customHeight="1" thickBot="1">
      <c r="A30" s="121"/>
      <c r="B30" s="122" t="s">
        <v>183</v>
      </c>
      <c r="C30" s="148"/>
      <c r="D30" s="128"/>
      <c r="E30" s="128"/>
      <c r="F30" s="128"/>
      <c r="G30" s="128"/>
      <c r="H30" s="189" t="s">
        <v>188</v>
      </c>
      <c r="I30" s="82">
        <f>SUMIF(C11:C25,"幼稚園教諭旧免許状更新講習・免許法認定講習",I11:I25)</f>
        <v>0</v>
      </c>
      <c r="J30" s="128"/>
      <c r="K30" s="132"/>
      <c r="L30" s="132"/>
      <c r="M30" s="132"/>
      <c r="N30" s="132"/>
      <c r="O30" s="132"/>
      <c r="P30" s="132"/>
      <c r="Q30" s="132"/>
      <c r="R30" s="132"/>
      <c r="S30" s="132"/>
      <c r="T30" s="132"/>
      <c r="U30" s="132"/>
      <c r="V30" s="132"/>
      <c r="W30" s="132"/>
    </row>
    <row r="31" spans="1:23" s="52" customFormat="1" ht="15" customHeight="1">
      <c r="A31" s="121"/>
      <c r="B31" s="291" t="s">
        <v>184</v>
      </c>
      <c r="C31" s="291"/>
      <c r="D31" s="128"/>
      <c r="E31" s="128"/>
      <c r="F31" s="128"/>
      <c r="G31" s="128"/>
      <c r="H31" s="128"/>
      <c r="I31" s="128"/>
      <c r="J31" s="128"/>
      <c r="K31" s="132"/>
      <c r="L31" s="132"/>
      <c r="M31" s="132"/>
      <c r="N31" s="132"/>
      <c r="O31" s="132"/>
      <c r="P31" s="132"/>
      <c r="Q31" s="132"/>
      <c r="R31" s="132"/>
      <c r="S31" s="132"/>
      <c r="T31" s="132"/>
      <c r="U31" s="132"/>
      <c r="V31" s="132"/>
      <c r="W31" s="132"/>
    </row>
    <row r="32" spans="1:23" s="52" customFormat="1" ht="15" customHeight="1">
      <c r="A32" s="121"/>
      <c r="B32" s="122" t="s">
        <v>185</v>
      </c>
      <c r="C32" s="128"/>
      <c r="D32" s="128"/>
      <c r="E32" s="128"/>
      <c r="F32" s="128"/>
      <c r="G32" s="128"/>
      <c r="H32" s="128"/>
      <c r="I32" s="128"/>
      <c r="J32" s="128"/>
      <c r="K32" s="132"/>
      <c r="L32" s="132"/>
      <c r="M32" s="132"/>
      <c r="N32" s="132"/>
      <c r="O32" s="132"/>
      <c r="P32" s="132"/>
      <c r="Q32" s="132"/>
      <c r="R32" s="132"/>
      <c r="S32" s="132"/>
      <c r="T32" s="132"/>
      <c r="U32" s="132"/>
      <c r="V32" s="132"/>
      <c r="W32" s="132"/>
    </row>
    <row r="33" spans="1:23" s="52" customFormat="1" ht="15" customHeight="1">
      <c r="A33" s="121"/>
      <c r="B33" s="122" t="s">
        <v>196</v>
      </c>
      <c r="C33" s="128"/>
      <c r="D33" s="128"/>
      <c r="E33" s="128"/>
      <c r="F33" s="128"/>
      <c r="G33" s="128"/>
      <c r="H33" s="128"/>
      <c r="I33" s="128"/>
      <c r="J33" s="128"/>
      <c r="K33" s="132"/>
      <c r="L33" s="132"/>
      <c r="M33" s="132"/>
      <c r="N33" s="132"/>
      <c r="O33" s="132"/>
      <c r="P33" s="132"/>
      <c r="Q33" s="132"/>
      <c r="R33" s="132"/>
      <c r="S33" s="132"/>
      <c r="T33" s="132"/>
      <c r="U33" s="132"/>
      <c r="V33" s="132"/>
      <c r="W33" s="132"/>
    </row>
    <row r="34" spans="1:23" s="52" customFormat="1" ht="15" customHeight="1">
      <c r="A34" s="121"/>
      <c r="C34" s="129"/>
      <c r="D34" s="128"/>
      <c r="E34" s="128"/>
      <c r="F34" s="128"/>
      <c r="G34" s="128"/>
      <c r="H34" s="128"/>
      <c r="I34" s="128"/>
      <c r="J34" s="128"/>
      <c r="K34" s="132"/>
      <c r="L34" s="132"/>
      <c r="M34" s="132"/>
      <c r="N34" s="132"/>
      <c r="O34" s="132"/>
      <c r="P34" s="132"/>
      <c r="Q34" s="132"/>
      <c r="R34" s="132"/>
      <c r="S34" s="132"/>
      <c r="T34" s="132"/>
      <c r="U34" s="132"/>
      <c r="V34" s="132"/>
      <c r="W34" s="132"/>
    </row>
    <row r="35" spans="1:23" s="52" customFormat="1" ht="15" customHeight="1">
      <c r="A35" s="121"/>
      <c r="D35" s="128"/>
      <c r="E35" s="128"/>
      <c r="F35" s="128"/>
      <c r="G35" s="128"/>
      <c r="H35" s="128"/>
      <c r="I35" s="128"/>
      <c r="J35" s="128"/>
      <c r="K35" s="132"/>
      <c r="L35" s="132"/>
      <c r="M35" s="132"/>
      <c r="N35" s="132"/>
      <c r="O35" s="132"/>
      <c r="P35" s="132"/>
      <c r="Q35" s="132"/>
      <c r="R35" s="132"/>
      <c r="S35" s="132"/>
      <c r="T35" s="132"/>
      <c r="U35" s="132"/>
      <c r="V35" s="132"/>
      <c r="W35" s="132"/>
    </row>
    <row r="36" spans="1:23" s="52" customFormat="1" ht="15" customHeight="1">
      <c r="A36" s="121"/>
      <c r="C36" s="128"/>
      <c r="D36" s="128"/>
      <c r="E36" s="128"/>
      <c r="F36" s="128"/>
      <c r="G36" s="128"/>
      <c r="H36" s="128"/>
      <c r="I36" s="128"/>
      <c r="J36" s="128"/>
      <c r="K36" s="132"/>
      <c r="L36" s="132"/>
      <c r="M36" s="132"/>
      <c r="N36" s="132"/>
      <c r="O36" s="132"/>
      <c r="P36" s="132"/>
      <c r="Q36" s="132"/>
      <c r="R36" s="132"/>
      <c r="S36" s="132"/>
      <c r="T36" s="132"/>
      <c r="U36" s="132"/>
      <c r="V36" s="132"/>
      <c r="W36" s="132"/>
    </row>
    <row r="37" spans="1:23" s="52" customFormat="1" ht="15" customHeight="1">
      <c r="A37" s="62"/>
      <c r="C37" s="50"/>
      <c r="D37" s="50"/>
      <c r="E37" s="50"/>
      <c r="F37" s="50"/>
      <c r="G37" s="50"/>
      <c r="H37" s="50"/>
      <c r="I37" s="50"/>
      <c r="J37" s="50"/>
    </row>
    <row r="38" spans="1:23" s="52" customFormat="1" ht="15" customHeight="1">
      <c r="A38" s="62"/>
      <c r="B38" s="99" t="s">
        <v>90</v>
      </c>
      <c r="C38" s="100"/>
      <c r="D38" s="100"/>
      <c r="E38" s="100"/>
      <c r="F38" s="100"/>
      <c r="G38" s="50"/>
      <c r="H38" s="50"/>
      <c r="I38" s="50"/>
      <c r="J38" s="50"/>
    </row>
    <row r="39" spans="1:23" s="52" customFormat="1" ht="30" customHeight="1">
      <c r="A39" s="62"/>
      <c r="B39" s="211"/>
      <c r="C39" s="212"/>
      <c r="D39" s="212"/>
      <c r="E39" s="212"/>
      <c r="F39" s="212"/>
      <c r="G39" s="212"/>
      <c r="H39" s="212"/>
      <c r="I39" s="212"/>
      <c r="J39" s="212"/>
    </row>
    <row r="40" spans="1:23" s="52" customFormat="1" ht="15" customHeight="1">
      <c r="A40" s="62"/>
      <c r="B40" s="58"/>
      <c r="C40" s="50"/>
      <c r="D40" s="50"/>
      <c r="E40" s="50"/>
      <c r="F40" s="50"/>
      <c r="G40" s="50"/>
      <c r="H40" s="50"/>
      <c r="I40" s="50"/>
      <c r="J40" s="50"/>
    </row>
    <row r="41" spans="1:23" s="52" customFormat="1" ht="15" customHeight="1">
      <c r="A41" s="62"/>
      <c r="B41" s="58"/>
      <c r="C41" s="50"/>
      <c r="D41" s="50"/>
      <c r="E41" s="50"/>
      <c r="F41" s="50"/>
      <c r="G41" s="50"/>
      <c r="H41" s="50"/>
      <c r="I41" s="50"/>
      <c r="J41" s="50"/>
    </row>
    <row r="42" spans="1:23" s="53" customFormat="1" ht="15" customHeight="1">
      <c r="A42" s="66"/>
      <c r="B42" s="57"/>
      <c r="C42" s="51"/>
      <c r="D42" s="51"/>
      <c r="E42" s="51"/>
      <c r="F42" s="51"/>
      <c r="G42" s="51"/>
      <c r="H42" s="51"/>
      <c r="I42" s="51"/>
      <c r="J42" s="51"/>
    </row>
  </sheetData>
  <sheetProtection algorithmName="SHA-512" hashValue="fZhbPikN9YDggZBGAnC1fCWcB6RCDJDkAefywVyBsIXBPAKrfiGUIjEUCELoUe5/z32iYC+td2/+cxuZX7s2Zg==" saltValue="MpvOy8oiQpJCnf6Z3EhJSg==" spinCount="100000" sheet="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9:G29"/>
    <mergeCell ref="B31:C31"/>
    <mergeCell ref="B39:J39"/>
    <mergeCell ref="D21:E21"/>
    <mergeCell ref="D22:E22"/>
    <mergeCell ref="D23:E23"/>
    <mergeCell ref="D24:E24"/>
    <mergeCell ref="D25:E25"/>
    <mergeCell ref="A26:G26"/>
  </mergeCells>
  <phoneticPr fontId="2"/>
  <conditionalFormatting sqref="C6:C7">
    <cfRule type="cellIs" dxfId="142" priority="13" operator="equal">
      <formula>""</formula>
    </cfRule>
  </conditionalFormatting>
  <conditionalFormatting sqref="D8 H26:I26">
    <cfRule type="cellIs" dxfId="141" priority="15" operator="equal">
      <formula>""</formula>
    </cfRule>
  </conditionalFormatting>
  <conditionalFormatting sqref="D11:E25 G11:H25">
    <cfRule type="expression" dxfId="140" priority="3">
      <formula>$C11="【職員処遇改善費のみ対象】園内研修"</formula>
    </cfRule>
  </conditionalFormatting>
  <conditionalFormatting sqref="D11:E25">
    <cfRule type="expression" dxfId="139" priority="11">
      <formula>$C11="【職員処遇改善費のみ対象】横浜市（区）主催研修"</formula>
    </cfRule>
    <cfRule type="expression" dxfId="138" priority="12">
      <formula>$C11="幼稚園教諭旧免許状更新講習・免許法認定講習"</formula>
    </cfRule>
  </conditionalFormatting>
  <conditionalFormatting sqref="F11:F25">
    <cfRule type="expression" dxfId="137" priority="7">
      <formula>$C11&lt;&gt;"保育士等キャリアアップ研修"</formula>
    </cfRule>
    <cfRule type="expression" dxfId="136" priority="16" stopIfTrue="1">
      <formula>$C11="保育士等キャリアアップ研修"</formula>
    </cfRule>
  </conditionalFormatting>
  <conditionalFormatting sqref="F11:H25">
    <cfRule type="expression" dxfId="135" priority="4">
      <formula>$C11="その他"</formula>
    </cfRule>
  </conditionalFormatting>
  <conditionalFormatting sqref="G11:G25">
    <cfRule type="expression" dxfId="134" priority="9">
      <formula>$C11="幼稚園教諭旧免許状更新講習・免許法認定講習"</formula>
    </cfRule>
  </conditionalFormatting>
  <conditionalFormatting sqref="G11:H25">
    <cfRule type="expression" dxfId="133" priority="1">
      <formula>$C11="【職員処遇改善費のみ対象】横浜市（区）主催研修"</formula>
    </cfRule>
  </conditionalFormatting>
  <conditionalFormatting sqref="H11:H25">
    <cfRule type="expression" dxfId="132" priority="2">
      <formula>$C11="【幼稚園又は認定こども園に勤務していた者】その他"</formula>
    </cfRule>
  </conditionalFormatting>
  <conditionalFormatting sqref="H3:I3 H4:J7">
    <cfRule type="cellIs" dxfId="131" priority="14" operator="equal">
      <formula>""</formula>
    </cfRule>
  </conditionalFormatting>
  <conditionalFormatting sqref="I11:I25">
    <cfRule type="expression" dxfId="130" priority="8">
      <formula>$C11="保育士等キャリアアップ研修"</formula>
    </cfRule>
  </conditionalFormatting>
  <dataValidations count="9">
    <dataValidation type="list" allowBlank="1" showInputMessage="1" showErrorMessage="1" sqref="D11:E25" xr:uid="{8BBA1066-FAFE-41A8-873B-871A3550145C}">
      <formula1>INDIRECT($C11)</formula1>
    </dataValidation>
    <dataValidation type="list" allowBlank="1" showInputMessage="1" showErrorMessage="1" sqref="O6" xr:uid="{B5D61F87-1268-4B45-A5B7-C875EA7579C4}">
      <formula1>" "</formula1>
    </dataValidation>
    <dataValidation type="list" allowBlank="1" showInputMessage="1" showErrorMessage="1" sqref="C11:C25" xr:uid="{7B0C37A3-30CB-40A5-A095-C418478DED4C}">
      <formula1>INDIRECT($D$8)</formula1>
    </dataValidation>
    <dataValidation type="list" allowBlank="1" showInputMessage="1" showErrorMessage="1" sqref="D8" xr:uid="{6D592945-8820-42D9-B632-0908BA8BA389}">
      <formula1>"〇,×"</formula1>
    </dataValidation>
    <dataValidation type="textLength" operator="equal" allowBlank="1" showInputMessage="1" showErrorMessage="1" sqref="G11:G25" xr:uid="{D61AC8F7-5C57-4075-8F5B-424F6E51443E}">
      <formula1>12</formula1>
    </dataValidation>
    <dataValidation type="decimal" operator="greaterThanOrEqual" allowBlank="1" showInputMessage="1" showErrorMessage="1" sqref="I11:I25" xr:uid="{94A8BC4A-7711-494C-8D6C-78FEBF075B0D}">
      <formula1>0</formula1>
    </dataValidation>
    <dataValidation type="list" allowBlank="1" showInputMessage="1" showErrorMessage="1" sqref="H11:H24" xr:uid="{AB1F7F7F-F547-46A6-BC0B-A8F86E8AFA86}">
      <formula1>INDIRECT($C$6)</formula1>
    </dataValidation>
    <dataValidation type="list" allowBlank="1" showInputMessage="1" showErrorMessage="1" sqref="H25" xr:uid="{F3D53563-14C7-46EC-97C7-B0762363FD37}">
      <formula1>INDIRECT($C$5)</formula1>
    </dataValidation>
    <dataValidation type="date" operator="lessThanOrEqual" allowBlank="1" error="賃金改善開始月のR6.4月以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6.4月以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006DBE05-7160-4F2D-867A-605D720506E4}">
      <formula1>45716</formula1>
    </dataValidation>
  </dataValidations>
  <printOptions horizontalCentered="1"/>
  <pageMargins left="0.25" right="0.25" top="0.75" bottom="0.75" header="0.3" footer="0.3"/>
  <pageSetup paperSize="8" scale="85" orientation="landscape" cellComments="asDisplayed" r:id="rId1"/>
  <extLst>
    <ext xmlns:x14="http://schemas.microsoft.com/office/spreadsheetml/2009/9/main" uri="{CCE6A557-97BC-4b89-ADB6-D9C93CAAB3DF}">
      <x14:dataValidations xmlns:xm="http://schemas.microsoft.com/office/excel/2006/main" count="1">
        <x14:dataValidation type="list" allowBlank="1" showInputMessage="1" showErrorMessage="1" xr:uid="{4E3DCD10-273B-452C-84F4-4DC6A7E5EB71}">
          <x14:formula1>
            <xm:f>マスタ!$C$3:$C$6</xm:f>
          </x14:formula1>
          <xm:sqref>C6:D6</xm:sqref>
        </x14:dataValidation>
      </x14:dataValidations>
    </ext>
  </extLst>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FC8483-43B4-4F01-9CA4-2F660CF90514}">
  <sheetPr codeName="Sheet44">
    <tabColor rgb="FFFF0000"/>
    <pageSetUpPr fitToPage="1"/>
  </sheetPr>
  <dimension ref="A1:W42"/>
  <sheetViews>
    <sheetView showZeros="0" view="pageBreakPreview" zoomScale="70" zoomScaleNormal="70" zoomScaleSheetLayoutView="70" workbookViewId="0">
      <selection activeCell="B11" sqref="B11:B25"/>
    </sheetView>
  </sheetViews>
  <sheetFormatPr defaultRowHeight="18.75"/>
  <cols>
    <col min="1" max="1" width="5" style="63" customWidth="1"/>
    <col min="2" max="2" width="16.75" style="67" customWidth="1"/>
    <col min="3" max="3" width="39.375" style="2" customWidth="1"/>
    <col min="4" max="4" width="9.375" style="2" customWidth="1"/>
    <col min="5" max="5" width="37.625" style="2" customWidth="1"/>
    <col min="6" max="6" width="42.875" style="2" customWidth="1"/>
    <col min="7" max="7" width="19.625" style="2" customWidth="1"/>
    <col min="8" max="8" width="22.375" style="2" customWidth="1"/>
    <col min="9" max="9" width="15.625" style="2" customWidth="1"/>
    <col min="10" max="10" width="27.5" style="2" customWidth="1"/>
    <col min="11" max="11" width="9" style="2" hidden="1" customWidth="1"/>
    <col min="12" max="12" width="11.875" style="2" hidden="1" customWidth="1"/>
    <col min="13" max="13" width="10.5" style="2" hidden="1" customWidth="1"/>
    <col min="14" max="14" width="9" style="2" hidden="1" customWidth="1"/>
    <col min="15" max="15" width="50.625" style="2" hidden="1" customWidth="1"/>
    <col min="16" max="16384" width="9" style="2"/>
  </cols>
  <sheetData>
    <row r="1" spans="1:23" ht="29.25" customHeight="1">
      <c r="A1" s="112" t="s">
        <v>71</v>
      </c>
      <c r="B1" s="113"/>
      <c r="C1" s="117"/>
      <c r="D1" s="116" t="s">
        <v>195</v>
      </c>
      <c r="E1" s="98"/>
      <c r="F1" s="116"/>
      <c r="G1" s="117"/>
      <c r="H1" s="117"/>
      <c r="I1" s="117"/>
      <c r="J1" s="118"/>
      <c r="K1" s="130"/>
      <c r="L1" s="130"/>
      <c r="M1" s="130"/>
      <c r="N1" s="130"/>
      <c r="O1" s="130"/>
      <c r="P1" s="130"/>
      <c r="Q1" s="130"/>
      <c r="R1" s="130"/>
      <c r="S1" s="130"/>
      <c r="T1" s="130"/>
      <c r="U1" s="130"/>
      <c r="V1" s="130"/>
      <c r="W1" s="130"/>
    </row>
    <row r="2" spans="1:23" ht="19.5" thickBot="1">
      <c r="A2" s="121"/>
      <c r="B2" s="122"/>
      <c r="C2" s="119"/>
      <c r="D2" s="119"/>
      <c r="E2" s="119"/>
      <c r="F2" s="124"/>
      <c r="G2" s="119"/>
      <c r="H2" s="125"/>
      <c r="I2" s="125"/>
      <c r="J2" s="125"/>
      <c r="K2" s="130"/>
      <c r="L2" s="130"/>
      <c r="M2" s="130"/>
      <c r="N2" s="130"/>
      <c r="O2" s="130"/>
      <c r="P2" s="130"/>
      <c r="Q2" s="130"/>
      <c r="R2" s="130"/>
      <c r="S2" s="130"/>
      <c r="T2" s="130"/>
      <c r="U2" s="130"/>
      <c r="V2" s="130"/>
      <c r="W2" s="130"/>
    </row>
    <row r="3" spans="1:23" s="6" customFormat="1" ht="24.95" customHeight="1">
      <c r="A3" s="192"/>
      <c r="B3" s="122"/>
      <c r="C3" s="193"/>
      <c r="D3" s="193"/>
      <c r="E3" s="193"/>
      <c r="F3" s="194"/>
      <c r="G3" s="195" t="s">
        <v>1</v>
      </c>
      <c r="H3" s="97">
        <f>①集計表!P4</f>
        <v>0</v>
      </c>
      <c r="I3" s="196" t="s">
        <v>3</v>
      </c>
      <c r="J3" s="118"/>
      <c r="K3" s="131"/>
      <c r="L3" s="131"/>
      <c r="M3" s="131"/>
      <c r="N3" s="131"/>
      <c r="O3" s="131"/>
      <c r="P3" s="131"/>
      <c r="Q3" s="131"/>
      <c r="R3" s="131"/>
      <c r="S3" s="131"/>
      <c r="T3" s="131"/>
      <c r="U3" s="131"/>
      <c r="V3" s="131"/>
      <c r="W3" s="131"/>
    </row>
    <row r="4" spans="1:23" s="6" customFormat="1" ht="24.95" customHeight="1">
      <c r="A4" s="121"/>
      <c r="B4" s="122"/>
      <c r="C4" s="193"/>
      <c r="D4" s="193"/>
      <c r="E4" s="193"/>
      <c r="F4" s="194"/>
      <c r="G4" s="197" t="s">
        <v>4</v>
      </c>
      <c r="H4" s="276">
        <f>①集計表!P5</f>
        <v>0</v>
      </c>
      <c r="I4" s="277"/>
      <c r="J4" s="278"/>
      <c r="K4" s="131"/>
      <c r="L4" s="131"/>
      <c r="M4" s="131"/>
      <c r="N4" s="131"/>
      <c r="O4" s="131"/>
      <c r="P4" s="131"/>
      <c r="Q4" s="131"/>
      <c r="R4" s="131"/>
      <c r="S4" s="131"/>
      <c r="T4" s="131"/>
      <c r="U4" s="131"/>
      <c r="V4" s="131"/>
      <c r="W4" s="131"/>
    </row>
    <row r="5" spans="1:23" s="6" customFormat="1" ht="24.95" customHeight="1" thickBot="1">
      <c r="A5" s="62"/>
      <c r="B5" s="71"/>
      <c r="C5" s="3"/>
      <c r="D5" s="14"/>
      <c r="E5" s="14"/>
      <c r="F5" s="7"/>
      <c r="G5" s="15" t="s">
        <v>7</v>
      </c>
      <c r="H5" s="279">
        <f>①集計表!P6</f>
        <v>0</v>
      </c>
      <c r="I5" s="280"/>
      <c r="J5" s="281"/>
      <c r="K5" s="131"/>
      <c r="L5" s="131"/>
      <c r="M5" s="131"/>
      <c r="N5" s="131"/>
      <c r="O5" s="131"/>
      <c r="P5" s="131"/>
      <c r="Q5" s="131"/>
      <c r="R5" s="131"/>
      <c r="S5" s="131"/>
      <c r="T5" s="131"/>
      <c r="U5" s="131"/>
      <c r="V5" s="131"/>
      <c r="W5" s="131"/>
    </row>
    <row r="6" spans="1:23" s="6" customFormat="1" ht="24.95" customHeight="1">
      <c r="A6" s="62"/>
      <c r="B6" s="68" t="s">
        <v>6</v>
      </c>
      <c r="C6" s="270"/>
      <c r="D6" s="271"/>
      <c r="E6" s="14"/>
      <c r="F6" s="7"/>
      <c r="G6" s="70" t="s">
        <v>63</v>
      </c>
      <c r="H6" s="279">
        <f>①集計表!P7</f>
        <v>0</v>
      </c>
      <c r="I6" s="280"/>
      <c r="J6" s="281"/>
      <c r="K6" s="131"/>
      <c r="L6" s="131"/>
      <c r="M6" s="131"/>
      <c r="N6" s="131"/>
      <c r="O6" s="131"/>
      <c r="P6" s="131"/>
      <c r="Q6" s="131"/>
      <c r="R6" s="131"/>
      <c r="S6" s="131"/>
      <c r="T6" s="131"/>
      <c r="U6" s="131"/>
      <c r="V6" s="131"/>
      <c r="W6" s="131"/>
    </row>
    <row r="7" spans="1:23" s="6" customFormat="1" ht="24.95" customHeight="1" thickBot="1">
      <c r="A7" s="62"/>
      <c r="B7" s="107" t="s">
        <v>9</v>
      </c>
      <c r="C7" s="272"/>
      <c r="D7" s="273"/>
      <c r="E7" s="14"/>
      <c r="F7" s="7"/>
      <c r="G7" s="17" t="s">
        <v>64</v>
      </c>
      <c r="H7" s="282">
        <f>①集計表!P8</f>
        <v>0</v>
      </c>
      <c r="I7" s="283"/>
      <c r="J7" s="284"/>
      <c r="K7" s="131"/>
      <c r="L7" s="131"/>
      <c r="M7" s="131"/>
      <c r="N7" s="131"/>
      <c r="O7" s="131"/>
      <c r="P7" s="131"/>
      <c r="Q7" s="131"/>
      <c r="R7" s="131"/>
      <c r="S7" s="131"/>
      <c r="T7" s="131"/>
      <c r="U7" s="131"/>
      <c r="V7" s="131"/>
      <c r="W7" s="131"/>
    </row>
    <row r="8" spans="1:23" s="6" customFormat="1" ht="24.95" customHeight="1" thickBot="1">
      <c r="A8" s="62"/>
      <c r="B8" s="268" t="s">
        <v>104</v>
      </c>
      <c r="C8" s="269"/>
      <c r="D8" s="133" t="s">
        <v>106</v>
      </c>
      <c r="E8" s="14"/>
      <c r="F8" s="7"/>
      <c r="G8" s="102"/>
      <c r="H8" s="3"/>
      <c r="I8" s="3"/>
      <c r="J8" s="106"/>
      <c r="K8" s="131"/>
      <c r="L8" s="131" t="s">
        <v>190</v>
      </c>
      <c r="M8" s="131"/>
      <c r="N8" s="131"/>
      <c r="O8" s="131"/>
      <c r="P8" s="131"/>
      <c r="Q8" s="131"/>
      <c r="R8" s="131"/>
      <c r="S8" s="131"/>
      <c r="T8" s="131"/>
      <c r="U8" s="131"/>
      <c r="V8" s="131"/>
      <c r="W8" s="131"/>
    </row>
    <row r="9" spans="1:23" ht="24.95" customHeight="1">
      <c r="A9" s="62"/>
      <c r="B9" s="58"/>
      <c r="C9" s="19"/>
      <c r="D9" s="20"/>
      <c r="E9" s="20"/>
      <c r="F9" s="19"/>
      <c r="G9" s="19"/>
      <c r="H9" s="21"/>
      <c r="I9" s="22"/>
      <c r="J9" s="23"/>
      <c r="K9" s="130"/>
      <c r="L9" s="141" t="s">
        <v>189</v>
      </c>
      <c r="M9" s="140">
        <v>42826</v>
      </c>
      <c r="N9" s="130"/>
      <c r="O9" s="130"/>
      <c r="P9" s="130"/>
      <c r="Q9" s="130"/>
      <c r="R9" s="130"/>
      <c r="S9" s="130"/>
      <c r="T9" s="130"/>
      <c r="U9" s="130"/>
      <c r="V9" s="130"/>
      <c r="W9" s="130"/>
    </row>
    <row r="10" spans="1:23" ht="98.25" customHeight="1" thickBot="1">
      <c r="A10" s="61" t="s">
        <v>15</v>
      </c>
      <c r="B10" s="105" t="s">
        <v>146</v>
      </c>
      <c r="C10" s="59" t="s">
        <v>101</v>
      </c>
      <c r="D10" s="285" t="s">
        <v>181</v>
      </c>
      <c r="E10" s="286"/>
      <c r="F10" s="59" t="s">
        <v>19</v>
      </c>
      <c r="G10" s="60" t="s">
        <v>20</v>
      </c>
      <c r="H10" s="69" t="s">
        <v>74</v>
      </c>
      <c r="I10" s="72" t="s">
        <v>136</v>
      </c>
      <c r="J10" s="59" t="s">
        <v>62</v>
      </c>
      <c r="K10" s="130"/>
      <c r="L10" s="141" t="s">
        <v>142</v>
      </c>
      <c r="M10" s="130"/>
      <c r="N10" s="130"/>
      <c r="O10" s="130"/>
      <c r="P10" s="130"/>
      <c r="Q10" s="130"/>
      <c r="R10" s="130"/>
      <c r="S10" s="130"/>
      <c r="T10" s="130"/>
      <c r="U10" s="130"/>
      <c r="V10" s="130"/>
      <c r="W10" s="130"/>
    </row>
    <row r="11" spans="1:23" ht="30" customHeight="1">
      <c r="A11" s="64">
        <v>1</v>
      </c>
      <c r="B11" s="153"/>
      <c r="C11" s="154"/>
      <c r="D11" s="274"/>
      <c r="E11" s="275"/>
      <c r="F11" s="155"/>
      <c r="G11" s="156"/>
      <c r="H11" s="157"/>
      <c r="I11" s="158"/>
      <c r="J11" s="75"/>
      <c r="K11" s="130"/>
      <c r="L11" s="141" t="s">
        <v>143</v>
      </c>
      <c r="M11" s="140">
        <v>43921</v>
      </c>
      <c r="N11" s="130"/>
      <c r="O11" s="130"/>
      <c r="P11" s="130"/>
      <c r="Q11" s="130"/>
      <c r="R11" s="130"/>
      <c r="S11" s="130"/>
      <c r="T11" s="130"/>
      <c r="U11" s="130"/>
      <c r="V11" s="130"/>
      <c r="W11" s="130"/>
    </row>
    <row r="12" spans="1:23" ht="30" customHeight="1">
      <c r="A12" s="64">
        <v>2</v>
      </c>
      <c r="B12" s="153"/>
      <c r="C12" s="154"/>
      <c r="D12" s="274"/>
      <c r="E12" s="275"/>
      <c r="F12" s="155"/>
      <c r="G12" s="156"/>
      <c r="H12" s="159"/>
      <c r="I12" s="160"/>
      <c r="J12" s="75"/>
      <c r="K12" s="130">
        <f t="shared" ref="K12:K25" si="0">IF(H12&lt;&gt;"",1,0)</f>
        <v>0</v>
      </c>
      <c r="L12" s="130" t="s">
        <v>141</v>
      </c>
      <c r="M12" s="140">
        <v>45382</v>
      </c>
      <c r="N12" s="130"/>
      <c r="O12" s="130"/>
      <c r="P12" s="130"/>
      <c r="Q12" s="130"/>
      <c r="R12" s="130"/>
      <c r="S12" s="130"/>
      <c r="T12" s="130"/>
      <c r="U12" s="130"/>
      <c r="V12" s="130"/>
      <c r="W12" s="130"/>
    </row>
    <row r="13" spans="1:23" ht="30" customHeight="1">
      <c r="A13" s="64">
        <v>3</v>
      </c>
      <c r="B13" s="153"/>
      <c r="C13" s="154"/>
      <c r="D13" s="274"/>
      <c r="E13" s="275"/>
      <c r="F13" s="155"/>
      <c r="G13" s="156"/>
      <c r="H13" s="159"/>
      <c r="I13" s="160"/>
      <c r="J13" s="75"/>
      <c r="K13" s="130">
        <f t="shared" si="0"/>
        <v>0</v>
      </c>
      <c r="L13" s="130" t="str">
        <f t="shared" ref="L13:L24" si="1">IF(C13="その他",1,"")</f>
        <v/>
      </c>
      <c r="M13" s="142"/>
      <c r="N13" s="130"/>
      <c r="O13" s="130"/>
      <c r="P13" s="130"/>
      <c r="Q13" s="130"/>
      <c r="R13" s="130"/>
      <c r="S13" s="130"/>
      <c r="T13" s="130"/>
      <c r="U13" s="130"/>
      <c r="V13" s="130"/>
      <c r="W13" s="130"/>
    </row>
    <row r="14" spans="1:23" ht="30" customHeight="1">
      <c r="A14" s="64">
        <v>4</v>
      </c>
      <c r="B14" s="153"/>
      <c r="C14" s="154"/>
      <c r="D14" s="274"/>
      <c r="E14" s="275"/>
      <c r="F14" s="155"/>
      <c r="G14" s="156"/>
      <c r="H14" s="159"/>
      <c r="I14" s="160"/>
      <c r="J14" s="75"/>
      <c r="K14" s="130">
        <f>IF(H14&lt;&gt;"",1,0)</f>
        <v>0</v>
      </c>
      <c r="L14" s="130" t="str">
        <f t="shared" si="1"/>
        <v/>
      </c>
      <c r="M14" s="141"/>
      <c r="N14" s="130"/>
      <c r="O14" s="130"/>
      <c r="P14" s="130"/>
      <c r="Q14" s="130"/>
      <c r="R14" s="130"/>
      <c r="S14" s="130"/>
      <c r="T14" s="130"/>
      <c r="U14" s="130"/>
      <c r="V14" s="130"/>
      <c r="W14" s="130"/>
    </row>
    <row r="15" spans="1:23" ht="30" customHeight="1">
      <c r="A15" s="64">
        <v>5</v>
      </c>
      <c r="B15" s="153"/>
      <c r="C15" s="154"/>
      <c r="D15" s="274"/>
      <c r="E15" s="275"/>
      <c r="F15" s="155"/>
      <c r="G15" s="156"/>
      <c r="H15" s="159"/>
      <c r="I15" s="160"/>
      <c r="J15" s="75"/>
      <c r="K15" s="130">
        <f t="shared" si="0"/>
        <v>0</v>
      </c>
      <c r="L15" s="130" t="str">
        <f t="shared" si="1"/>
        <v/>
      </c>
      <c r="M15" s="130"/>
      <c r="N15" s="130"/>
      <c r="O15" s="130"/>
      <c r="P15" s="130"/>
      <c r="Q15" s="130"/>
      <c r="R15" s="130"/>
      <c r="S15" s="130"/>
      <c r="T15" s="130"/>
      <c r="U15" s="130"/>
      <c r="V15" s="130"/>
      <c r="W15" s="130"/>
    </row>
    <row r="16" spans="1:23" ht="30" customHeight="1">
      <c r="A16" s="64">
        <v>6</v>
      </c>
      <c r="B16" s="153"/>
      <c r="C16" s="154"/>
      <c r="D16" s="274"/>
      <c r="E16" s="275"/>
      <c r="F16" s="155"/>
      <c r="G16" s="156"/>
      <c r="H16" s="159"/>
      <c r="I16" s="160"/>
      <c r="J16" s="75"/>
      <c r="K16" s="130">
        <f t="shared" si="0"/>
        <v>0</v>
      </c>
      <c r="L16" s="130" t="str">
        <f t="shared" si="1"/>
        <v/>
      </c>
      <c r="M16" s="130"/>
      <c r="N16" s="130"/>
      <c r="O16" s="130"/>
      <c r="P16" s="130"/>
      <c r="Q16" s="130"/>
      <c r="R16" s="130"/>
      <c r="S16" s="130"/>
      <c r="T16" s="130"/>
      <c r="U16" s="130"/>
      <c r="V16" s="130"/>
      <c r="W16" s="130"/>
    </row>
    <row r="17" spans="1:23" ht="30" customHeight="1">
      <c r="A17" s="64">
        <v>7</v>
      </c>
      <c r="B17" s="153"/>
      <c r="C17" s="154"/>
      <c r="D17" s="274"/>
      <c r="E17" s="275"/>
      <c r="F17" s="155"/>
      <c r="G17" s="156"/>
      <c r="H17" s="159"/>
      <c r="I17" s="160"/>
      <c r="J17" s="75"/>
      <c r="K17" s="130">
        <f t="shared" si="0"/>
        <v>0</v>
      </c>
      <c r="L17" s="130" t="str">
        <f t="shared" si="1"/>
        <v/>
      </c>
      <c r="M17" s="130"/>
      <c r="N17" s="130"/>
      <c r="O17" s="130"/>
      <c r="P17" s="130"/>
      <c r="Q17" s="130"/>
      <c r="R17" s="130"/>
      <c r="S17" s="130"/>
      <c r="T17" s="130"/>
      <c r="U17" s="130"/>
      <c r="V17" s="130"/>
      <c r="W17" s="130"/>
    </row>
    <row r="18" spans="1:23" ht="30" customHeight="1">
      <c r="A18" s="64">
        <v>8</v>
      </c>
      <c r="B18" s="153"/>
      <c r="C18" s="154"/>
      <c r="D18" s="274"/>
      <c r="E18" s="275"/>
      <c r="F18" s="155"/>
      <c r="G18" s="156"/>
      <c r="H18" s="159"/>
      <c r="I18" s="160"/>
      <c r="J18" s="75"/>
      <c r="K18" s="130">
        <f t="shared" si="0"/>
        <v>0</v>
      </c>
      <c r="L18" s="130" t="str">
        <f t="shared" si="1"/>
        <v/>
      </c>
      <c r="M18" s="130"/>
      <c r="N18" s="130"/>
      <c r="O18" s="130"/>
      <c r="P18" s="130"/>
      <c r="Q18" s="130"/>
      <c r="R18" s="130"/>
      <c r="S18" s="130"/>
      <c r="T18" s="130"/>
      <c r="U18" s="130"/>
      <c r="V18" s="130"/>
      <c r="W18" s="130"/>
    </row>
    <row r="19" spans="1:23" ht="30" customHeight="1">
      <c r="A19" s="64">
        <v>9</v>
      </c>
      <c r="B19" s="153"/>
      <c r="C19" s="154"/>
      <c r="D19" s="274"/>
      <c r="E19" s="275"/>
      <c r="F19" s="155"/>
      <c r="G19" s="156"/>
      <c r="H19" s="159"/>
      <c r="I19" s="160"/>
      <c r="J19" s="75"/>
      <c r="K19" s="130">
        <f t="shared" si="0"/>
        <v>0</v>
      </c>
      <c r="L19" s="130" t="str">
        <f t="shared" si="1"/>
        <v/>
      </c>
      <c r="M19" s="130"/>
      <c r="N19" s="130"/>
      <c r="O19" s="130"/>
      <c r="P19" s="130"/>
      <c r="Q19" s="130"/>
      <c r="R19" s="130"/>
      <c r="S19" s="130"/>
      <c r="T19" s="130"/>
      <c r="U19" s="130"/>
      <c r="V19" s="130"/>
      <c r="W19" s="130"/>
    </row>
    <row r="20" spans="1:23" ht="30" customHeight="1">
      <c r="A20" s="64">
        <v>10</v>
      </c>
      <c r="B20" s="153"/>
      <c r="C20" s="154"/>
      <c r="D20" s="274"/>
      <c r="E20" s="275"/>
      <c r="F20" s="155"/>
      <c r="G20" s="156"/>
      <c r="H20" s="159"/>
      <c r="I20" s="160"/>
      <c r="J20" s="75"/>
      <c r="K20" s="130">
        <f t="shared" si="0"/>
        <v>0</v>
      </c>
      <c r="L20" s="130" t="str">
        <f t="shared" si="1"/>
        <v/>
      </c>
      <c r="M20" s="130"/>
      <c r="N20" s="130"/>
      <c r="O20" s="130"/>
      <c r="P20" s="130"/>
      <c r="Q20" s="130"/>
      <c r="R20" s="130"/>
      <c r="S20" s="130"/>
      <c r="T20" s="130"/>
      <c r="U20" s="130"/>
      <c r="V20" s="130"/>
      <c r="W20" s="130"/>
    </row>
    <row r="21" spans="1:23" ht="30" customHeight="1">
      <c r="A21" s="64">
        <v>11</v>
      </c>
      <c r="B21" s="153"/>
      <c r="C21" s="154"/>
      <c r="D21" s="274"/>
      <c r="E21" s="275"/>
      <c r="F21" s="155"/>
      <c r="G21" s="156"/>
      <c r="H21" s="159"/>
      <c r="I21" s="160"/>
      <c r="J21" s="75"/>
      <c r="K21" s="130">
        <f t="shared" si="0"/>
        <v>0</v>
      </c>
      <c r="L21" s="130" t="str">
        <f t="shared" si="1"/>
        <v/>
      </c>
      <c r="M21" s="130"/>
      <c r="N21" s="130"/>
      <c r="O21" s="130"/>
      <c r="P21" s="130"/>
      <c r="Q21" s="130"/>
      <c r="R21" s="130"/>
      <c r="S21" s="130"/>
      <c r="T21" s="130"/>
      <c r="U21" s="130"/>
      <c r="V21" s="130"/>
      <c r="W21" s="130"/>
    </row>
    <row r="22" spans="1:23" ht="30" customHeight="1">
      <c r="A22" s="64">
        <v>12</v>
      </c>
      <c r="B22" s="153"/>
      <c r="C22" s="154"/>
      <c r="D22" s="274"/>
      <c r="E22" s="275"/>
      <c r="F22" s="155"/>
      <c r="G22" s="156"/>
      <c r="H22" s="159"/>
      <c r="I22" s="160"/>
      <c r="J22" s="75"/>
      <c r="K22" s="130">
        <f t="shared" si="0"/>
        <v>0</v>
      </c>
      <c r="L22" s="130" t="str">
        <f t="shared" si="1"/>
        <v/>
      </c>
      <c r="M22" s="130"/>
      <c r="N22" s="130"/>
      <c r="O22" s="130"/>
      <c r="P22" s="130"/>
      <c r="Q22" s="130"/>
      <c r="R22" s="130"/>
      <c r="S22" s="130"/>
      <c r="T22" s="130"/>
      <c r="U22" s="130"/>
      <c r="V22" s="130"/>
      <c r="W22" s="130"/>
    </row>
    <row r="23" spans="1:23" ht="30" customHeight="1">
      <c r="A23" s="64">
        <v>13</v>
      </c>
      <c r="B23" s="153"/>
      <c r="C23" s="154"/>
      <c r="D23" s="274"/>
      <c r="E23" s="275"/>
      <c r="F23" s="155"/>
      <c r="G23" s="156"/>
      <c r="H23" s="159"/>
      <c r="I23" s="160"/>
      <c r="J23" s="75"/>
      <c r="K23" s="130">
        <f t="shared" si="0"/>
        <v>0</v>
      </c>
      <c r="L23" s="130" t="str">
        <f t="shared" si="1"/>
        <v/>
      </c>
      <c r="M23" s="130"/>
      <c r="N23" s="130"/>
      <c r="O23" s="130"/>
      <c r="P23" s="130"/>
      <c r="Q23" s="130"/>
      <c r="R23" s="130"/>
      <c r="S23" s="130"/>
      <c r="T23" s="130"/>
      <c r="U23" s="130"/>
      <c r="V23" s="130"/>
      <c r="W23" s="130"/>
    </row>
    <row r="24" spans="1:23" ht="30" customHeight="1">
      <c r="A24" s="64">
        <v>14</v>
      </c>
      <c r="B24" s="153"/>
      <c r="C24" s="154"/>
      <c r="D24" s="274"/>
      <c r="E24" s="275"/>
      <c r="F24" s="155"/>
      <c r="G24" s="156"/>
      <c r="H24" s="159"/>
      <c r="I24" s="160"/>
      <c r="J24" s="75"/>
      <c r="K24" s="130">
        <f t="shared" si="0"/>
        <v>0</v>
      </c>
      <c r="L24" s="130" t="str">
        <f t="shared" si="1"/>
        <v/>
      </c>
      <c r="M24" s="130"/>
      <c r="N24" s="130"/>
      <c r="O24" s="130"/>
      <c r="P24" s="130"/>
      <c r="Q24" s="130"/>
      <c r="R24" s="130"/>
      <c r="S24" s="130"/>
      <c r="T24" s="130"/>
      <c r="U24" s="130"/>
      <c r="V24" s="130"/>
      <c r="W24" s="130"/>
    </row>
    <row r="25" spans="1:23" ht="30" customHeight="1" thickBot="1">
      <c r="A25" s="65">
        <v>15</v>
      </c>
      <c r="B25" s="198"/>
      <c r="C25" s="161"/>
      <c r="D25" s="294"/>
      <c r="E25" s="295"/>
      <c r="F25" s="162"/>
      <c r="G25" s="163"/>
      <c r="H25" s="164"/>
      <c r="I25" s="165"/>
      <c r="J25" s="76"/>
      <c r="K25" s="130">
        <f t="shared" si="0"/>
        <v>0</v>
      </c>
      <c r="L25" s="130" t="e">
        <f>IF(SUMIF(C11:C25,"【職員処遇改善費のみ対象】園内研修",I11:I25)&gt;VLOOKUP(C6,M25:N28,2,FALSE),VLOOKUP(C6,M25:N28,2,FALSE)-SUMIF(C11:C25,"【職員処遇改善費のみ対象】園内研修",I11:I25),"")</f>
        <v>#N/A</v>
      </c>
      <c r="M25" s="54" t="s">
        <v>140</v>
      </c>
      <c r="N25" s="149">
        <v>4</v>
      </c>
      <c r="O25" s="130"/>
      <c r="P25" s="130"/>
      <c r="Q25" s="130"/>
      <c r="R25" s="130"/>
      <c r="S25" s="130"/>
      <c r="T25" s="130"/>
      <c r="U25" s="130"/>
      <c r="V25" s="130"/>
      <c r="W25" s="130"/>
    </row>
    <row r="26" spans="1:23" ht="26.25" customHeight="1" thickTop="1" thickBot="1">
      <c r="A26" s="287" t="s">
        <v>65</v>
      </c>
      <c r="B26" s="289"/>
      <c r="C26" s="288"/>
      <c r="D26" s="288"/>
      <c r="E26" s="288"/>
      <c r="F26" s="289"/>
      <c r="G26" s="290"/>
      <c r="H26" s="85">
        <f ca="1">①集計表!P52</f>
        <v>0</v>
      </c>
      <c r="I26" s="82">
        <f ca="1">SUM(I27:I29)</f>
        <v>0</v>
      </c>
      <c r="J26" s="152"/>
      <c r="K26" s="130"/>
      <c r="L26" s="130"/>
      <c r="M26" s="132"/>
      <c r="N26" s="149"/>
      <c r="O26" s="130"/>
      <c r="P26" s="130"/>
      <c r="Q26" s="130"/>
      <c r="R26" s="130"/>
      <c r="S26" s="130"/>
      <c r="T26" s="130"/>
      <c r="U26" s="130"/>
      <c r="V26" s="130"/>
      <c r="W26" s="130"/>
    </row>
    <row r="27" spans="1:23" ht="26.25" customHeight="1" thickBot="1">
      <c r="A27" s="136"/>
      <c r="B27" s="127" t="s">
        <v>66</v>
      </c>
      <c r="C27" s="128"/>
      <c r="D27" s="128"/>
      <c r="E27" s="128"/>
      <c r="F27" s="128"/>
      <c r="G27" s="128"/>
      <c r="H27" s="139" t="s">
        <v>89</v>
      </c>
      <c r="I27" s="82">
        <f>SUMIF(C11:C25,"【職員処遇改善費のみ対象】横浜市（区）主催研修",I11:I25)</f>
        <v>0</v>
      </c>
      <c r="J27" s="126"/>
      <c r="K27" s="130"/>
      <c r="L27" s="130"/>
      <c r="M27" s="132"/>
      <c r="N27" s="149"/>
      <c r="O27" s="130"/>
      <c r="P27" s="130"/>
      <c r="Q27" s="130"/>
      <c r="R27" s="130"/>
      <c r="S27" s="130"/>
      <c r="T27" s="130"/>
      <c r="U27" s="130"/>
      <c r="V27" s="130"/>
      <c r="W27" s="130"/>
    </row>
    <row r="28" spans="1:23" ht="26.25" customHeight="1" thickBot="1">
      <c r="A28" s="136"/>
      <c r="B28" s="147" t="s">
        <v>145</v>
      </c>
      <c r="C28" s="128"/>
      <c r="D28" s="128"/>
      <c r="E28" s="128"/>
      <c r="F28" s="128"/>
      <c r="G28" s="128"/>
      <c r="H28" s="138" t="s">
        <v>186</v>
      </c>
      <c r="I28" s="82">
        <f ca="1">SUMIF(C11:C26,"【幼稚園又は認定こども園に勤務していた者】その他",I11:I25)</f>
        <v>0</v>
      </c>
      <c r="J28" s="137"/>
      <c r="K28" s="130"/>
      <c r="M28" s="132"/>
      <c r="N28" s="149"/>
      <c r="O28" s="130"/>
      <c r="P28" s="130"/>
      <c r="Q28" s="130"/>
      <c r="R28" s="130"/>
      <c r="S28" s="130"/>
      <c r="T28" s="130"/>
      <c r="U28" s="130"/>
      <c r="V28" s="130"/>
      <c r="W28" s="130"/>
    </row>
    <row r="29" spans="1:23" ht="26.25" customHeight="1" thickBot="1">
      <c r="A29" s="136"/>
      <c r="B29" s="292" t="s">
        <v>144</v>
      </c>
      <c r="C29" s="292"/>
      <c r="D29" s="292"/>
      <c r="E29" s="292"/>
      <c r="F29" s="292"/>
      <c r="G29" s="293"/>
      <c r="H29" s="138" t="s">
        <v>187</v>
      </c>
      <c r="I29" s="82">
        <f>IF(SUMIF(C11:C25,"【職員処遇改善費のみ対象】園内研修",I11:I25)&gt;N25,N25,SUMIF(C11:C25,"【職員処遇改善費のみ対象】園内研修",I11:I25))</f>
        <v>0</v>
      </c>
      <c r="J29" s="137"/>
      <c r="K29" s="130"/>
      <c r="L29" s="130"/>
      <c r="M29" s="130"/>
      <c r="N29" s="130"/>
      <c r="O29" s="130"/>
      <c r="P29" s="130"/>
      <c r="Q29" s="130"/>
      <c r="R29" s="130"/>
      <c r="S29" s="130"/>
      <c r="T29" s="130"/>
      <c r="U29" s="130"/>
      <c r="V29" s="130"/>
      <c r="W29" s="130"/>
    </row>
    <row r="30" spans="1:23" s="52" customFormat="1" ht="26.25" customHeight="1" thickBot="1">
      <c r="A30" s="121"/>
      <c r="B30" s="122" t="s">
        <v>183</v>
      </c>
      <c r="C30" s="148"/>
      <c r="D30" s="128"/>
      <c r="E30" s="128"/>
      <c r="F30" s="128"/>
      <c r="G30" s="128"/>
      <c r="H30" s="189" t="s">
        <v>188</v>
      </c>
      <c r="I30" s="82">
        <f>SUMIF(C11:C25,"幼稚園教諭旧免許状更新講習・免許法認定講習",I11:I25)</f>
        <v>0</v>
      </c>
      <c r="J30" s="128"/>
      <c r="K30" s="132"/>
      <c r="L30" s="132"/>
      <c r="M30" s="132"/>
      <c r="N30" s="132"/>
      <c r="O30" s="132"/>
      <c r="P30" s="132"/>
      <c r="Q30" s="132"/>
      <c r="R30" s="132"/>
      <c r="S30" s="132"/>
      <c r="T30" s="132"/>
      <c r="U30" s="132"/>
      <c r="V30" s="132"/>
      <c r="W30" s="132"/>
    </row>
    <row r="31" spans="1:23" s="52" customFormat="1" ht="15" customHeight="1">
      <c r="A31" s="121"/>
      <c r="B31" s="291" t="s">
        <v>184</v>
      </c>
      <c r="C31" s="291"/>
      <c r="D31" s="128"/>
      <c r="E31" s="128"/>
      <c r="F31" s="128"/>
      <c r="G31" s="128"/>
      <c r="H31" s="128"/>
      <c r="I31" s="128"/>
      <c r="J31" s="128"/>
      <c r="K31" s="132"/>
      <c r="L31" s="132"/>
      <c r="M31" s="132"/>
      <c r="N31" s="132"/>
      <c r="O31" s="132"/>
      <c r="P31" s="132"/>
      <c r="Q31" s="132"/>
      <c r="R31" s="132"/>
      <c r="S31" s="132"/>
      <c r="T31" s="132"/>
      <c r="U31" s="132"/>
      <c r="V31" s="132"/>
      <c r="W31" s="132"/>
    </row>
    <row r="32" spans="1:23" s="52" customFormat="1" ht="15" customHeight="1">
      <c r="A32" s="121"/>
      <c r="B32" s="122" t="s">
        <v>185</v>
      </c>
      <c r="C32" s="128"/>
      <c r="D32" s="128"/>
      <c r="E32" s="128"/>
      <c r="F32" s="128"/>
      <c r="G32" s="128"/>
      <c r="H32" s="128"/>
      <c r="I32" s="128"/>
      <c r="J32" s="128"/>
      <c r="K32" s="132"/>
      <c r="L32" s="132"/>
      <c r="M32" s="132"/>
      <c r="N32" s="132"/>
      <c r="O32" s="132"/>
      <c r="P32" s="132"/>
      <c r="Q32" s="132"/>
      <c r="R32" s="132"/>
      <c r="S32" s="132"/>
      <c r="T32" s="132"/>
      <c r="U32" s="132"/>
      <c r="V32" s="132"/>
      <c r="W32" s="132"/>
    </row>
    <row r="33" spans="1:23" s="52" customFormat="1" ht="15" customHeight="1">
      <c r="A33" s="121"/>
      <c r="B33" s="122" t="s">
        <v>196</v>
      </c>
      <c r="C33" s="128"/>
      <c r="D33" s="128"/>
      <c r="E33" s="128"/>
      <c r="F33" s="128"/>
      <c r="G33" s="128"/>
      <c r="H33" s="128"/>
      <c r="I33" s="128"/>
      <c r="J33" s="128"/>
      <c r="K33" s="132"/>
      <c r="L33" s="132"/>
      <c r="M33" s="132"/>
      <c r="N33" s="132"/>
      <c r="O33" s="132"/>
      <c r="P33" s="132"/>
      <c r="Q33" s="132"/>
      <c r="R33" s="132"/>
      <c r="S33" s="132"/>
      <c r="T33" s="132"/>
      <c r="U33" s="132"/>
      <c r="V33" s="132"/>
      <c r="W33" s="132"/>
    </row>
    <row r="34" spans="1:23" s="52" customFormat="1" ht="15" customHeight="1">
      <c r="A34" s="121"/>
      <c r="C34" s="129"/>
      <c r="D34" s="128"/>
      <c r="E34" s="128"/>
      <c r="F34" s="128"/>
      <c r="G34" s="128"/>
      <c r="H34" s="128"/>
      <c r="I34" s="128"/>
      <c r="J34" s="128"/>
      <c r="K34" s="132"/>
      <c r="L34" s="132"/>
      <c r="M34" s="132"/>
      <c r="N34" s="132"/>
      <c r="O34" s="132"/>
      <c r="P34" s="132"/>
      <c r="Q34" s="132"/>
      <c r="R34" s="132"/>
      <c r="S34" s="132"/>
      <c r="T34" s="132"/>
      <c r="U34" s="132"/>
      <c r="V34" s="132"/>
      <c r="W34" s="132"/>
    </row>
    <row r="35" spans="1:23" s="52" customFormat="1" ht="15" customHeight="1">
      <c r="A35" s="121"/>
      <c r="D35" s="128"/>
      <c r="E35" s="128"/>
      <c r="F35" s="128"/>
      <c r="G35" s="128"/>
      <c r="H35" s="128"/>
      <c r="I35" s="128"/>
      <c r="J35" s="128"/>
      <c r="K35" s="132"/>
      <c r="L35" s="132"/>
      <c r="M35" s="132"/>
      <c r="N35" s="132"/>
      <c r="O35" s="132"/>
      <c r="P35" s="132"/>
      <c r="Q35" s="132"/>
      <c r="R35" s="132"/>
      <c r="S35" s="132"/>
      <c r="T35" s="132"/>
      <c r="U35" s="132"/>
      <c r="V35" s="132"/>
      <c r="W35" s="132"/>
    </row>
    <row r="36" spans="1:23" s="52" customFormat="1" ht="15" customHeight="1">
      <c r="A36" s="121"/>
      <c r="C36" s="128"/>
      <c r="D36" s="128"/>
      <c r="E36" s="128"/>
      <c r="F36" s="128"/>
      <c r="G36" s="128"/>
      <c r="H36" s="128"/>
      <c r="I36" s="128"/>
      <c r="J36" s="128"/>
      <c r="K36" s="132"/>
      <c r="L36" s="132"/>
      <c r="M36" s="132"/>
      <c r="N36" s="132"/>
      <c r="O36" s="132"/>
      <c r="P36" s="132"/>
      <c r="Q36" s="132"/>
      <c r="R36" s="132"/>
      <c r="S36" s="132"/>
      <c r="T36" s="132"/>
      <c r="U36" s="132"/>
      <c r="V36" s="132"/>
      <c r="W36" s="132"/>
    </row>
    <row r="37" spans="1:23" s="52" customFormat="1" ht="15" customHeight="1">
      <c r="A37" s="62"/>
      <c r="C37" s="50"/>
      <c r="D37" s="50"/>
      <c r="E37" s="50"/>
      <c r="F37" s="50"/>
      <c r="G37" s="50"/>
      <c r="H37" s="50"/>
      <c r="I37" s="50"/>
      <c r="J37" s="50"/>
    </row>
    <row r="38" spans="1:23" s="52" customFormat="1" ht="15" customHeight="1">
      <c r="A38" s="62"/>
      <c r="B38" s="99" t="s">
        <v>90</v>
      </c>
      <c r="C38" s="100"/>
      <c r="D38" s="100"/>
      <c r="E38" s="100"/>
      <c r="F38" s="100"/>
      <c r="G38" s="50"/>
      <c r="H38" s="50"/>
      <c r="I38" s="50"/>
      <c r="J38" s="50"/>
    </row>
    <row r="39" spans="1:23" s="52" customFormat="1" ht="30" customHeight="1">
      <c r="A39" s="62"/>
      <c r="B39" s="211"/>
      <c r="C39" s="212"/>
      <c r="D39" s="212"/>
      <c r="E39" s="212"/>
      <c r="F39" s="212"/>
      <c r="G39" s="212"/>
      <c r="H39" s="212"/>
      <c r="I39" s="212"/>
      <c r="J39" s="212"/>
    </row>
    <row r="40" spans="1:23" s="52" customFormat="1" ht="15" customHeight="1">
      <c r="A40" s="62"/>
      <c r="B40" s="58"/>
      <c r="C40" s="50"/>
      <c r="D40" s="50"/>
      <c r="E40" s="50"/>
      <c r="F40" s="50"/>
      <c r="G40" s="50"/>
      <c r="H40" s="50"/>
      <c r="I40" s="50"/>
      <c r="J40" s="50"/>
    </row>
    <row r="41" spans="1:23" s="52" customFormat="1" ht="15" customHeight="1">
      <c r="A41" s="62"/>
      <c r="B41" s="58"/>
      <c r="C41" s="50"/>
      <c r="D41" s="50"/>
      <c r="E41" s="50"/>
      <c r="F41" s="50"/>
      <c r="G41" s="50"/>
      <c r="H41" s="50"/>
      <c r="I41" s="50"/>
      <c r="J41" s="50"/>
    </row>
    <row r="42" spans="1:23" s="53" customFormat="1" ht="15" customHeight="1">
      <c r="A42" s="66"/>
      <c r="B42" s="57"/>
      <c r="C42" s="51"/>
      <c r="D42" s="51"/>
      <c r="E42" s="51"/>
      <c r="F42" s="51"/>
      <c r="G42" s="51"/>
      <c r="H42" s="51"/>
      <c r="I42" s="51"/>
      <c r="J42" s="51"/>
    </row>
  </sheetData>
  <sheetProtection algorithmName="SHA-512" hashValue="b4eJmiFqdG/IR4D+sXvy6heAet0EMazEo1+IuFv3fOUpdAmtVbqigb846b3iSWBwFptCTtX6bSbXlsMtuWQ1hA==" saltValue="bMEOQNQKdtA1D1WObsgLwg==" spinCount="100000" sheet="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9:G29"/>
    <mergeCell ref="B31:C31"/>
    <mergeCell ref="B39:J39"/>
    <mergeCell ref="D21:E21"/>
    <mergeCell ref="D22:E22"/>
    <mergeCell ref="D23:E23"/>
    <mergeCell ref="D24:E24"/>
    <mergeCell ref="D25:E25"/>
    <mergeCell ref="A26:G26"/>
  </mergeCells>
  <phoneticPr fontId="2"/>
  <conditionalFormatting sqref="C6:C7">
    <cfRule type="cellIs" dxfId="129" priority="13" operator="equal">
      <formula>""</formula>
    </cfRule>
  </conditionalFormatting>
  <conditionalFormatting sqref="D8 H26:I26">
    <cfRule type="cellIs" dxfId="128" priority="15" operator="equal">
      <formula>""</formula>
    </cfRule>
  </conditionalFormatting>
  <conditionalFormatting sqref="D11:E25 G11:H25">
    <cfRule type="expression" dxfId="127" priority="3">
      <formula>$C11="【職員処遇改善費のみ対象】園内研修"</formula>
    </cfRule>
  </conditionalFormatting>
  <conditionalFormatting sqref="D11:E25">
    <cfRule type="expression" dxfId="126" priority="11">
      <formula>$C11="【職員処遇改善費のみ対象】横浜市（区）主催研修"</formula>
    </cfRule>
    <cfRule type="expression" dxfId="125" priority="12">
      <formula>$C11="幼稚園教諭旧免許状更新講習・免許法認定講習"</formula>
    </cfRule>
  </conditionalFormatting>
  <conditionalFormatting sqref="F11:F25">
    <cfRule type="expression" dxfId="124" priority="7">
      <formula>$C11&lt;&gt;"保育士等キャリアアップ研修"</formula>
    </cfRule>
    <cfRule type="expression" dxfId="123" priority="16" stopIfTrue="1">
      <formula>$C11="保育士等キャリアアップ研修"</formula>
    </cfRule>
  </conditionalFormatting>
  <conditionalFormatting sqref="F11:H25">
    <cfRule type="expression" dxfId="122" priority="4">
      <formula>$C11="その他"</formula>
    </cfRule>
  </conditionalFormatting>
  <conditionalFormatting sqref="G11:G25">
    <cfRule type="expression" dxfId="121" priority="9">
      <formula>$C11="幼稚園教諭旧免許状更新講習・免許法認定講習"</formula>
    </cfRule>
  </conditionalFormatting>
  <conditionalFormatting sqref="G11:H25">
    <cfRule type="expression" dxfId="120" priority="1">
      <formula>$C11="【職員処遇改善費のみ対象】横浜市（区）主催研修"</formula>
    </cfRule>
  </conditionalFormatting>
  <conditionalFormatting sqref="H11:H25">
    <cfRule type="expression" dxfId="119" priority="2">
      <formula>$C11="【幼稚園又は認定こども園に勤務していた者】その他"</formula>
    </cfRule>
  </conditionalFormatting>
  <conditionalFormatting sqref="H3:I3 H4:J7">
    <cfRule type="cellIs" dxfId="118" priority="14" operator="equal">
      <formula>""</formula>
    </cfRule>
  </conditionalFormatting>
  <conditionalFormatting sqref="I11:I25">
    <cfRule type="expression" dxfId="117" priority="8">
      <formula>$C11="保育士等キャリアアップ研修"</formula>
    </cfRule>
  </conditionalFormatting>
  <dataValidations count="9">
    <dataValidation type="list" allowBlank="1" showInputMessage="1" showErrorMessage="1" sqref="H25" xr:uid="{C182A606-6D4C-44D5-B893-63F753F8908B}">
      <formula1>INDIRECT($C$5)</formula1>
    </dataValidation>
    <dataValidation type="list" allowBlank="1" showInputMessage="1" showErrorMessage="1" sqref="H11:H24" xr:uid="{C235420E-D672-4F0B-9559-D24520194B12}">
      <formula1>INDIRECT($C$6)</formula1>
    </dataValidation>
    <dataValidation type="decimal" operator="greaterThanOrEqual" allowBlank="1" showInputMessage="1" showErrorMessage="1" sqref="I11:I25" xr:uid="{04A52425-6C17-4CE1-AC7C-6D5FEA224341}">
      <formula1>0</formula1>
    </dataValidation>
    <dataValidation type="textLength" operator="equal" allowBlank="1" showInputMessage="1" showErrorMessage="1" sqref="G11:G25" xr:uid="{FFDEEC7F-0DA6-42CB-80C1-94B719E02380}">
      <formula1>12</formula1>
    </dataValidation>
    <dataValidation type="list" allowBlank="1" showInputMessage="1" showErrorMessage="1" sqref="D8" xr:uid="{CF5C2DA5-4BA8-4DC9-BD3A-026C2A80F409}">
      <formula1>"〇,×"</formula1>
    </dataValidation>
    <dataValidation type="list" allowBlank="1" showInputMessage="1" showErrorMessage="1" sqref="C11:C25" xr:uid="{84151780-AB4C-4B9A-B9B5-28B0D6A0429A}">
      <formula1>INDIRECT($D$8)</formula1>
    </dataValidation>
    <dataValidation type="list" allowBlank="1" showInputMessage="1" showErrorMessage="1" sqref="O6" xr:uid="{05E11A31-4C24-41B1-A8EF-79FCDC125858}">
      <formula1>" "</formula1>
    </dataValidation>
    <dataValidation type="list" allowBlank="1" showInputMessage="1" showErrorMessage="1" sqref="D11:E25" xr:uid="{EF77BFC1-7490-4CDE-BB7E-0C19EA01CFA1}">
      <formula1>INDIRECT($C11)</formula1>
    </dataValidation>
    <dataValidation type="date" operator="lessThanOrEqual" allowBlank="1" error="賃金改善開始月のR6.4月以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6.4月以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DCF09450-E307-4C57-A8A5-72D0A7E94532}">
      <formula1>45716</formula1>
    </dataValidation>
  </dataValidations>
  <printOptions horizontalCentered="1"/>
  <pageMargins left="0.25" right="0.25" top="0.75" bottom="0.75" header="0.3" footer="0.3"/>
  <pageSetup paperSize="8" scale="85" orientation="landscape" cellComments="asDisplayed" r:id="rId1"/>
  <extLst>
    <ext xmlns:x14="http://schemas.microsoft.com/office/spreadsheetml/2009/9/main" uri="{CCE6A557-97BC-4b89-ADB6-D9C93CAAB3DF}">
      <x14:dataValidations xmlns:xm="http://schemas.microsoft.com/office/excel/2006/main" count="1">
        <x14:dataValidation type="list" allowBlank="1" showInputMessage="1" showErrorMessage="1" xr:uid="{3ECA7187-54B8-4770-A65A-E3CFE9A5F017}">
          <x14:formula1>
            <xm:f>マスタ!$C$3:$C$6</xm:f>
          </x14:formula1>
          <xm:sqref>C6:D6</xm:sqref>
        </x14:dataValidation>
      </x14:dataValidations>
    </ext>
  </extLst>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178156-B632-44CA-85B6-9BDDD95CF972}">
  <sheetPr codeName="Sheet45">
    <tabColor rgb="FFFF0000"/>
    <pageSetUpPr fitToPage="1"/>
  </sheetPr>
  <dimension ref="A1:W42"/>
  <sheetViews>
    <sheetView showZeros="0" view="pageBreakPreview" zoomScale="70" zoomScaleNormal="70" zoomScaleSheetLayoutView="70" workbookViewId="0">
      <selection activeCell="B12" sqref="B12"/>
    </sheetView>
  </sheetViews>
  <sheetFormatPr defaultRowHeight="18.75"/>
  <cols>
    <col min="1" max="1" width="5" style="63" customWidth="1"/>
    <col min="2" max="2" width="16.75" style="67" customWidth="1"/>
    <col min="3" max="3" width="39.375" style="2" customWidth="1"/>
    <col min="4" max="4" width="9.375" style="2" customWidth="1"/>
    <col min="5" max="5" width="37.625" style="2" customWidth="1"/>
    <col min="6" max="6" width="42.875" style="2" customWidth="1"/>
    <col min="7" max="7" width="19.625" style="2" customWidth="1"/>
    <col min="8" max="8" width="22.375" style="2" customWidth="1"/>
    <col min="9" max="9" width="15.625" style="2" customWidth="1"/>
    <col min="10" max="10" width="27.5" style="2" customWidth="1"/>
    <col min="11" max="11" width="9" style="2" hidden="1" customWidth="1"/>
    <col min="12" max="12" width="11.875" style="2" hidden="1" customWidth="1"/>
    <col min="13" max="13" width="10.5" style="2" hidden="1" customWidth="1"/>
    <col min="14" max="14" width="9" style="2" hidden="1" customWidth="1"/>
    <col min="15" max="15" width="50.625" style="2" hidden="1" customWidth="1"/>
    <col min="16" max="16384" width="9" style="2"/>
  </cols>
  <sheetData>
    <row r="1" spans="1:23" ht="29.25" customHeight="1">
      <c r="A1" s="112" t="s">
        <v>71</v>
      </c>
      <c r="B1" s="113"/>
      <c r="C1" s="117"/>
      <c r="D1" s="116" t="s">
        <v>195</v>
      </c>
      <c r="E1" s="98"/>
      <c r="F1" s="116"/>
      <c r="G1" s="117"/>
      <c r="H1" s="117"/>
      <c r="I1" s="117"/>
      <c r="J1" s="118"/>
      <c r="K1" s="130"/>
      <c r="L1" s="130"/>
      <c r="M1" s="130"/>
      <c r="N1" s="130"/>
      <c r="O1" s="130"/>
      <c r="P1" s="130"/>
      <c r="Q1" s="130"/>
      <c r="R1" s="130"/>
      <c r="S1" s="130"/>
      <c r="T1" s="130"/>
      <c r="U1" s="130"/>
      <c r="V1" s="130"/>
      <c r="W1" s="130"/>
    </row>
    <row r="2" spans="1:23" ht="19.5" thickBot="1">
      <c r="A2" s="121"/>
      <c r="B2" s="122"/>
      <c r="C2" s="119"/>
      <c r="D2" s="119"/>
      <c r="E2" s="119"/>
      <c r="F2" s="124"/>
      <c r="G2" s="119"/>
      <c r="H2" s="125"/>
      <c r="I2" s="125"/>
      <c r="J2" s="125"/>
      <c r="K2" s="130"/>
      <c r="L2" s="130"/>
      <c r="M2" s="130"/>
      <c r="N2" s="130"/>
      <c r="O2" s="130"/>
      <c r="P2" s="130"/>
      <c r="Q2" s="130"/>
      <c r="R2" s="130"/>
      <c r="S2" s="130"/>
      <c r="T2" s="130"/>
      <c r="U2" s="130"/>
      <c r="V2" s="130"/>
      <c r="W2" s="130"/>
    </row>
    <row r="3" spans="1:23" s="6" customFormat="1" ht="24.95" customHeight="1">
      <c r="A3" s="192"/>
      <c r="B3" s="122"/>
      <c r="C3" s="193"/>
      <c r="D3" s="193"/>
      <c r="E3" s="193"/>
      <c r="F3" s="194"/>
      <c r="G3" s="195" t="s">
        <v>1</v>
      </c>
      <c r="H3" s="97">
        <f>①集計表!P4</f>
        <v>0</v>
      </c>
      <c r="I3" s="196" t="s">
        <v>3</v>
      </c>
      <c r="J3" s="118"/>
      <c r="K3" s="131"/>
      <c r="L3" s="131"/>
      <c r="M3" s="131"/>
      <c r="N3" s="131"/>
      <c r="O3" s="131"/>
      <c r="P3" s="131"/>
      <c r="Q3" s="131"/>
      <c r="R3" s="131"/>
      <c r="S3" s="131"/>
      <c r="T3" s="131"/>
      <c r="U3" s="131"/>
      <c r="V3" s="131"/>
      <c r="W3" s="131"/>
    </row>
    <row r="4" spans="1:23" s="6" customFormat="1" ht="24.95" customHeight="1">
      <c r="A4" s="121"/>
      <c r="B4" s="122"/>
      <c r="C4" s="193"/>
      <c r="D4" s="193"/>
      <c r="E4" s="193"/>
      <c r="F4" s="194"/>
      <c r="G4" s="197" t="s">
        <v>4</v>
      </c>
      <c r="H4" s="276">
        <f>①集計表!P5</f>
        <v>0</v>
      </c>
      <c r="I4" s="277"/>
      <c r="J4" s="278"/>
      <c r="K4" s="131"/>
      <c r="L4" s="131"/>
      <c r="M4" s="131"/>
      <c r="N4" s="131"/>
      <c r="O4" s="131"/>
      <c r="P4" s="131"/>
      <c r="Q4" s="131"/>
      <c r="R4" s="131"/>
      <c r="S4" s="131"/>
      <c r="T4" s="131"/>
      <c r="U4" s="131"/>
      <c r="V4" s="131"/>
      <c r="W4" s="131"/>
    </row>
    <row r="5" spans="1:23" s="6" customFormat="1" ht="24.95" customHeight="1" thickBot="1">
      <c r="A5" s="62"/>
      <c r="B5" s="71"/>
      <c r="C5" s="3"/>
      <c r="D5" s="14"/>
      <c r="E5" s="14"/>
      <c r="F5" s="7"/>
      <c r="G5" s="15" t="s">
        <v>7</v>
      </c>
      <c r="H5" s="279">
        <f>①集計表!P6</f>
        <v>0</v>
      </c>
      <c r="I5" s="280"/>
      <c r="J5" s="281"/>
      <c r="K5" s="131"/>
      <c r="L5" s="131"/>
      <c r="M5" s="131"/>
      <c r="N5" s="131"/>
      <c r="O5" s="131"/>
      <c r="P5" s="131"/>
      <c r="Q5" s="131"/>
      <c r="R5" s="131"/>
      <c r="S5" s="131"/>
      <c r="T5" s="131"/>
      <c r="U5" s="131"/>
      <c r="V5" s="131"/>
      <c r="W5" s="131"/>
    </row>
    <row r="6" spans="1:23" s="6" customFormat="1" ht="24.95" customHeight="1">
      <c r="A6" s="62"/>
      <c r="B6" s="68" t="s">
        <v>6</v>
      </c>
      <c r="C6" s="270"/>
      <c r="D6" s="271"/>
      <c r="E6" s="14"/>
      <c r="F6" s="7"/>
      <c r="G6" s="70" t="s">
        <v>63</v>
      </c>
      <c r="H6" s="279">
        <f>①集計表!P7</f>
        <v>0</v>
      </c>
      <c r="I6" s="280"/>
      <c r="J6" s="281"/>
      <c r="K6" s="131"/>
      <c r="L6" s="131"/>
      <c r="M6" s="131"/>
      <c r="N6" s="131"/>
      <c r="O6" s="131"/>
      <c r="P6" s="131"/>
      <c r="Q6" s="131"/>
      <c r="R6" s="131"/>
      <c r="S6" s="131"/>
      <c r="T6" s="131"/>
      <c r="U6" s="131"/>
      <c r="V6" s="131"/>
      <c r="W6" s="131"/>
    </row>
    <row r="7" spans="1:23" s="6" customFormat="1" ht="24.95" customHeight="1" thickBot="1">
      <c r="A7" s="62"/>
      <c r="B7" s="107" t="s">
        <v>9</v>
      </c>
      <c r="C7" s="272"/>
      <c r="D7" s="273"/>
      <c r="E7" s="14"/>
      <c r="F7" s="7"/>
      <c r="G7" s="17" t="s">
        <v>64</v>
      </c>
      <c r="H7" s="282">
        <f>①集計表!P8</f>
        <v>0</v>
      </c>
      <c r="I7" s="283"/>
      <c r="J7" s="284"/>
      <c r="K7" s="131"/>
      <c r="L7" s="131"/>
      <c r="M7" s="131"/>
      <c r="N7" s="131"/>
      <c r="O7" s="131"/>
      <c r="P7" s="131"/>
      <c r="Q7" s="131"/>
      <c r="R7" s="131"/>
      <c r="S7" s="131"/>
      <c r="T7" s="131"/>
      <c r="U7" s="131"/>
      <c r="V7" s="131"/>
      <c r="W7" s="131"/>
    </row>
    <row r="8" spans="1:23" s="6" customFormat="1" ht="24.95" customHeight="1" thickBot="1">
      <c r="A8" s="62"/>
      <c r="B8" s="268" t="s">
        <v>104</v>
      </c>
      <c r="C8" s="269"/>
      <c r="D8" s="133" t="s">
        <v>106</v>
      </c>
      <c r="E8" s="14"/>
      <c r="F8" s="7"/>
      <c r="G8" s="102"/>
      <c r="H8" s="3"/>
      <c r="I8" s="3"/>
      <c r="J8" s="106"/>
      <c r="K8" s="131"/>
      <c r="L8" s="131" t="s">
        <v>190</v>
      </c>
      <c r="M8" s="131"/>
      <c r="N8" s="131"/>
      <c r="O8" s="131"/>
      <c r="P8" s="131"/>
      <c r="Q8" s="131"/>
      <c r="R8" s="131"/>
      <c r="S8" s="131"/>
      <c r="T8" s="131"/>
      <c r="U8" s="131"/>
      <c r="V8" s="131"/>
      <c r="W8" s="131"/>
    </row>
    <row r="9" spans="1:23" ht="24.95" customHeight="1">
      <c r="A9" s="62"/>
      <c r="B9" s="58"/>
      <c r="C9" s="19"/>
      <c r="D9" s="20"/>
      <c r="E9" s="20"/>
      <c r="F9" s="19"/>
      <c r="G9" s="19"/>
      <c r="H9" s="21"/>
      <c r="I9" s="22"/>
      <c r="J9" s="23"/>
      <c r="K9" s="130"/>
      <c r="L9" s="141" t="s">
        <v>189</v>
      </c>
      <c r="M9" s="140">
        <v>42826</v>
      </c>
      <c r="N9" s="130"/>
      <c r="O9" s="130"/>
      <c r="P9" s="130"/>
      <c r="Q9" s="130"/>
      <c r="R9" s="130"/>
      <c r="S9" s="130"/>
      <c r="T9" s="130"/>
      <c r="U9" s="130"/>
      <c r="V9" s="130"/>
      <c r="W9" s="130"/>
    </row>
    <row r="10" spans="1:23" ht="98.25" customHeight="1" thickBot="1">
      <c r="A10" s="61" t="s">
        <v>15</v>
      </c>
      <c r="B10" s="105" t="s">
        <v>146</v>
      </c>
      <c r="C10" s="59" t="s">
        <v>101</v>
      </c>
      <c r="D10" s="285" t="s">
        <v>181</v>
      </c>
      <c r="E10" s="286"/>
      <c r="F10" s="59" t="s">
        <v>19</v>
      </c>
      <c r="G10" s="60" t="s">
        <v>20</v>
      </c>
      <c r="H10" s="69" t="s">
        <v>74</v>
      </c>
      <c r="I10" s="72" t="s">
        <v>136</v>
      </c>
      <c r="J10" s="59" t="s">
        <v>62</v>
      </c>
      <c r="K10" s="130"/>
      <c r="L10" s="141" t="s">
        <v>142</v>
      </c>
      <c r="M10" s="130"/>
      <c r="N10" s="130"/>
      <c r="O10" s="130"/>
      <c r="P10" s="130"/>
      <c r="Q10" s="130"/>
      <c r="R10" s="130"/>
      <c r="S10" s="130"/>
      <c r="T10" s="130"/>
      <c r="U10" s="130"/>
      <c r="V10" s="130"/>
      <c r="W10" s="130"/>
    </row>
    <row r="11" spans="1:23" ht="30" customHeight="1">
      <c r="A11" s="64">
        <v>1</v>
      </c>
      <c r="B11" s="153"/>
      <c r="C11" s="154"/>
      <c r="D11" s="274"/>
      <c r="E11" s="275"/>
      <c r="F11" s="155"/>
      <c r="G11" s="156"/>
      <c r="H11" s="157"/>
      <c r="I11" s="158"/>
      <c r="J11" s="75"/>
      <c r="K11" s="130"/>
      <c r="L11" s="141" t="s">
        <v>143</v>
      </c>
      <c r="M11" s="140">
        <v>43921</v>
      </c>
      <c r="N11" s="130"/>
      <c r="O11" s="130"/>
      <c r="P11" s="130"/>
      <c r="Q11" s="130"/>
      <c r="R11" s="130"/>
      <c r="S11" s="130"/>
      <c r="T11" s="130"/>
      <c r="U11" s="130"/>
      <c r="V11" s="130"/>
      <c r="W11" s="130"/>
    </row>
    <row r="12" spans="1:23" ht="30" customHeight="1">
      <c r="A12" s="64">
        <v>2</v>
      </c>
      <c r="B12" s="153"/>
      <c r="C12" s="154"/>
      <c r="D12" s="274"/>
      <c r="E12" s="275"/>
      <c r="F12" s="155"/>
      <c r="G12" s="156"/>
      <c r="H12" s="159"/>
      <c r="I12" s="160"/>
      <c r="J12" s="75"/>
      <c r="K12" s="130">
        <f t="shared" ref="K12:K25" si="0">IF(H12&lt;&gt;"",1,0)</f>
        <v>0</v>
      </c>
      <c r="L12" s="130" t="s">
        <v>141</v>
      </c>
      <c r="M12" s="140">
        <v>45382</v>
      </c>
      <c r="N12" s="130"/>
      <c r="O12" s="130"/>
      <c r="P12" s="130"/>
      <c r="Q12" s="130"/>
      <c r="R12" s="130"/>
      <c r="S12" s="130"/>
      <c r="T12" s="130"/>
      <c r="U12" s="130"/>
      <c r="V12" s="130"/>
      <c r="W12" s="130"/>
    </row>
    <row r="13" spans="1:23" ht="30" customHeight="1">
      <c r="A13" s="64">
        <v>3</v>
      </c>
      <c r="B13" s="153"/>
      <c r="C13" s="154"/>
      <c r="D13" s="274"/>
      <c r="E13" s="275"/>
      <c r="F13" s="155"/>
      <c r="G13" s="156"/>
      <c r="H13" s="159"/>
      <c r="I13" s="160"/>
      <c r="J13" s="75"/>
      <c r="K13" s="130">
        <f t="shared" si="0"/>
        <v>0</v>
      </c>
      <c r="L13" s="130" t="str">
        <f t="shared" ref="L13:L24" si="1">IF(C13="その他",1,"")</f>
        <v/>
      </c>
      <c r="M13" s="142"/>
      <c r="N13" s="130"/>
      <c r="O13" s="130"/>
      <c r="P13" s="130"/>
      <c r="Q13" s="130"/>
      <c r="R13" s="130"/>
      <c r="S13" s="130"/>
      <c r="T13" s="130"/>
      <c r="U13" s="130"/>
      <c r="V13" s="130"/>
      <c r="W13" s="130"/>
    </row>
    <row r="14" spans="1:23" ht="30" customHeight="1">
      <c r="A14" s="64">
        <v>4</v>
      </c>
      <c r="B14" s="153"/>
      <c r="C14" s="154"/>
      <c r="D14" s="274"/>
      <c r="E14" s="275"/>
      <c r="F14" s="155"/>
      <c r="G14" s="156"/>
      <c r="H14" s="159"/>
      <c r="I14" s="160"/>
      <c r="J14" s="75"/>
      <c r="K14" s="130">
        <f>IF(H14&lt;&gt;"",1,0)</f>
        <v>0</v>
      </c>
      <c r="L14" s="130" t="str">
        <f t="shared" si="1"/>
        <v/>
      </c>
      <c r="M14" s="141"/>
      <c r="N14" s="130"/>
      <c r="O14" s="130"/>
      <c r="P14" s="130"/>
      <c r="Q14" s="130"/>
      <c r="R14" s="130"/>
      <c r="S14" s="130"/>
      <c r="T14" s="130"/>
      <c r="U14" s="130"/>
      <c r="V14" s="130"/>
      <c r="W14" s="130"/>
    </row>
    <row r="15" spans="1:23" ht="30" customHeight="1">
      <c r="A15" s="64">
        <v>5</v>
      </c>
      <c r="B15" s="153"/>
      <c r="C15" s="154"/>
      <c r="D15" s="274"/>
      <c r="E15" s="275"/>
      <c r="F15" s="155"/>
      <c r="G15" s="156"/>
      <c r="H15" s="159"/>
      <c r="I15" s="160"/>
      <c r="J15" s="75"/>
      <c r="K15" s="130">
        <f t="shared" si="0"/>
        <v>0</v>
      </c>
      <c r="L15" s="130" t="str">
        <f t="shared" si="1"/>
        <v/>
      </c>
      <c r="M15" s="130"/>
      <c r="N15" s="130"/>
      <c r="O15" s="130"/>
      <c r="P15" s="130"/>
      <c r="Q15" s="130"/>
      <c r="R15" s="130"/>
      <c r="S15" s="130"/>
      <c r="T15" s="130"/>
      <c r="U15" s="130"/>
      <c r="V15" s="130"/>
      <c r="W15" s="130"/>
    </row>
    <row r="16" spans="1:23" ht="30" customHeight="1">
      <c r="A16" s="64">
        <v>6</v>
      </c>
      <c r="B16" s="153"/>
      <c r="C16" s="154"/>
      <c r="D16" s="274"/>
      <c r="E16" s="275"/>
      <c r="F16" s="155"/>
      <c r="G16" s="156"/>
      <c r="H16" s="159"/>
      <c r="I16" s="160"/>
      <c r="J16" s="75"/>
      <c r="K16" s="130">
        <f t="shared" si="0"/>
        <v>0</v>
      </c>
      <c r="L16" s="130" t="str">
        <f t="shared" si="1"/>
        <v/>
      </c>
      <c r="M16" s="130"/>
      <c r="N16" s="130"/>
      <c r="O16" s="130"/>
      <c r="P16" s="130"/>
      <c r="Q16" s="130"/>
      <c r="R16" s="130"/>
      <c r="S16" s="130"/>
      <c r="T16" s="130"/>
      <c r="U16" s="130"/>
      <c r="V16" s="130"/>
      <c r="W16" s="130"/>
    </row>
    <row r="17" spans="1:23" ht="30" customHeight="1">
      <c r="A17" s="64">
        <v>7</v>
      </c>
      <c r="B17" s="153"/>
      <c r="C17" s="154"/>
      <c r="D17" s="274"/>
      <c r="E17" s="275"/>
      <c r="F17" s="155"/>
      <c r="G17" s="156"/>
      <c r="H17" s="159"/>
      <c r="I17" s="160"/>
      <c r="J17" s="75"/>
      <c r="K17" s="130">
        <f t="shared" si="0"/>
        <v>0</v>
      </c>
      <c r="L17" s="130" t="str">
        <f t="shared" si="1"/>
        <v/>
      </c>
      <c r="M17" s="130"/>
      <c r="N17" s="130"/>
      <c r="O17" s="130"/>
      <c r="P17" s="130"/>
      <c r="Q17" s="130"/>
      <c r="R17" s="130"/>
      <c r="S17" s="130"/>
      <c r="T17" s="130"/>
      <c r="U17" s="130"/>
      <c r="V17" s="130"/>
      <c r="W17" s="130"/>
    </row>
    <row r="18" spans="1:23" ht="30" customHeight="1">
      <c r="A18" s="64">
        <v>8</v>
      </c>
      <c r="B18" s="153"/>
      <c r="C18" s="154"/>
      <c r="D18" s="274"/>
      <c r="E18" s="275"/>
      <c r="F18" s="155"/>
      <c r="G18" s="156"/>
      <c r="H18" s="159"/>
      <c r="I18" s="160"/>
      <c r="J18" s="75"/>
      <c r="K18" s="130">
        <f t="shared" si="0"/>
        <v>0</v>
      </c>
      <c r="L18" s="130" t="str">
        <f t="shared" si="1"/>
        <v/>
      </c>
      <c r="M18" s="130"/>
      <c r="N18" s="130"/>
      <c r="O18" s="130"/>
      <c r="P18" s="130"/>
      <c r="Q18" s="130"/>
      <c r="R18" s="130"/>
      <c r="S18" s="130"/>
      <c r="T18" s="130"/>
      <c r="U18" s="130"/>
      <c r="V18" s="130"/>
      <c r="W18" s="130"/>
    </row>
    <row r="19" spans="1:23" ht="30" customHeight="1">
      <c r="A19" s="64">
        <v>9</v>
      </c>
      <c r="B19" s="153"/>
      <c r="C19" s="154"/>
      <c r="D19" s="274"/>
      <c r="E19" s="275"/>
      <c r="F19" s="155"/>
      <c r="G19" s="156"/>
      <c r="H19" s="159"/>
      <c r="I19" s="160"/>
      <c r="J19" s="75"/>
      <c r="K19" s="130">
        <f t="shared" si="0"/>
        <v>0</v>
      </c>
      <c r="L19" s="130" t="str">
        <f t="shared" si="1"/>
        <v/>
      </c>
      <c r="M19" s="130"/>
      <c r="N19" s="130"/>
      <c r="O19" s="130"/>
      <c r="P19" s="130"/>
      <c r="Q19" s="130"/>
      <c r="R19" s="130"/>
      <c r="S19" s="130"/>
      <c r="T19" s="130"/>
      <c r="U19" s="130"/>
      <c r="V19" s="130"/>
      <c r="W19" s="130"/>
    </row>
    <row r="20" spans="1:23" ht="30" customHeight="1">
      <c r="A20" s="64">
        <v>10</v>
      </c>
      <c r="B20" s="153"/>
      <c r="C20" s="154"/>
      <c r="D20" s="274"/>
      <c r="E20" s="275"/>
      <c r="F20" s="155"/>
      <c r="G20" s="156"/>
      <c r="H20" s="159"/>
      <c r="I20" s="160"/>
      <c r="J20" s="75"/>
      <c r="K20" s="130">
        <f t="shared" si="0"/>
        <v>0</v>
      </c>
      <c r="L20" s="130" t="str">
        <f t="shared" si="1"/>
        <v/>
      </c>
      <c r="M20" s="130"/>
      <c r="N20" s="130"/>
      <c r="O20" s="130"/>
      <c r="P20" s="130"/>
      <c r="Q20" s="130"/>
      <c r="R20" s="130"/>
      <c r="S20" s="130"/>
      <c r="T20" s="130"/>
      <c r="U20" s="130"/>
      <c r="V20" s="130"/>
      <c r="W20" s="130"/>
    </row>
    <row r="21" spans="1:23" ht="30" customHeight="1">
      <c r="A21" s="64">
        <v>11</v>
      </c>
      <c r="B21" s="153"/>
      <c r="C21" s="154"/>
      <c r="D21" s="274"/>
      <c r="E21" s="275"/>
      <c r="F21" s="155"/>
      <c r="G21" s="156"/>
      <c r="H21" s="159"/>
      <c r="I21" s="160"/>
      <c r="J21" s="75"/>
      <c r="K21" s="130">
        <f t="shared" si="0"/>
        <v>0</v>
      </c>
      <c r="L21" s="130" t="str">
        <f t="shared" si="1"/>
        <v/>
      </c>
      <c r="M21" s="130"/>
      <c r="N21" s="130"/>
      <c r="O21" s="130"/>
      <c r="P21" s="130"/>
      <c r="Q21" s="130"/>
      <c r="R21" s="130"/>
      <c r="S21" s="130"/>
      <c r="T21" s="130"/>
      <c r="U21" s="130"/>
      <c r="V21" s="130"/>
      <c r="W21" s="130"/>
    </row>
    <row r="22" spans="1:23" ht="30" customHeight="1">
      <c r="A22" s="64">
        <v>12</v>
      </c>
      <c r="B22" s="153"/>
      <c r="C22" s="154"/>
      <c r="D22" s="274"/>
      <c r="E22" s="275"/>
      <c r="F22" s="155"/>
      <c r="G22" s="156"/>
      <c r="H22" s="159"/>
      <c r="I22" s="160"/>
      <c r="J22" s="75"/>
      <c r="K22" s="130">
        <f t="shared" si="0"/>
        <v>0</v>
      </c>
      <c r="L22" s="130" t="str">
        <f t="shared" si="1"/>
        <v/>
      </c>
      <c r="M22" s="130"/>
      <c r="N22" s="130"/>
      <c r="O22" s="130"/>
      <c r="P22" s="130"/>
      <c r="Q22" s="130"/>
      <c r="R22" s="130"/>
      <c r="S22" s="130"/>
      <c r="T22" s="130"/>
      <c r="U22" s="130"/>
      <c r="V22" s="130"/>
      <c r="W22" s="130"/>
    </row>
    <row r="23" spans="1:23" ht="30" customHeight="1">
      <c r="A23" s="64">
        <v>13</v>
      </c>
      <c r="B23" s="153"/>
      <c r="C23" s="154"/>
      <c r="D23" s="274"/>
      <c r="E23" s="275"/>
      <c r="F23" s="155"/>
      <c r="G23" s="156"/>
      <c r="H23" s="159"/>
      <c r="I23" s="160"/>
      <c r="J23" s="75"/>
      <c r="K23" s="130">
        <f t="shared" si="0"/>
        <v>0</v>
      </c>
      <c r="L23" s="130" t="str">
        <f t="shared" si="1"/>
        <v/>
      </c>
      <c r="M23" s="130"/>
      <c r="N23" s="130"/>
      <c r="O23" s="130"/>
      <c r="P23" s="130"/>
      <c r="Q23" s="130"/>
      <c r="R23" s="130"/>
      <c r="S23" s="130"/>
      <c r="T23" s="130"/>
      <c r="U23" s="130"/>
      <c r="V23" s="130"/>
      <c r="W23" s="130"/>
    </row>
    <row r="24" spans="1:23" ht="30" customHeight="1">
      <c r="A24" s="64">
        <v>14</v>
      </c>
      <c r="B24" s="153"/>
      <c r="C24" s="154"/>
      <c r="D24" s="274"/>
      <c r="E24" s="275"/>
      <c r="F24" s="155"/>
      <c r="G24" s="156"/>
      <c r="H24" s="159"/>
      <c r="I24" s="160"/>
      <c r="J24" s="75"/>
      <c r="K24" s="130">
        <f t="shared" si="0"/>
        <v>0</v>
      </c>
      <c r="L24" s="130" t="str">
        <f t="shared" si="1"/>
        <v/>
      </c>
      <c r="M24" s="130"/>
      <c r="N24" s="130"/>
      <c r="O24" s="130"/>
      <c r="P24" s="130"/>
      <c r="Q24" s="130"/>
      <c r="R24" s="130"/>
      <c r="S24" s="130"/>
      <c r="T24" s="130"/>
      <c r="U24" s="130"/>
      <c r="V24" s="130"/>
      <c r="W24" s="130"/>
    </row>
    <row r="25" spans="1:23" ht="30" customHeight="1" thickBot="1">
      <c r="A25" s="65">
        <v>15</v>
      </c>
      <c r="B25" s="198"/>
      <c r="C25" s="161"/>
      <c r="D25" s="294"/>
      <c r="E25" s="295"/>
      <c r="F25" s="162"/>
      <c r="G25" s="163"/>
      <c r="H25" s="164"/>
      <c r="I25" s="165"/>
      <c r="J25" s="76"/>
      <c r="K25" s="130">
        <f t="shared" si="0"/>
        <v>0</v>
      </c>
      <c r="L25" s="130" t="e">
        <f>IF(SUMIF(C11:C25,"【職員処遇改善費のみ対象】園内研修",I11:I25)&gt;VLOOKUP(C6,M25:N28,2,FALSE),VLOOKUP(C6,M25:N28,2,FALSE)-SUMIF(C11:C25,"【職員処遇改善費のみ対象】園内研修",I11:I25),"")</f>
        <v>#N/A</v>
      </c>
      <c r="M25" s="54" t="s">
        <v>140</v>
      </c>
      <c r="N25" s="149">
        <v>4</v>
      </c>
      <c r="O25" s="130"/>
      <c r="P25" s="130"/>
      <c r="Q25" s="130"/>
      <c r="R25" s="130"/>
      <c r="S25" s="130"/>
      <c r="T25" s="130"/>
      <c r="U25" s="130"/>
      <c r="V25" s="130"/>
      <c r="W25" s="130"/>
    </row>
    <row r="26" spans="1:23" ht="26.25" customHeight="1" thickTop="1" thickBot="1">
      <c r="A26" s="287" t="s">
        <v>65</v>
      </c>
      <c r="B26" s="289"/>
      <c r="C26" s="288"/>
      <c r="D26" s="288"/>
      <c r="E26" s="288"/>
      <c r="F26" s="289"/>
      <c r="G26" s="290"/>
      <c r="H26" s="85">
        <f ca="1">①集計表!P53</f>
        <v>0</v>
      </c>
      <c r="I26" s="82">
        <f ca="1">SUM(I27:I29)</f>
        <v>0</v>
      </c>
      <c r="J26" s="152"/>
      <c r="K26" s="130"/>
      <c r="L26" s="130"/>
      <c r="M26" s="132"/>
      <c r="N26" s="149"/>
      <c r="O26" s="130"/>
      <c r="P26" s="130"/>
      <c r="Q26" s="130"/>
      <c r="R26" s="130"/>
      <c r="S26" s="130"/>
      <c r="T26" s="130"/>
      <c r="U26" s="130"/>
      <c r="V26" s="130"/>
      <c r="W26" s="130"/>
    </row>
    <row r="27" spans="1:23" ht="26.25" customHeight="1" thickBot="1">
      <c r="A27" s="136"/>
      <c r="B27" s="127" t="s">
        <v>66</v>
      </c>
      <c r="C27" s="128"/>
      <c r="D27" s="128"/>
      <c r="E27" s="128"/>
      <c r="F27" s="128"/>
      <c r="G27" s="128"/>
      <c r="H27" s="139" t="s">
        <v>89</v>
      </c>
      <c r="I27" s="82">
        <f>SUMIF(C11:C25,"【職員処遇改善費のみ対象】横浜市（区）主催研修",I11:I25)</f>
        <v>0</v>
      </c>
      <c r="J27" s="126"/>
      <c r="K27" s="130"/>
      <c r="L27" s="130"/>
      <c r="M27" s="132"/>
      <c r="N27" s="149"/>
      <c r="O27" s="130"/>
      <c r="P27" s="130"/>
      <c r="Q27" s="130"/>
      <c r="R27" s="130"/>
      <c r="S27" s="130"/>
      <c r="T27" s="130"/>
      <c r="U27" s="130"/>
      <c r="V27" s="130"/>
      <c r="W27" s="130"/>
    </row>
    <row r="28" spans="1:23" ht="26.25" customHeight="1" thickBot="1">
      <c r="A28" s="136"/>
      <c r="B28" s="147" t="s">
        <v>145</v>
      </c>
      <c r="C28" s="128"/>
      <c r="D28" s="128"/>
      <c r="E28" s="128"/>
      <c r="F28" s="128"/>
      <c r="G28" s="128"/>
      <c r="H28" s="138" t="s">
        <v>186</v>
      </c>
      <c r="I28" s="82">
        <f ca="1">SUMIF(C11:C26,"【幼稚園又は認定こども園に勤務していた者】その他",I11:I25)</f>
        <v>0</v>
      </c>
      <c r="J28" s="137"/>
      <c r="K28" s="130"/>
      <c r="M28" s="132"/>
      <c r="N28" s="149"/>
      <c r="O28" s="130"/>
      <c r="P28" s="130"/>
      <c r="Q28" s="130"/>
      <c r="R28" s="130"/>
      <c r="S28" s="130"/>
      <c r="T28" s="130"/>
      <c r="U28" s="130"/>
      <c r="V28" s="130"/>
      <c r="W28" s="130"/>
    </row>
    <row r="29" spans="1:23" ht="26.25" customHeight="1" thickBot="1">
      <c r="A29" s="136"/>
      <c r="B29" s="292" t="s">
        <v>144</v>
      </c>
      <c r="C29" s="292"/>
      <c r="D29" s="292"/>
      <c r="E29" s="292"/>
      <c r="F29" s="292"/>
      <c r="G29" s="293"/>
      <c r="H29" s="138" t="s">
        <v>187</v>
      </c>
      <c r="I29" s="82">
        <f>IF(SUMIF(C11:C25,"【職員処遇改善費のみ対象】園内研修",I11:I25)&gt;N25,N25,SUMIF(C11:C25,"【職員処遇改善費のみ対象】園内研修",I11:I25))</f>
        <v>0</v>
      </c>
      <c r="J29" s="137"/>
      <c r="K29" s="130"/>
      <c r="L29" s="130"/>
      <c r="M29" s="130"/>
      <c r="N29" s="130"/>
      <c r="O29" s="130"/>
      <c r="P29" s="130"/>
      <c r="Q29" s="130"/>
      <c r="R29" s="130"/>
      <c r="S29" s="130"/>
      <c r="T29" s="130"/>
      <c r="U29" s="130"/>
      <c r="V29" s="130"/>
      <c r="W29" s="130"/>
    </row>
    <row r="30" spans="1:23" s="52" customFormat="1" ht="26.25" customHeight="1" thickBot="1">
      <c r="A30" s="121"/>
      <c r="B30" s="122" t="s">
        <v>183</v>
      </c>
      <c r="C30" s="148"/>
      <c r="D30" s="128"/>
      <c r="E30" s="128"/>
      <c r="F30" s="128"/>
      <c r="G30" s="128"/>
      <c r="H30" s="189" t="s">
        <v>188</v>
      </c>
      <c r="I30" s="82">
        <f>SUMIF(C11:C25,"幼稚園教諭旧免許状更新講習・免許法認定講習",I11:I25)</f>
        <v>0</v>
      </c>
      <c r="J30" s="128"/>
      <c r="K30" s="132"/>
      <c r="L30" s="132"/>
      <c r="M30" s="132"/>
      <c r="N30" s="132"/>
      <c r="O30" s="132"/>
      <c r="P30" s="132"/>
      <c r="Q30" s="132"/>
      <c r="R30" s="132"/>
      <c r="S30" s="132"/>
      <c r="T30" s="132"/>
      <c r="U30" s="132"/>
      <c r="V30" s="132"/>
      <c r="W30" s="132"/>
    </row>
    <row r="31" spans="1:23" s="52" customFormat="1" ht="15" customHeight="1">
      <c r="A31" s="121"/>
      <c r="B31" s="291" t="s">
        <v>184</v>
      </c>
      <c r="C31" s="291"/>
      <c r="D31" s="128"/>
      <c r="E31" s="128"/>
      <c r="F31" s="128"/>
      <c r="G31" s="128"/>
      <c r="H31" s="128"/>
      <c r="I31" s="128"/>
      <c r="J31" s="128"/>
      <c r="K31" s="132"/>
      <c r="L31" s="132"/>
      <c r="M31" s="132"/>
      <c r="N31" s="132"/>
      <c r="O31" s="132"/>
      <c r="P31" s="132"/>
      <c r="Q31" s="132"/>
      <c r="R31" s="132"/>
      <c r="S31" s="132"/>
      <c r="T31" s="132"/>
      <c r="U31" s="132"/>
      <c r="V31" s="132"/>
      <c r="W31" s="132"/>
    </row>
    <row r="32" spans="1:23" s="52" customFormat="1" ht="15" customHeight="1">
      <c r="A32" s="121"/>
      <c r="B32" s="122" t="s">
        <v>185</v>
      </c>
      <c r="C32" s="128"/>
      <c r="D32" s="128"/>
      <c r="E32" s="128"/>
      <c r="F32" s="128"/>
      <c r="G32" s="128"/>
      <c r="H32" s="128"/>
      <c r="I32" s="128"/>
      <c r="J32" s="128"/>
      <c r="K32" s="132"/>
      <c r="L32" s="132"/>
      <c r="M32" s="132"/>
      <c r="N32" s="132"/>
      <c r="O32" s="132"/>
      <c r="P32" s="132"/>
      <c r="Q32" s="132"/>
      <c r="R32" s="132"/>
      <c r="S32" s="132"/>
      <c r="T32" s="132"/>
      <c r="U32" s="132"/>
      <c r="V32" s="132"/>
      <c r="W32" s="132"/>
    </row>
    <row r="33" spans="1:23" s="52" customFormat="1" ht="15" customHeight="1">
      <c r="A33" s="121"/>
      <c r="B33" s="122" t="s">
        <v>196</v>
      </c>
      <c r="C33" s="128"/>
      <c r="D33" s="128"/>
      <c r="E33" s="128"/>
      <c r="F33" s="128"/>
      <c r="G33" s="128"/>
      <c r="H33" s="128"/>
      <c r="I33" s="128"/>
      <c r="J33" s="128"/>
      <c r="K33" s="132"/>
      <c r="L33" s="132"/>
      <c r="M33" s="132"/>
      <c r="N33" s="132"/>
      <c r="O33" s="132"/>
      <c r="P33" s="132"/>
      <c r="Q33" s="132"/>
      <c r="R33" s="132"/>
      <c r="S33" s="132"/>
      <c r="T33" s="132"/>
      <c r="U33" s="132"/>
      <c r="V33" s="132"/>
      <c r="W33" s="132"/>
    </row>
    <row r="34" spans="1:23" s="52" customFormat="1" ht="15" customHeight="1">
      <c r="A34" s="121"/>
      <c r="C34" s="129"/>
      <c r="D34" s="128"/>
      <c r="E34" s="128"/>
      <c r="F34" s="128"/>
      <c r="G34" s="128"/>
      <c r="H34" s="128"/>
      <c r="I34" s="128"/>
      <c r="J34" s="128"/>
      <c r="K34" s="132"/>
      <c r="L34" s="132"/>
      <c r="M34" s="132"/>
      <c r="N34" s="132"/>
      <c r="O34" s="132"/>
      <c r="P34" s="132"/>
      <c r="Q34" s="132"/>
      <c r="R34" s="132"/>
      <c r="S34" s="132"/>
      <c r="T34" s="132"/>
      <c r="U34" s="132"/>
      <c r="V34" s="132"/>
      <c r="W34" s="132"/>
    </row>
    <row r="35" spans="1:23" s="52" customFormat="1" ht="15" customHeight="1">
      <c r="A35" s="121"/>
      <c r="D35" s="128"/>
      <c r="E35" s="128"/>
      <c r="F35" s="128"/>
      <c r="G35" s="128"/>
      <c r="H35" s="128"/>
      <c r="I35" s="128"/>
      <c r="J35" s="128"/>
      <c r="K35" s="132"/>
      <c r="L35" s="132"/>
      <c r="M35" s="132"/>
      <c r="N35" s="132"/>
      <c r="O35" s="132"/>
      <c r="P35" s="132"/>
      <c r="Q35" s="132"/>
      <c r="R35" s="132"/>
      <c r="S35" s="132"/>
      <c r="T35" s="132"/>
      <c r="U35" s="132"/>
      <c r="V35" s="132"/>
      <c r="W35" s="132"/>
    </row>
    <row r="36" spans="1:23" s="52" customFormat="1" ht="15" customHeight="1">
      <c r="A36" s="121"/>
      <c r="C36" s="128"/>
      <c r="D36" s="128"/>
      <c r="E36" s="128"/>
      <c r="F36" s="128"/>
      <c r="G36" s="128"/>
      <c r="H36" s="128"/>
      <c r="I36" s="128"/>
      <c r="J36" s="128"/>
      <c r="K36" s="132"/>
      <c r="L36" s="132"/>
      <c r="M36" s="132"/>
      <c r="N36" s="132"/>
      <c r="O36" s="132"/>
      <c r="P36" s="132"/>
      <c r="Q36" s="132"/>
      <c r="R36" s="132"/>
      <c r="S36" s="132"/>
      <c r="T36" s="132"/>
      <c r="U36" s="132"/>
      <c r="V36" s="132"/>
      <c r="W36" s="132"/>
    </row>
    <row r="37" spans="1:23" s="52" customFormat="1" ht="15" customHeight="1">
      <c r="A37" s="62"/>
      <c r="C37" s="50"/>
      <c r="D37" s="50"/>
      <c r="E37" s="50"/>
      <c r="F37" s="50"/>
      <c r="G37" s="50"/>
      <c r="H37" s="50"/>
      <c r="I37" s="50"/>
      <c r="J37" s="50"/>
    </row>
    <row r="38" spans="1:23" s="52" customFormat="1" ht="15" customHeight="1">
      <c r="A38" s="62"/>
      <c r="B38" s="99" t="s">
        <v>90</v>
      </c>
      <c r="C38" s="100"/>
      <c r="D38" s="100"/>
      <c r="E38" s="100"/>
      <c r="F38" s="100"/>
      <c r="G38" s="50"/>
      <c r="H38" s="50"/>
      <c r="I38" s="50"/>
      <c r="J38" s="50"/>
    </row>
    <row r="39" spans="1:23" s="52" customFormat="1" ht="30" customHeight="1">
      <c r="A39" s="62"/>
      <c r="B39" s="211"/>
      <c r="C39" s="212"/>
      <c r="D39" s="212"/>
      <c r="E39" s="212"/>
      <c r="F39" s="212"/>
      <c r="G39" s="212"/>
      <c r="H39" s="212"/>
      <c r="I39" s="212"/>
      <c r="J39" s="212"/>
    </row>
    <row r="40" spans="1:23" s="52" customFormat="1" ht="15" customHeight="1">
      <c r="A40" s="62"/>
      <c r="B40" s="58"/>
      <c r="C40" s="50"/>
      <c r="D40" s="50"/>
      <c r="E40" s="50"/>
      <c r="F40" s="50"/>
      <c r="G40" s="50"/>
      <c r="H40" s="50"/>
      <c r="I40" s="50"/>
      <c r="J40" s="50"/>
    </row>
    <row r="41" spans="1:23" s="52" customFormat="1" ht="15" customHeight="1">
      <c r="A41" s="62"/>
      <c r="B41" s="58"/>
      <c r="C41" s="50"/>
      <c r="D41" s="50"/>
      <c r="E41" s="50"/>
      <c r="F41" s="50"/>
      <c r="G41" s="50"/>
      <c r="H41" s="50"/>
      <c r="I41" s="50"/>
      <c r="J41" s="50"/>
    </row>
    <row r="42" spans="1:23" s="53" customFormat="1" ht="15" customHeight="1">
      <c r="A42" s="66"/>
      <c r="B42" s="57"/>
      <c r="C42" s="51"/>
      <c r="D42" s="51"/>
      <c r="E42" s="51"/>
      <c r="F42" s="51"/>
      <c r="G42" s="51"/>
      <c r="H42" s="51"/>
      <c r="I42" s="51"/>
      <c r="J42" s="51"/>
    </row>
  </sheetData>
  <sheetProtection algorithmName="SHA-512" hashValue="tb7/gpnx2yDNuxOuWN/6iNlEp46+HrPdlWPkykFht9n8HiEoJNhQYSlCjvaXOebENjSxhOso8SXatjQxL8Yxlg==" saltValue="ypCmcxgxHMn+/8lwo97B3A==" spinCount="100000" sheet="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9:G29"/>
    <mergeCell ref="B31:C31"/>
    <mergeCell ref="B39:J39"/>
    <mergeCell ref="D21:E21"/>
    <mergeCell ref="D22:E22"/>
    <mergeCell ref="D23:E23"/>
    <mergeCell ref="D24:E24"/>
    <mergeCell ref="D25:E25"/>
    <mergeCell ref="A26:G26"/>
  </mergeCells>
  <phoneticPr fontId="2"/>
  <conditionalFormatting sqref="C6:C7">
    <cfRule type="cellIs" dxfId="116" priority="13" operator="equal">
      <formula>""</formula>
    </cfRule>
  </conditionalFormatting>
  <conditionalFormatting sqref="D8 H26:I26">
    <cfRule type="cellIs" dxfId="115" priority="15" operator="equal">
      <formula>""</formula>
    </cfRule>
  </conditionalFormatting>
  <conditionalFormatting sqref="D11:E25 G11:H25">
    <cfRule type="expression" dxfId="114" priority="3">
      <formula>$C11="【職員処遇改善費のみ対象】園内研修"</formula>
    </cfRule>
  </conditionalFormatting>
  <conditionalFormatting sqref="D11:E25">
    <cfRule type="expression" dxfId="113" priority="11">
      <formula>$C11="【職員処遇改善費のみ対象】横浜市（区）主催研修"</formula>
    </cfRule>
    <cfRule type="expression" dxfId="112" priority="12">
      <formula>$C11="幼稚園教諭旧免許状更新講習・免許法認定講習"</formula>
    </cfRule>
  </conditionalFormatting>
  <conditionalFormatting sqref="F11:F25">
    <cfRule type="expression" dxfId="111" priority="7">
      <formula>$C11&lt;&gt;"保育士等キャリアアップ研修"</formula>
    </cfRule>
    <cfRule type="expression" dxfId="110" priority="16" stopIfTrue="1">
      <formula>$C11="保育士等キャリアアップ研修"</formula>
    </cfRule>
  </conditionalFormatting>
  <conditionalFormatting sqref="F11:H25">
    <cfRule type="expression" dxfId="109" priority="4">
      <formula>$C11="その他"</formula>
    </cfRule>
  </conditionalFormatting>
  <conditionalFormatting sqref="G11:G25">
    <cfRule type="expression" dxfId="108" priority="9">
      <formula>$C11="幼稚園教諭旧免許状更新講習・免許法認定講習"</formula>
    </cfRule>
  </conditionalFormatting>
  <conditionalFormatting sqref="G11:H25">
    <cfRule type="expression" dxfId="107" priority="1">
      <formula>$C11="【職員処遇改善費のみ対象】横浜市（区）主催研修"</formula>
    </cfRule>
  </conditionalFormatting>
  <conditionalFormatting sqref="H11:H25">
    <cfRule type="expression" dxfId="106" priority="2">
      <formula>$C11="【幼稚園又は認定こども園に勤務していた者】その他"</formula>
    </cfRule>
  </conditionalFormatting>
  <conditionalFormatting sqref="H3:I3 H4:J7">
    <cfRule type="cellIs" dxfId="105" priority="14" operator="equal">
      <formula>""</formula>
    </cfRule>
  </conditionalFormatting>
  <conditionalFormatting sqref="I11:I25">
    <cfRule type="expression" dxfId="104" priority="8">
      <formula>$C11="保育士等キャリアアップ研修"</formula>
    </cfRule>
  </conditionalFormatting>
  <dataValidations count="9">
    <dataValidation type="list" allowBlank="1" showInputMessage="1" showErrorMessage="1" sqref="D11:E25" xr:uid="{B152DCEC-01B1-410A-9297-CAB05083CFCB}">
      <formula1>INDIRECT($C11)</formula1>
    </dataValidation>
    <dataValidation type="list" allowBlank="1" showInputMessage="1" showErrorMessage="1" sqref="O6" xr:uid="{2EE969E5-31D7-4C6E-9DA3-98E8E8E7F5A4}">
      <formula1>" "</formula1>
    </dataValidation>
    <dataValidation type="list" allowBlank="1" showInputMessage="1" showErrorMessage="1" sqref="C11:C25" xr:uid="{C88B8047-4D2A-4A06-9999-25A36877E0AD}">
      <formula1>INDIRECT($D$8)</formula1>
    </dataValidation>
    <dataValidation type="list" allowBlank="1" showInputMessage="1" showErrorMessage="1" sqref="D8" xr:uid="{06C37834-D59E-4805-8123-0F72EF68E81D}">
      <formula1>"〇,×"</formula1>
    </dataValidation>
    <dataValidation type="textLength" operator="equal" allowBlank="1" showInputMessage="1" showErrorMessage="1" sqref="G11:G25" xr:uid="{EB5B5ECC-A79D-40C7-AE76-25C23DE42FEB}">
      <formula1>12</formula1>
    </dataValidation>
    <dataValidation type="decimal" operator="greaterThanOrEqual" allowBlank="1" showInputMessage="1" showErrorMessage="1" sqref="I11:I25" xr:uid="{4AB1D2F9-2AD1-4139-BAFA-3603E375748B}">
      <formula1>0</formula1>
    </dataValidation>
    <dataValidation type="list" allowBlank="1" showInputMessage="1" showErrorMessage="1" sqref="H11:H24" xr:uid="{5D8395A7-4A37-4024-B682-A0EBB2895E56}">
      <formula1>INDIRECT($C$6)</formula1>
    </dataValidation>
    <dataValidation type="list" allowBlank="1" showInputMessage="1" showErrorMessage="1" sqref="H25" xr:uid="{8BF3BDC5-83D0-439E-8B96-10D772B3DD10}">
      <formula1>INDIRECT($C$5)</formula1>
    </dataValidation>
    <dataValidation type="date" operator="lessThanOrEqual" allowBlank="1" error="賃金改善開始月のR6.4月以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6.4月以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9673B057-E4D9-43D1-91B0-5334ECBD03C6}">
      <formula1>45716</formula1>
    </dataValidation>
  </dataValidations>
  <printOptions horizontalCentered="1"/>
  <pageMargins left="0.25" right="0.25" top="0.75" bottom="0.75" header="0.3" footer="0.3"/>
  <pageSetup paperSize="8" scale="85" orientation="landscape" cellComments="asDisplayed" r:id="rId1"/>
  <extLst>
    <ext xmlns:x14="http://schemas.microsoft.com/office/spreadsheetml/2009/9/main" uri="{CCE6A557-97BC-4b89-ADB6-D9C93CAAB3DF}">
      <x14:dataValidations xmlns:xm="http://schemas.microsoft.com/office/excel/2006/main" count="1">
        <x14:dataValidation type="list" allowBlank="1" showInputMessage="1" showErrorMessage="1" xr:uid="{60BEFF69-1DBB-420D-A96C-9144C902A6CD}">
          <x14:formula1>
            <xm:f>マスタ!$C$3:$C$6</xm:f>
          </x14:formula1>
          <xm:sqref>C6:D6</xm:sqref>
        </x14:dataValidation>
      </x14:dataValidations>
    </ext>
  </extLst>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CEBA26-8D10-4AB6-8864-27598C63622D}">
  <sheetPr codeName="Sheet46">
    <tabColor rgb="FFFF0000"/>
    <pageSetUpPr fitToPage="1"/>
  </sheetPr>
  <dimension ref="A1:W42"/>
  <sheetViews>
    <sheetView showZeros="0" view="pageBreakPreview" zoomScale="70" zoomScaleNormal="70" zoomScaleSheetLayoutView="70" workbookViewId="0">
      <selection activeCell="B12" sqref="B12"/>
    </sheetView>
  </sheetViews>
  <sheetFormatPr defaultRowHeight="18.75"/>
  <cols>
    <col min="1" max="1" width="5" style="63" customWidth="1"/>
    <col min="2" max="2" width="16.75" style="67" customWidth="1"/>
    <col min="3" max="3" width="39.375" style="2" customWidth="1"/>
    <col min="4" max="4" width="9.375" style="2" customWidth="1"/>
    <col min="5" max="5" width="37.625" style="2" customWidth="1"/>
    <col min="6" max="6" width="42.875" style="2" customWidth="1"/>
    <col min="7" max="7" width="19.625" style="2" customWidth="1"/>
    <col min="8" max="8" width="22.375" style="2" customWidth="1"/>
    <col min="9" max="9" width="15.625" style="2" customWidth="1"/>
    <col min="10" max="10" width="27.5" style="2" customWidth="1"/>
    <col min="11" max="11" width="9" style="2" hidden="1" customWidth="1"/>
    <col min="12" max="12" width="11.875" style="2" hidden="1" customWidth="1"/>
    <col min="13" max="13" width="10.5" style="2" hidden="1" customWidth="1"/>
    <col min="14" max="14" width="9" style="2" hidden="1" customWidth="1"/>
    <col min="15" max="15" width="50.625" style="2" hidden="1" customWidth="1"/>
    <col min="16" max="16384" width="9" style="2"/>
  </cols>
  <sheetData>
    <row r="1" spans="1:23" ht="29.25" customHeight="1">
      <c r="A1" s="112" t="s">
        <v>71</v>
      </c>
      <c r="B1" s="113"/>
      <c r="C1" s="117"/>
      <c r="D1" s="116" t="s">
        <v>195</v>
      </c>
      <c r="E1" s="98"/>
      <c r="F1" s="116"/>
      <c r="G1" s="117"/>
      <c r="H1" s="117"/>
      <c r="I1" s="117"/>
      <c r="J1" s="118"/>
      <c r="K1" s="130"/>
      <c r="L1" s="130"/>
      <c r="M1" s="130"/>
      <c r="N1" s="130"/>
      <c r="O1" s="130"/>
      <c r="P1" s="130"/>
      <c r="Q1" s="130"/>
      <c r="R1" s="130"/>
      <c r="S1" s="130"/>
      <c r="T1" s="130"/>
      <c r="U1" s="130"/>
      <c r="V1" s="130"/>
      <c r="W1" s="130"/>
    </row>
    <row r="2" spans="1:23" ht="19.5" thickBot="1">
      <c r="A2" s="121"/>
      <c r="B2" s="122"/>
      <c r="C2" s="119"/>
      <c r="D2" s="119"/>
      <c r="E2" s="119"/>
      <c r="F2" s="124"/>
      <c r="G2" s="119"/>
      <c r="H2" s="125"/>
      <c r="I2" s="125"/>
      <c r="J2" s="125"/>
      <c r="K2" s="130"/>
      <c r="L2" s="130"/>
      <c r="M2" s="130"/>
      <c r="N2" s="130"/>
      <c r="O2" s="130"/>
      <c r="P2" s="130"/>
      <c r="Q2" s="130"/>
      <c r="R2" s="130"/>
      <c r="S2" s="130"/>
      <c r="T2" s="130"/>
      <c r="U2" s="130"/>
      <c r="V2" s="130"/>
      <c r="W2" s="130"/>
    </row>
    <row r="3" spans="1:23" s="6" customFormat="1" ht="24.95" customHeight="1">
      <c r="A3" s="192"/>
      <c r="B3" s="122"/>
      <c r="C3" s="193"/>
      <c r="D3" s="193"/>
      <c r="E3" s="193"/>
      <c r="F3" s="194"/>
      <c r="G3" s="195" t="s">
        <v>1</v>
      </c>
      <c r="H3" s="97">
        <f>①集計表!P4</f>
        <v>0</v>
      </c>
      <c r="I3" s="196" t="s">
        <v>3</v>
      </c>
      <c r="J3" s="118"/>
      <c r="K3" s="131"/>
      <c r="L3" s="131"/>
      <c r="M3" s="131"/>
      <c r="N3" s="131"/>
      <c r="O3" s="131"/>
      <c r="P3" s="131"/>
      <c r="Q3" s="131"/>
      <c r="R3" s="131"/>
      <c r="S3" s="131"/>
      <c r="T3" s="131"/>
      <c r="U3" s="131"/>
      <c r="V3" s="131"/>
      <c r="W3" s="131"/>
    </row>
    <row r="4" spans="1:23" s="6" customFormat="1" ht="24.95" customHeight="1">
      <c r="A4" s="121"/>
      <c r="B4" s="122"/>
      <c r="C4" s="193"/>
      <c r="D4" s="193"/>
      <c r="E4" s="193"/>
      <c r="F4" s="194"/>
      <c r="G4" s="197" t="s">
        <v>4</v>
      </c>
      <c r="H4" s="276">
        <f>①集計表!P5</f>
        <v>0</v>
      </c>
      <c r="I4" s="277"/>
      <c r="J4" s="278"/>
      <c r="K4" s="131"/>
      <c r="L4" s="131"/>
      <c r="M4" s="131"/>
      <c r="N4" s="131"/>
      <c r="O4" s="131"/>
      <c r="P4" s="131"/>
      <c r="Q4" s="131"/>
      <c r="R4" s="131"/>
      <c r="S4" s="131"/>
      <c r="T4" s="131"/>
      <c r="U4" s="131"/>
      <c r="V4" s="131"/>
      <c r="W4" s="131"/>
    </row>
    <row r="5" spans="1:23" s="6" customFormat="1" ht="24.95" customHeight="1" thickBot="1">
      <c r="A5" s="62"/>
      <c r="B5" s="71"/>
      <c r="C5" s="3"/>
      <c r="D5" s="14"/>
      <c r="E5" s="14"/>
      <c r="F5" s="7"/>
      <c r="G5" s="15" t="s">
        <v>7</v>
      </c>
      <c r="H5" s="279">
        <f>①集計表!P6</f>
        <v>0</v>
      </c>
      <c r="I5" s="280"/>
      <c r="J5" s="281"/>
      <c r="K5" s="131"/>
      <c r="L5" s="131"/>
      <c r="M5" s="131"/>
      <c r="N5" s="131"/>
      <c r="O5" s="131"/>
      <c r="P5" s="131"/>
      <c r="Q5" s="131"/>
      <c r="R5" s="131"/>
      <c r="S5" s="131"/>
      <c r="T5" s="131"/>
      <c r="U5" s="131"/>
      <c r="V5" s="131"/>
      <c r="W5" s="131"/>
    </row>
    <row r="6" spans="1:23" s="6" customFormat="1" ht="24.95" customHeight="1">
      <c r="A6" s="62"/>
      <c r="B6" s="68" t="s">
        <v>6</v>
      </c>
      <c r="C6" s="270"/>
      <c r="D6" s="271"/>
      <c r="E6" s="14"/>
      <c r="F6" s="7"/>
      <c r="G6" s="70" t="s">
        <v>63</v>
      </c>
      <c r="H6" s="279">
        <f>①集計表!P7</f>
        <v>0</v>
      </c>
      <c r="I6" s="280"/>
      <c r="J6" s="281"/>
      <c r="K6" s="131"/>
      <c r="L6" s="131"/>
      <c r="M6" s="131"/>
      <c r="N6" s="131"/>
      <c r="O6" s="131"/>
      <c r="P6" s="131"/>
      <c r="Q6" s="131"/>
      <c r="R6" s="131"/>
      <c r="S6" s="131"/>
      <c r="T6" s="131"/>
      <c r="U6" s="131"/>
      <c r="V6" s="131"/>
      <c r="W6" s="131"/>
    </row>
    <row r="7" spans="1:23" s="6" customFormat="1" ht="24.95" customHeight="1" thickBot="1">
      <c r="A7" s="62"/>
      <c r="B7" s="107" t="s">
        <v>9</v>
      </c>
      <c r="C7" s="272"/>
      <c r="D7" s="273"/>
      <c r="E7" s="14"/>
      <c r="F7" s="7"/>
      <c r="G7" s="17" t="s">
        <v>64</v>
      </c>
      <c r="H7" s="282">
        <f>①集計表!P8</f>
        <v>0</v>
      </c>
      <c r="I7" s="283"/>
      <c r="J7" s="284"/>
      <c r="K7" s="131"/>
      <c r="L7" s="131"/>
      <c r="M7" s="131"/>
      <c r="N7" s="131"/>
      <c r="O7" s="131"/>
      <c r="P7" s="131"/>
      <c r="Q7" s="131"/>
      <c r="R7" s="131"/>
      <c r="S7" s="131"/>
      <c r="T7" s="131"/>
      <c r="U7" s="131"/>
      <c r="V7" s="131"/>
      <c r="W7" s="131"/>
    </row>
    <row r="8" spans="1:23" s="6" customFormat="1" ht="24.95" customHeight="1" thickBot="1">
      <c r="A8" s="62"/>
      <c r="B8" s="268" t="s">
        <v>104</v>
      </c>
      <c r="C8" s="269"/>
      <c r="D8" s="133" t="s">
        <v>106</v>
      </c>
      <c r="E8" s="14"/>
      <c r="F8" s="7"/>
      <c r="G8" s="102"/>
      <c r="H8" s="3"/>
      <c r="I8" s="3"/>
      <c r="J8" s="106"/>
      <c r="K8" s="131"/>
      <c r="L8" s="131" t="s">
        <v>190</v>
      </c>
      <c r="M8" s="131"/>
      <c r="N8" s="131"/>
      <c r="O8" s="131"/>
      <c r="P8" s="131"/>
      <c r="Q8" s="131"/>
      <c r="R8" s="131"/>
      <c r="S8" s="131"/>
      <c r="T8" s="131"/>
      <c r="U8" s="131"/>
      <c r="V8" s="131"/>
      <c r="W8" s="131"/>
    </row>
    <row r="9" spans="1:23" ht="24.95" customHeight="1">
      <c r="A9" s="62"/>
      <c r="B9" s="58"/>
      <c r="C9" s="19"/>
      <c r="D9" s="20"/>
      <c r="E9" s="20"/>
      <c r="F9" s="19"/>
      <c r="G9" s="19"/>
      <c r="H9" s="21"/>
      <c r="I9" s="22"/>
      <c r="J9" s="23"/>
      <c r="K9" s="130"/>
      <c r="L9" s="141" t="s">
        <v>189</v>
      </c>
      <c r="M9" s="140">
        <v>42826</v>
      </c>
      <c r="N9" s="130"/>
      <c r="O9" s="130"/>
      <c r="P9" s="130"/>
      <c r="Q9" s="130"/>
      <c r="R9" s="130"/>
      <c r="S9" s="130"/>
      <c r="T9" s="130"/>
      <c r="U9" s="130"/>
      <c r="V9" s="130"/>
      <c r="W9" s="130"/>
    </row>
    <row r="10" spans="1:23" ht="98.25" customHeight="1" thickBot="1">
      <c r="A10" s="61" t="s">
        <v>15</v>
      </c>
      <c r="B10" s="105" t="s">
        <v>146</v>
      </c>
      <c r="C10" s="59" t="s">
        <v>101</v>
      </c>
      <c r="D10" s="285" t="s">
        <v>181</v>
      </c>
      <c r="E10" s="286"/>
      <c r="F10" s="59" t="s">
        <v>19</v>
      </c>
      <c r="G10" s="60" t="s">
        <v>20</v>
      </c>
      <c r="H10" s="69" t="s">
        <v>74</v>
      </c>
      <c r="I10" s="72" t="s">
        <v>136</v>
      </c>
      <c r="J10" s="59" t="s">
        <v>62</v>
      </c>
      <c r="K10" s="130"/>
      <c r="L10" s="141" t="s">
        <v>142</v>
      </c>
      <c r="M10" s="130"/>
      <c r="N10" s="130"/>
      <c r="O10" s="130"/>
      <c r="P10" s="130"/>
      <c r="Q10" s="130"/>
      <c r="R10" s="130"/>
      <c r="S10" s="130"/>
      <c r="T10" s="130"/>
      <c r="U10" s="130"/>
      <c r="V10" s="130"/>
      <c r="W10" s="130"/>
    </row>
    <row r="11" spans="1:23" ht="30" customHeight="1">
      <c r="A11" s="64">
        <v>1</v>
      </c>
      <c r="B11" s="153"/>
      <c r="C11" s="154"/>
      <c r="D11" s="274"/>
      <c r="E11" s="275"/>
      <c r="F11" s="155"/>
      <c r="G11" s="156"/>
      <c r="H11" s="157"/>
      <c r="I11" s="158"/>
      <c r="J11" s="75"/>
      <c r="K11" s="130"/>
      <c r="L11" s="141" t="s">
        <v>143</v>
      </c>
      <c r="M11" s="140">
        <v>43921</v>
      </c>
      <c r="N11" s="130"/>
      <c r="O11" s="130"/>
      <c r="P11" s="130"/>
      <c r="Q11" s="130"/>
      <c r="R11" s="130"/>
      <c r="S11" s="130"/>
      <c r="T11" s="130"/>
      <c r="U11" s="130"/>
      <c r="V11" s="130"/>
      <c r="W11" s="130"/>
    </row>
    <row r="12" spans="1:23" ht="30" customHeight="1">
      <c r="A12" s="64">
        <v>2</v>
      </c>
      <c r="B12" s="153"/>
      <c r="C12" s="154"/>
      <c r="D12" s="274"/>
      <c r="E12" s="275"/>
      <c r="F12" s="155"/>
      <c r="G12" s="156"/>
      <c r="H12" s="159"/>
      <c r="I12" s="160"/>
      <c r="J12" s="75"/>
      <c r="K12" s="130">
        <f t="shared" ref="K12:K25" si="0">IF(H12&lt;&gt;"",1,0)</f>
        <v>0</v>
      </c>
      <c r="L12" s="130" t="s">
        <v>141</v>
      </c>
      <c r="M12" s="140">
        <v>45382</v>
      </c>
      <c r="N12" s="130"/>
      <c r="O12" s="130"/>
      <c r="P12" s="130"/>
      <c r="Q12" s="130"/>
      <c r="R12" s="130"/>
      <c r="S12" s="130"/>
      <c r="T12" s="130"/>
      <c r="U12" s="130"/>
      <c r="V12" s="130"/>
      <c r="W12" s="130"/>
    </row>
    <row r="13" spans="1:23" ht="30" customHeight="1">
      <c r="A13" s="64">
        <v>3</v>
      </c>
      <c r="B13" s="153"/>
      <c r="C13" s="154"/>
      <c r="D13" s="274"/>
      <c r="E13" s="275"/>
      <c r="F13" s="155"/>
      <c r="G13" s="156"/>
      <c r="H13" s="159"/>
      <c r="I13" s="160"/>
      <c r="J13" s="75"/>
      <c r="K13" s="130">
        <f t="shared" si="0"/>
        <v>0</v>
      </c>
      <c r="L13" s="130" t="str">
        <f t="shared" ref="L13:L24" si="1">IF(C13="その他",1,"")</f>
        <v/>
      </c>
      <c r="M13" s="142"/>
      <c r="N13" s="130"/>
      <c r="O13" s="130"/>
      <c r="P13" s="130"/>
      <c r="Q13" s="130"/>
      <c r="R13" s="130"/>
      <c r="S13" s="130"/>
      <c r="T13" s="130"/>
      <c r="U13" s="130"/>
      <c r="V13" s="130"/>
      <c r="W13" s="130"/>
    </row>
    <row r="14" spans="1:23" ht="30" customHeight="1">
      <c r="A14" s="64">
        <v>4</v>
      </c>
      <c r="B14" s="153"/>
      <c r="C14" s="154"/>
      <c r="D14" s="274"/>
      <c r="E14" s="275"/>
      <c r="F14" s="155"/>
      <c r="G14" s="156"/>
      <c r="H14" s="159"/>
      <c r="I14" s="160"/>
      <c r="J14" s="75"/>
      <c r="K14" s="130">
        <f>IF(H14&lt;&gt;"",1,0)</f>
        <v>0</v>
      </c>
      <c r="L14" s="130" t="str">
        <f t="shared" si="1"/>
        <v/>
      </c>
      <c r="M14" s="141"/>
      <c r="N14" s="130"/>
      <c r="O14" s="130"/>
      <c r="P14" s="130"/>
      <c r="Q14" s="130"/>
      <c r="R14" s="130"/>
      <c r="S14" s="130"/>
      <c r="T14" s="130"/>
      <c r="U14" s="130"/>
      <c r="V14" s="130"/>
      <c r="W14" s="130"/>
    </row>
    <row r="15" spans="1:23" ht="30" customHeight="1">
      <c r="A15" s="64">
        <v>5</v>
      </c>
      <c r="B15" s="153"/>
      <c r="C15" s="154"/>
      <c r="D15" s="274"/>
      <c r="E15" s="275"/>
      <c r="F15" s="155"/>
      <c r="G15" s="156"/>
      <c r="H15" s="159"/>
      <c r="I15" s="160"/>
      <c r="J15" s="75"/>
      <c r="K15" s="130">
        <f t="shared" si="0"/>
        <v>0</v>
      </c>
      <c r="L15" s="130" t="str">
        <f t="shared" si="1"/>
        <v/>
      </c>
      <c r="M15" s="130"/>
      <c r="N15" s="130"/>
      <c r="O15" s="130"/>
      <c r="P15" s="130"/>
      <c r="Q15" s="130"/>
      <c r="R15" s="130"/>
      <c r="S15" s="130"/>
      <c r="T15" s="130"/>
      <c r="U15" s="130"/>
      <c r="V15" s="130"/>
      <c r="W15" s="130"/>
    </row>
    <row r="16" spans="1:23" ht="30" customHeight="1">
      <c r="A16" s="64">
        <v>6</v>
      </c>
      <c r="B16" s="153"/>
      <c r="C16" s="154"/>
      <c r="D16" s="274"/>
      <c r="E16" s="275"/>
      <c r="F16" s="155"/>
      <c r="G16" s="156"/>
      <c r="H16" s="159"/>
      <c r="I16" s="160"/>
      <c r="J16" s="75"/>
      <c r="K16" s="130">
        <f t="shared" si="0"/>
        <v>0</v>
      </c>
      <c r="L16" s="130" t="str">
        <f t="shared" si="1"/>
        <v/>
      </c>
      <c r="M16" s="130"/>
      <c r="N16" s="130"/>
      <c r="O16" s="130"/>
      <c r="P16" s="130"/>
      <c r="Q16" s="130"/>
      <c r="R16" s="130"/>
      <c r="S16" s="130"/>
      <c r="T16" s="130"/>
      <c r="U16" s="130"/>
      <c r="V16" s="130"/>
      <c r="W16" s="130"/>
    </row>
    <row r="17" spans="1:23" ht="30" customHeight="1">
      <c r="A17" s="64">
        <v>7</v>
      </c>
      <c r="B17" s="153"/>
      <c r="C17" s="154"/>
      <c r="D17" s="274"/>
      <c r="E17" s="275"/>
      <c r="F17" s="155"/>
      <c r="G17" s="156"/>
      <c r="H17" s="159"/>
      <c r="I17" s="160"/>
      <c r="J17" s="75"/>
      <c r="K17" s="130">
        <f t="shared" si="0"/>
        <v>0</v>
      </c>
      <c r="L17" s="130" t="str">
        <f t="shared" si="1"/>
        <v/>
      </c>
      <c r="M17" s="130"/>
      <c r="N17" s="130"/>
      <c r="O17" s="130"/>
      <c r="P17" s="130"/>
      <c r="Q17" s="130"/>
      <c r="R17" s="130"/>
      <c r="S17" s="130"/>
      <c r="T17" s="130"/>
      <c r="U17" s="130"/>
      <c r="V17" s="130"/>
      <c r="W17" s="130"/>
    </row>
    <row r="18" spans="1:23" ht="30" customHeight="1">
      <c r="A18" s="64">
        <v>8</v>
      </c>
      <c r="B18" s="153"/>
      <c r="C18" s="154"/>
      <c r="D18" s="274"/>
      <c r="E18" s="275"/>
      <c r="F18" s="155"/>
      <c r="G18" s="156"/>
      <c r="H18" s="159"/>
      <c r="I18" s="160"/>
      <c r="J18" s="75"/>
      <c r="K18" s="130">
        <f t="shared" si="0"/>
        <v>0</v>
      </c>
      <c r="L18" s="130" t="str">
        <f t="shared" si="1"/>
        <v/>
      </c>
      <c r="M18" s="130"/>
      <c r="N18" s="130"/>
      <c r="O18" s="130"/>
      <c r="P18" s="130"/>
      <c r="Q18" s="130"/>
      <c r="R18" s="130"/>
      <c r="S18" s="130"/>
      <c r="T18" s="130"/>
      <c r="U18" s="130"/>
      <c r="V18" s="130"/>
      <c r="W18" s="130"/>
    </row>
    <row r="19" spans="1:23" ht="30" customHeight="1">
      <c r="A19" s="64">
        <v>9</v>
      </c>
      <c r="B19" s="153"/>
      <c r="C19" s="154"/>
      <c r="D19" s="274"/>
      <c r="E19" s="275"/>
      <c r="F19" s="155"/>
      <c r="G19" s="156"/>
      <c r="H19" s="159"/>
      <c r="I19" s="160"/>
      <c r="J19" s="75"/>
      <c r="K19" s="130">
        <f t="shared" si="0"/>
        <v>0</v>
      </c>
      <c r="L19" s="130" t="str">
        <f t="shared" si="1"/>
        <v/>
      </c>
      <c r="M19" s="130"/>
      <c r="N19" s="130"/>
      <c r="O19" s="130"/>
      <c r="P19" s="130"/>
      <c r="Q19" s="130"/>
      <c r="R19" s="130"/>
      <c r="S19" s="130"/>
      <c r="T19" s="130"/>
      <c r="U19" s="130"/>
      <c r="V19" s="130"/>
      <c r="W19" s="130"/>
    </row>
    <row r="20" spans="1:23" ht="30" customHeight="1">
      <c r="A20" s="64">
        <v>10</v>
      </c>
      <c r="B20" s="153"/>
      <c r="C20" s="154"/>
      <c r="D20" s="274"/>
      <c r="E20" s="275"/>
      <c r="F20" s="155"/>
      <c r="G20" s="156"/>
      <c r="H20" s="159"/>
      <c r="I20" s="160"/>
      <c r="J20" s="75"/>
      <c r="K20" s="130">
        <f t="shared" si="0"/>
        <v>0</v>
      </c>
      <c r="L20" s="130" t="str">
        <f t="shared" si="1"/>
        <v/>
      </c>
      <c r="M20" s="130"/>
      <c r="N20" s="130"/>
      <c r="O20" s="130"/>
      <c r="P20" s="130"/>
      <c r="Q20" s="130"/>
      <c r="R20" s="130"/>
      <c r="S20" s="130"/>
      <c r="T20" s="130"/>
      <c r="U20" s="130"/>
      <c r="V20" s="130"/>
      <c r="W20" s="130"/>
    </row>
    <row r="21" spans="1:23" ht="30" customHeight="1">
      <c r="A21" s="64">
        <v>11</v>
      </c>
      <c r="B21" s="153"/>
      <c r="C21" s="154"/>
      <c r="D21" s="274"/>
      <c r="E21" s="275"/>
      <c r="F21" s="155"/>
      <c r="G21" s="156"/>
      <c r="H21" s="159"/>
      <c r="I21" s="160"/>
      <c r="J21" s="75"/>
      <c r="K21" s="130">
        <f t="shared" si="0"/>
        <v>0</v>
      </c>
      <c r="L21" s="130" t="str">
        <f t="shared" si="1"/>
        <v/>
      </c>
      <c r="M21" s="130"/>
      <c r="N21" s="130"/>
      <c r="O21" s="130"/>
      <c r="P21" s="130"/>
      <c r="Q21" s="130"/>
      <c r="R21" s="130"/>
      <c r="S21" s="130"/>
      <c r="T21" s="130"/>
      <c r="U21" s="130"/>
      <c r="V21" s="130"/>
      <c r="W21" s="130"/>
    </row>
    <row r="22" spans="1:23" ht="30" customHeight="1">
      <c r="A22" s="64">
        <v>12</v>
      </c>
      <c r="B22" s="153"/>
      <c r="C22" s="154"/>
      <c r="D22" s="274"/>
      <c r="E22" s="275"/>
      <c r="F22" s="155"/>
      <c r="G22" s="156"/>
      <c r="H22" s="159"/>
      <c r="I22" s="160"/>
      <c r="J22" s="75"/>
      <c r="K22" s="130">
        <f t="shared" si="0"/>
        <v>0</v>
      </c>
      <c r="L22" s="130" t="str">
        <f t="shared" si="1"/>
        <v/>
      </c>
      <c r="M22" s="130"/>
      <c r="N22" s="130"/>
      <c r="O22" s="130"/>
      <c r="P22" s="130"/>
      <c r="Q22" s="130"/>
      <c r="R22" s="130"/>
      <c r="S22" s="130"/>
      <c r="T22" s="130"/>
      <c r="U22" s="130"/>
      <c r="V22" s="130"/>
      <c r="W22" s="130"/>
    </row>
    <row r="23" spans="1:23" ht="30" customHeight="1">
      <c r="A23" s="64">
        <v>13</v>
      </c>
      <c r="B23" s="153"/>
      <c r="C23" s="154"/>
      <c r="D23" s="274"/>
      <c r="E23" s="275"/>
      <c r="F23" s="155"/>
      <c r="G23" s="156"/>
      <c r="H23" s="159"/>
      <c r="I23" s="160"/>
      <c r="J23" s="75"/>
      <c r="K23" s="130">
        <f t="shared" si="0"/>
        <v>0</v>
      </c>
      <c r="L23" s="130" t="str">
        <f t="shared" si="1"/>
        <v/>
      </c>
      <c r="M23" s="130"/>
      <c r="N23" s="130"/>
      <c r="O23" s="130"/>
      <c r="P23" s="130"/>
      <c r="Q23" s="130"/>
      <c r="R23" s="130"/>
      <c r="S23" s="130"/>
      <c r="T23" s="130"/>
      <c r="U23" s="130"/>
      <c r="V23" s="130"/>
      <c r="W23" s="130"/>
    </row>
    <row r="24" spans="1:23" ht="30" customHeight="1">
      <c r="A24" s="64">
        <v>14</v>
      </c>
      <c r="B24" s="153"/>
      <c r="C24" s="154"/>
      <c r="D24" s="274"/>
      <c r="E24" s="275"/>
      <c r="F24" s="155"/>
      <c r="G24" s="156"/>
      <c r="H24" s="159"/>
      <c r="I24" s="160"/>
      <c r="J24" s="75"/>
      <c r="K24" s="130">
        <f t="shared" si="0"/>
        <v>0</v>
      </c>
      <c r="L24" s="130" t="str">
        <f t="shared" si="1"/>
        <v/>
      </c>
      <c r="M24" s="130"/>
      <c r="N24" s="130"/>
      <c r="O24" s="130"/>
      <c r="P24" s="130"/>
      <c r="Q24" s="130"/>
      <c r="R24" s="130"/>
      <c r="S24" s="130"/>
      <c r="T24" s="130"/>
      <c r="U24" s="130"/>
      <c r="V24" s="130"/>
      <c r="W24" s="130"/>
    </row>
    <row r="25" spans="1:23" ht="30" customHeight="1" thickBot="1">
      <c r="A25" s="65">
        <v>15</v>
      </c>
      <c r="B25" s="198"/>
      <c r="C25" s="161"/>
      <c r="D25" s="294"/>
      <c r="E25" s="295"/>
      <c r="F25" s="162"/>
      <c r="G25" s="163"/>
      <c r="H25" s="164"/>
      <c r="I25" s="165"/>
      <c r="J25" s="76"/>
      <c r="K25" s="130">
        <f t="shared" si="0"/>
        <v>0</v>
      </c>
      <c r="L25" s="130" t="e">
        <f>IF(SUMIF(C11:C25,"【職員処遇改善費のみ対象】園内研修",I11:I25)&gt;VLOOKUP(C6,M25:N28,2,FALSE),VLOOKUP(C6,M25:N28,2,FALSE)-SUMIF(C11:C25,"【職員処遇改善費のみ対象】園内研修",I11:I25),"")</f>
        <v>#N/A</v>
      </c>
      <c r="M25" s="54" t="s">
        <v>140</v>
      </c>
      <c r="N25" s="149">
        <v>4</v>
      </c>
      <c r="O25" s="130"/>
      <c r="P25" s="130"/>
      <c r="Q25" s="130"/>
      <c r="R25" s="130"/>
      <c r="S25" s="130"/>
      <c r="T25" s="130"/>
      <c r="U25" s="130"/>
      <c r="V25" s="130"/>
      <c r="W25" s="130"/>
    </row>
    <row r="26" spans="1:23" ht="26.25" customHeight="1" thickTop="1" thickBot="1">
      <c r="A26" s="287" t="s">
        <v>65</v>
      </c>
      <c r="B26" s="289"/>
      <c r="C26" s="288"/>
      <c r="D26" s="288"/>
      <c r="E26" s="288"/>
      <c r="F26" s="289"/>
      <c r="G26" s="290"/>
      <c r="H26" s="85">
        <f ca="1">①集計表!P54</f>
        <v>0</v>
      </c>
      <c r="I26" s="82">
        <f ca="1">SUM(I27:I29)</f>
        <v>0</v>
      </c>
      <c r="J26" s="152"/>
      <c r="K26" s="130"/>
      <c r="L26" s="130"/>
      <c r="M26" s="132"/>
      <c r="N26" s="149"/>
      <c r="O26" s="130"/>
      <c r="P26" s="130"/>
      <c r="Q26" s="130"/>
      <c r="R26" s="130"/>
      <c r="S26" s="130"/>
      <c r="T26" s="130"/>
      <c r="U26" s="130"/>
      <c r="V26" s="130"/>
      <c r="W26" s="130"/>
    </row>
    <row r="27" spans="1:23" ht="26.25" customHeight="1" thickBot="1">
      <c r="A27" s="136"/>
      <c r="B27" s="127" t="s">
        <v>66</v>
      </c>
      <c r="C27" s="128"/>
      <c r="D27" s="128"/>
      <c r="E27" s="128"/>
      <c r="F27" s="128"/>
      <c r="G27" s="128"/>
      <c r="H27" s="139" t="s">
        <v>89</v>
      </c>
      <c r="I27" s="82">
        <f>SUMIF(C11:C25,"【職員処遇改善費のみ対象】横浜市（区）主催研修",I11:I25)</f>
        <v>0</v>
      </c>
      <c r="J27" s="126"/>
      <c r="K27" s="130"/>
      <c r="L27" s="130"/>
      <c r="M27" s="132"/>
      <c r="N27" s="149"/>
      <c r="O27" s="130"/>
      <c r="P27" s="130"/>
      <c r="Q27" s="130"/>
      <c r="R27" s="130"/>
      <c r="S27" s="130"/>
      <c r="T27" s="130"/>
      <c r="U27" s="130"/>
      <c r="V27" s="130"/>
      <c r="W27" s="130"/>
    </row>
    <row r="28" spans="1:23" ht="26.25" customHeight="1" thickBot="1">
      <c r="A28" s="136"/>
      <c r="B28" s="147" t="s">
        <v>145</v>
      </c>
      <c r="C28" s="128"/>
      <c r="D28" s="128"/>
      <c r="E28" s="128"/>
      <c r="F28" s="128"/>
      <c r="G28" s="128"/>
      <c r="H28" s="138" t="s">
        <v>186</v>
      </c>
      <c r="I28" s="82">
        <f ca="1">SUMIF(C11:C26,"【幼稚園又は認定こども園に勤務していた者】その他",I11:I25)</f>
        <v>0</v>
      </c>
      <c r="J28" s="137"/>
      <c r="K28" s="130"/>
      <c r="M28" s="132"/>
      <c r="N28" s="149"/>
      <c r="O28" s="130"/>
      <c r="P28" s="130"/>
      <c r="Q28" s="130"/>
      <c r="R28" s="130"/>
      <c r="S28" s="130"/>
      <c r="T28" s="130"/>
      <c r="U28" s="130"/>
      <c r="V28" s="130"/>
      <c r="W28" s="130"/>
    </row>
    <row r="29" spans="1:23" ht="26.25" customHeight="1" thickBot="1">
      <c r="A29" s="136"/>
      <c r="B29" s="292" t="s">
        <v>144</v>
      </c>
      <c r="C29" s="292"/>
      <c r="D29" s="292"/>
      <c r="E29" s="292"/>
      <c r="F29" s="292"/>
      <c r="G29" s="293"/>
      <c r="H29" s="138" t="s">
        <v>187</v>
      </c>
      <c r="I29" s="82">
        <f>IF(SUMIF(C11:C25,"【職員処遇改善費のみ対象】園内研修",I11:I25)&gt;N25,N25,SUMIF(C11:C25,"【職員処遇改善費のみ対象】園内研修",I11:I25))</f>
        <v>0</v>
      </c>
      <c r="J29" s="137"/>
      <c r="K29" s="130"/>
      <c r="L29" s="130"/>
      <c r="M29" s="130"/>
      <c r="N29" s="130"/>
      <c r="O29" s="130"/>
      <c r="P29" s="130"/>
      <c r="Q29" s="130"/>
      <c r="R29" s="130"/>
      <c r="S29" s="130"/>
      <c r="T29" s="130"/>
      <c r="U29" s="130"/>
      <c r="V29" s="130"/>
      <c r="W29" s="130"/>
    </row>
    <row r="30" spans="1:23" s="52" customFormat="1" ht="26.25" customHeight="1" thickBot="1">
      <c r="A30" s="121"/>
      <c r="B30" s="122" t="s">
        <v>183</v>
      </c>
      <c r="C30" s="148"/>
      <c r="D30" s="128"/>
      <c r="E30" s="128"/>
      <c r="F30" s="128"/>
      <c r="G30" s="128"/>
      <c r="H30" s="189" t="s">
        <v>188</v>
      </c>
      <c r="I30" s="82">
        <f>SUMIF(C11:C25,"幼稚園教諭旧免許状更新講習・免許法認定講習",I11:I25)</f>
        <v>0</v>
      </c>
      <c r="J30" s="128"/>
      <c r="K30" s="132"/>
      <c r="L30" s="132"/>
      <c r="M30" s="132"/>
      <c r="N30" s="132"/>
      <c r="O30" s="132"/>
      <c r="P30" s="132"/>
      <c r="Q30" s="132"/>
      <c r="R30" s="132"/>
      <c r="S30" s="132"/>
      <c r="T30" s="132"/>
      <c r="U30" s="132"/>
      <c r="V30" s="132"/>
      <c r="W30" s="132"/>
    </row>
    <row r="31" spans="1:23" s="52" customFormat="1" ht="15" customHeight="1">
      <c r="A31" s="121"/>
      <c r="B31" s="291" t="s">
        <v>184</v>
      </c>
      <c r="C31" s="291"/>
      <c r="D31" s="128"/>
      <c r="E31" s="128"/>
      <c r="F31" s="128"/>
      <c r="G31" s="128"/>
      <c r="H31" s="128"/>
      <c r="I31" s="128"/>
      <c r="J31" s="128"/>
      <c r="K31" s="132"/>
      <c r="L31" s="132"/>
      <c r="M31" s="132"/>
      <c r="N31" s="132"/>
      <c r="O31" s="132"/>
      <c r="P31" s="132"/>
      <c r="Q31" s="132"/>
      <c r="R31" s="132"/>
      <c r="S31" s="132"/>
      <c r="T31" s="132"/>
      <c r="U31" s="132"/>
      <c r="V31" s="132"/>
      <c r="W31" s="132"/>
    </row>
    <row r="32" spans="1:23" s="52" customFormat="1" ht="15" customHeight="1">
      <c r="A32" s="121"/>
      <c r="B32" s="122" t="s">
        <v>185</v>
      </c>
      <c r="C32" s="128"/>
      <c r="D32" s="128"/>
      <c r="E32" s="128"/>
      <c r="F32" s="128"/>
      <c r="G32" s="128"/>
      <c r="H32" s="128"/>
      <c r="I32" s="128"/>
      <c r="J32" s="128"/>
      <c r="K32" s="132"/>
      <c r="L32" s="132"/>
      <c r="M32" s="132"/>
      <c r="N32" s="132"/>
      <c r="O32" s="132"/>
      <c r="P32" s="132"/>
      <c r="Q32" s="132"/>
      <c r="R32" s="132"/>
      <c r="S32" s="132"/>
      <c r="T32" s="132"/>
      <c r="U32" s="132"/>
      <c r="V32" s="132"/>
      <c r="W32" s="132"/>
    </row>
    <row r="33" spans="1:23" s="52" customFormat="1" ht="15" customHeight="1">
      <c r="A33" s="121"/>
      <c r="B33" s="122" t="s">
        <v>196</v>
      </c>
      <c r="C33" s="128"/>
      <c r="D33" s="128"/>
      <c r="E33" s="128"/>
      <c r="F33" s="128"/>
      <c r="G33" s="128"/>
      <c r="H33" s="128"/>
      <c r="I33" s="128"/>
      <c r="J33" s="128"/>
      <c r="K33" s="132"/>
      <c r="L33" s="132"/>
      <c r="M33" s="132"/>
      <c r="N33" s="132"/>
      <c r="O33" s="132"/>
      <c r="P33" s="132"/>
      <c r="Q33" s="132"/>
      <c r="R33" s="132"/>
      <c r="S33" s="132"/>
      <c r="T33" s="132"/>
      <c r="U33" s="132"/>
      <c r="V33" s="132"/>
      <c r="W33" s="132"/>
    </row>
    <row r="34" spans="1:23" s="52" customFormat="1" ht="15" customHeight="1">
      <c r="A34" s="121"/>
      <c r="C34" s="129"/>
      <c r="D34" s="128"/>
      <c r="E34" s="128"/>
      <c r="F34" s="128"/>
      <c r="G34" s="128"/>
      <c r="H34" s="128"/>
      <c r="I34" s="128"/>
      <c r="J34" s="128"/>
      <c r="K34" s="132"/>
      <c r="L34" s="132"/>
      <c r="M34" s="132"/>
      <c r="N34" s="132"/>
      <c r="O34" s="132"/>
      <c r="P34" s="132"/>
      <c r="Q34" s="132"/>
      <c r="R34" s="132"/>
      <c r="S34" s="132"/>
      <c r="T34" s="132"/>
      <c r="U34" s="132"/>
      <c r="V34" s="132"/>
      <c r="W34" s="132"/>
    </row>
    <row r="35" spans="1:23" s="52" customFormat="1" ht="15" customHeight="1">
      <c r="A35" s="121"/>
      <c r="D35" s="128"/>
      <c r="E35" s="128"/>
      <c r="F35" s="128"/>
      <c r="G35" s="128"/>
      <c r="H35" s="128"/>
      <c r="I35" s="128"/>
      <c r="J35" s="128"/>
      <c r="K35" s="132"/>
      <c r="L35" s="132"/>
      <c r="M35" s="132"/>
      <c r="N35" s="132"/>
      <c r="O35" s="132"/>
      <c r="P35" s="132"/>
      <c r="Q35" s="132"/>
      <c r="R35" s="132"/>
      <c r="S35" s="132"/>
      <c r="T35" s="132"/>
      <c r="U35" s="132"/>
      <c r="V35" s="132"/>
      <c r="W35" s="132"/>
    </row>
    <row r="36" spans="1:23" s="52" customFormat="1" ht="15" customHeight="1">
      <c r="A36" s="121"/>
      <c r="C36" s="128"/>
      <c r="D36" s="128"/>
      <c r="E36" s="128"/>
      <c r="F36" s="128"/>
      <c r="G36" s="128"/>
      <c r="H36" s="128"/>
      <c r="I36" s="128"/>
      <c r="J36" s="128"/>
      <c r="K36" s="132"/>
      <c r="L36" s="132"/>
      <c r="M36" s="132"/>
      <c r="N36" s="132"/>
      <c r="O36" s="132"/>
      <c r="P36" s="132"/>
      <c r="Q36" s="132"/>
      <c r="R36" s="132"/>
      <c r="S36" s="132"/>
      <c r="T36" s="132"/>
      <c r="U36" s="132"/>
      <c r="V36" s="132"/>
      <c r="W36" s="132"/>
    </row>
    <row r="37" spans="1:23" s="52" customFormat="1" ht="15" customHeight="1">
      <c r="A37" s="62"/>
      <c r="C37" s="50"/>
      <c r="D37" s="50"/>
      <c r="E37" s="50"/>
      <c r="F37" s="50"/>
      <c r="G37" s="50"/>
      <c r="H37" s="50"/>
      <c r="I37" s="50"/>
      <c r="J37" s="50"/>
    </row>
    <row r="38" spans="1:23" s="52" customFormat="1" ht="15" customHeight="1">
      <c r="A38" s="62"/>
      <c r="B38" s="99" t="s">
        <v>90</v>
      </c>
      <c r="C38" s="100"/>
      <c r="D38" s="100"/>
      <c r="E38" s="100"/>
      <c r="F38" s="100"/>
      <c r="G38" s="50"/>
      <c r="H38" s="50"/>
      <c r="I38" s="50"/>
      <c r="J38" s="50"/>
    </row>
    <row r="39" spans="1:23" s="52" customFormat="1" ht="30" customHeight="1">
      <c r="A39" s="62"/>
      <c r="B39" s="211"/>
      <c r="C39" s="212"/>
      <c r="D39" s="212"/>
      <c r="E39" s="212"/>
      <c r="F39" s="212"/>
      <c r="G39" s="212"/>
      <c r="H39" s="212"/>
      <c r="I39" s="212"/>
      <c r="J39" s="212"/>
    </row>
    <row r="40" spans="1:23" s="52" customFormat="1" ht="15" customHeight="1">
      <c r="A40" s="62"/>
      <c r="B40" s="58"/>
      <c r="C40" s="50"/>
      <c r="D40" s="50"/>
      <c r="E40" s="50"/>
      <c r="F40" s="50"/>
      <c r="G40" s="50"/>
      <c r="H40" s="50"/>
      <c r="I40" s="50"/>
      <c r="J40" s="50"/>
    </row>
    <row r="41" spans="1:23" s="52" customFormat="1" ht="15" customHeight="1">
      <c r="A41" s="62"/>
      <c r="B41" s="58"/>
      <c r="C41" s="50"/>
      <c r="D41" s="50"/>
      <c r="E41" s="50"/>
      <c r="F41" s="50"/>
      <c r="G41" s="50"/>
      <c r="H41" s="50"/>
      <c r="I41" s="50"/>
      <c r="J41" s="50"/>
    </row>
    <row r="42" spans="1:23" s="53" customFormat="1" ht="15" customHeight="1">
      <c r="A42" s="66"/>
      <c r="B42" s="57"/>
      <c r="C42" s="51"/>
      <c r="D42" s="51"/>
      <c r="E42" s="51"/>
      <c r="F42" s="51"/>
      <c r="G42" s="51"/>
      <c r="H42" s="51"/>
      <c r="I42" s="51"/>
      <c r="J42" s="51"/>
    </row>
  </sheetData>
  <sheetProtection algorithmName="SHA-512" hashValue="3kAHcn3hnq/8AjN4AwSD55oWg9Kxzrq5Za2FsN7dfIXocs4ULoSjyfOQvaIXtXoAs0b9Ddw9x4xukWLRULA7fA==" saltValue="n4RoOFgR2+URDfBFqL3G2Q==" spinCount="100000" sheet="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9:G29"/>
    <mergeCell ref="B31:C31"/>
    <mergeCell ref="B39:J39"/>
    <mergeCell ref="D21:E21"/>
    <mergeCell ref="D22:E22"/>
    <mergeCell ref="D23:E23"/>
    <mergeCell ref="D24:E24"/>
    <mergeCell ref="D25:E25"/>
    <mergeCell ref="A26:G26"/>
  </mergeCells>
  <phoneticPr fontId="2"/>
  <conditionalFormatting sqref="C6:C7">
    <cfRule type="cellIs" dxfId="103" priority="13" operator="equal">
      <formula>""</formula>
    </cfRule>
  </conditionalFormatting>
  <conditionalFormatting sqref="D8 H26:I26">
    <cfRule type="cellIs" dxfId="102" priority="15" operator="equal">
      <formula>""</formula>
    </cfRule>
  </conditionalFormatting>
  <conditionalFormatting sqref="D11:E25 G11:H25">
    <cfRule type="expression" dxfId="101" priority="3">
      <formula>$C11="【職員処遇改善費のみ対象】園内研修"</formula>
    </cfRule>
  </conditionalFormatting>
  <conditionalFormatting sqref="D11:E25">
    <cfRule type="expression" dxfId="100" priority="11">
      <formula>$C11="【職員処遇改善費のみ対象】横浜市（区）主催研修"</formula>
    </cfRule>
    <cfRule type="expression" dxfId="99" priority="12">
      <formula>$C11="幼稚園教諭旧免許状更新講習・免許法認定講習"</formula>
    </cfRule>
  </conditionalFormatting>
  <conditionalFormatting sqref="F11:F25">
    <cfRule type="expression" dxfId="98" priority="7">
      <formula>$C11&lt;&gt;"保育士等キャリアアップ研修"</formula>
    </cfRule>
    <cfRule type="expression" dxfId="97" priority="16" stopIfTrue="1">
      <formula>$C11="保育士等キャリアアップ研修"</formula>
    </cfRule>
  </conditionalFormatting>
  <conditionalFormatting sqref="F11:H25">
    <cfRule type="expression" dxfId="96" priority="4">
      <formula>$C11="その他"</formula>
    </cfRule>
  </conditionalFormatting>
  <conditionalFormatting sqref="G11:G25">
    <cfRule type="expression" dxfId="95" priority="9">
      <formula>$C11="幼稚園教諭旧免許状更新講習・免許法認定講習"</formula>
    </cfRule>
  </conditionalFormatting>
  <conditionalFormatting sqref="G11:H25">
    <cfRule type="expression" dxfId="94" priority="1">
      <formula>$C11="【職員処遇改善費のみ対象】横浜市（区）主催研修"</formula>
    </cfRule>
  </conditionalFormatting>
  <conditionalFormatting sqref="H11:H25">
    <cfRule type="expression" dxfId="93" priority="2">
      <formula>$C11="【幼稚園又は認定こども園に勤務していた者】その他"</formula>
    </cfRule>
  </conditionalFormatting>
  <conditionalFormatting sqref="H3:I3 H4:J7">
    <cfRule type="cellIs" dxfId="92" priority="14" operator="equal">
      <formula>""</formula>
    </cfRule>
  </conditionalFormatting>
  <conditionalFormatting sqref="I11:I25">
    <cfRule type="expression" dxfId="91" priority="8">
      <formula>$C11="保育士等キャリアアップ研修"</formula>
    </cfRule>
  </conditionalFormatting>
  <dataValidations count="9">
    <dataValidation type="list" allowBlank="1" showInputMessage="1" showErrorMessage="1" sqref="H25" xr:uid="{0AD5052A-4F70-4123-B49B-8E02529846EE}">
      <formula1>INDIRECT($C$5)</formula1>
    </dataValidation>
    <dataValidation type="list" allowBlank="1" showInputMessage="1" showErrorMessage="1" sqref="H11:H24" xr:uid="{7E9EA31B-5454-49D7-A0E9-9C6450496230}">
      <formula1>INDIRECT($C$6)</formula1>
    </dataValidation>
    <dataValidation type="decimal" operator="greaterThanOrEqual" allowBlank="1" showInputMessage="1" showErrorMessage="1" sqref="I11:I25" xr:uid="{B47B5615-78DF-45A1-BA0C-ACF6D260F477}">
      <formula1>0</formula1>
    </dataValidation>
    <dataValidation type="textLength" operator="equal" allowBlank="1" showInputMessage="1" showErrorMessage="1" sqref="G11:G25" xr:uid="{D81901DA-581B-406D-98C9-13901A8FF6D7}">
      <formula1>12</formula1>
    </dataValidation>
    <dataValidation type="list" allowBlank="1" showInputMessage="1" showErrorMessage="1" sqref="D8" xr:uid="{46E1DF79-811E-4086-9E4C-4C82F2629B18}">
      <formula1>"〇,×"</formula1>
    </dataValidation>
    <dataValidation type="list" allowBlank="1" showInputMessage="1" showErrorMessage="1" sqref="C11:C25" xr:uid="{3EA20C98-3A8E-4647-B818-F2D03387C9BB}">
      <formula1>INDIRECT($D$8)</formula1>
    </dataValidation>
    <dataValidation type="list" allowBlank="1" showInputMessage="1" showErrorMessage="1" sqref="O6" xr:uid="{265B9E36-F953-4EA5-95EF-77BE3D51DC07}">
      <formula1>" "</formula1>
    </dataValidation>
    <dataValidation type="list" allowBlank="1" showInputMessage="1" showErrorMessage="1" sqref="D11:E25" xr:uid="{40AE93E0-402C-4BE8-8B71-AB808B5A330D}">
      <formula1>INDIRECT($C11)</formula1>
    </dataValidation>
    <dataValidation type="date" operator="lessThanOrEqual" allowBlank="1" error="賃金改善開始月のR6.4月以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6.4月以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1B8AFA5F-873B-49CA-B71B-1D4004D0ED8D}">
      <formula1>45716</formula1>
    </dataValidation>
  </dataValidations>
  <printOptions horizontalCentered="1"/>
  <pageMargins left="0.25" right="0.25" top="0.75" bottom="0.75" header="0.3" footer="0.3"/>
  <pageSetup paperSize="8" scale="85" orientation="landscape" cellComments="asDisplayed" r:id="rId1"/>
  <extLst>
    <ext xmlns:x14="http://schemas.microsoft.com/office/spreadsheetml/2009/9/main" uri="{CCE6A557-97BC-4b89-ADB6-D9C93CAAB3DF}">
      <x14:dataValidations xmlns:xm="http://schemas.microsoft.com/office/excel/2006/main" count="1">
        <x14:dataValidation type="list" allowBlank="1" showInputMessage="1" showErrorMessage="1" xr:uid="{7BCED554-6500-4AE8-A8EF-0116A34F0DBD}">
          <x14:formula1>
            <xm:f>マスタ!$C$3:$C$6</xm:f>
          </x14:formula1>
          <xm:sqref>C6:D6</xm:sqref>
        </x14:dataValidation>
      </x14:dataValidations>
    </ext>
  </extLst>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61F34C-65EC-49E9-A4E8-3FAA3BEAC6F4}">
  <sheetPr codeName="Sheet47">
    <tabColor rgb="FFFF0000"/>
    <pageSetUpPr fitToPage="1"/>
  </sheetPr>
  <dimension ref="A1:W42"/>
  <sheetViews>
    <sheetView showZeros="0" view="pageBreakPreview" zoomScale="70" zoomScaleNormal="70" zoomScaleSheetLayoutView="70" workbookViewId="0">
      <selection activeCell="B12" sqref="B12"/>
    </sheetView>
  </sheetViews>
  <sheetFormatPr defaultRowHeight="18.75"/>
  <cols>
    <col min="1" max="1" width="5" style="63" customWidth="1"/>
    <col min="2" max="2" width="16.75" style="67" customWidth="1"/>
    <col min="3" max="3" width="39.375" style="2" customWidth="1"/>
    <col min="4" max="4" width="9.375" style="2" customWidth="1"/>
    <col min="5" max="5" width="37.625" style="2" customWidth="1"/>
    <col min="6" max="6" width="42.875" style="2" customWidth="1"/>
    <col min="7" max="7" width="19.625" style="2" customWidth="1"/>
    <col min="8" max="8" width="22.375" style="2" customWidth="1"/>
    <col min="9" max="9" width="15.625" style="2" customWidth="1"/>
    <col min="10" max="10" width="27.5" style="2" customWidth="1"/>
    <col min="11" max="11" width="9" style="2" hidden="1" customWidth="1"/>
    <col min="12" max="12" width="11.875" style="2" hidden="1" customWidth="1"/>
    <col min="13" max="13" width="10.5" style="2" hidden="1" customWidth="1"/>
    <col min="14" max="14" width="9" style="2" hidden="1" customWidth="1"/>
    <col min="15" max="15" width="50.625" style="2" hidden="1" customWidth="1"/>
    <col min="16" max="16384" width="9" style="2"/>
  </cols>
  <sheetData>
    <row r="1" spans="1:23" ht="29.25" customHeight="1">
      <c r="A1" s="112" t="s">
        <v>71</v>
      </c>
      <c r="B1" s="113"/>
      <c r="C1" s="117"/>
      <c r="D1" s="116" t="s">
        <v>195</v>
      </c>
      <c r="E1" s="98"/>
      <c r="F1" s="116"/>
      <c r="G1" s="117"/>
      <c r="H1" s="117"/>
      <c r="I1" s="117"/>
      <c r="J1" s="118"/>
      <c r="K1" s="130"/>
      <c r="L1" s="130"/>
      <c r="M1" s="130"/>
      <c r="N1" s="130"/>
      <c r="O1" s="130"/>
      <c r="P1" s="130"/>
      <c r="Q1" s="130"/>
      <c r="R1" s="130"/>
      <c r="S1" s="130"/>
      <c r="T1" s="130"/>
      <c r="U1" s="130"/>
      <c r="V1" s="130"/>
      <c r="W1" s="130"/>
    </row>
    <row r="2" spans="1:23" ht="19.5" thickBot="1">
      <c r="A2" s="121"/>
      <c r="B2" s="122"/>
      <c r="C2" s="119"/>
      <c r="D2" s="119"/>
      <c r="E2" s="119"/>
      <c r="F2" s="124"/>
      <c r="G2" s="119"/>
      <c r="H2" s="125"/>
      <c r="I2" s="125"/>
      <c r="J2" s="125"/>
      <c r="K2" s="130"/>
      <c r="L2" s="130"/>
      <c r="M2" s="130"/>
      <c r="N2" s="130"/>
      <c r="O2" s="130"/>
      <c r="P2" s="130"/>
      <c r="Q2" s="130"/>
      <c r="R2" s="130"/>
      <c r="S2" s="130"/>
      <c r="T2" s="130"/>
      <c r="U2" s="130"/>
      <c r="V2" s="130"/>
      <c r="W2" s="130"/>
    </row>
    <row r="3" spans="1:23" s="6" customFormat="1" ht="24.95" customHeight="1">
      <c r="A3" s="192"/>
      <c r="B3" s="122"/>
      <c r="C3" s="193"/>
      <c r="D3" s="193"/>
      <c r="E3" s="193"/>
      <c r="F3" s="194"/>
      <c r="G3" s="195" t="s">
        <v>1</v>
      </c>
      <c r="H3" s="97">
        <f>①集計表!P4</f>
        <v>0</v>
      </c>
      <c r="I3" s="196" t="s">
        <v>3</v>
      </c>
      <c r="J3" s="118"/>
      <c r="K3" s="131"/>
      <c r="L3" s="131"/>
      <c r="M3" s="131"/>
      <c r="N3" s="131"/>
      <c r="O3" s="131"/>
      <c r="P3" s="131"/>
      <c r="Q3" s="131"/>
      <c r="R3" s="131"/>
      <c r="S3" s="131"/>
      <c r="T3" s="131"/>
      <c r="U3" s="131"/>
      <c r="V3" s="131"/>
      <c r="W3" s="131"/>
    </row>
    <row r="4" spans="1:23" s="6" customFormat="1" ht="24.95" customHeight="1">
      <c r="A4" s="121"/>
      <c r="B4" s="122"/>
      <c r="C4" s="193"/>
      <c r="D4" s="193"/>
      <c r="E4" s="193"/>
      <c r="F4" s="194"/>
      <c r="G4" s="197" t="s">
        <v>4</v>
      </c>
      <c r="H4" s="276">
        <f>①集計表!P5</f>
        <v>0</v>
      </c>
      <c r="I4" s="277"/>
      <c r="J4" s="278"/>
      <c r="K4" s="131"/>
      <c r="L4" s="131"/>
      <c r="M4" s="131"/>
      <c r="N4" s="131"/>
      <c r="O4" s="131"/>
      <c r="P4" s="131"/>
      <c r="Q4" s="131"/>
      <c r="R4" s="131"/>
      <c r="S4" s="131"/>
      <c r="T4" s="131"/>
      <c r="U4" s="131"/>
      <c r="V4" s="131"/>
      <c r="W4" s="131"/>
    </row>
    <row r="5" spans="1:23" s="6" customFormat="1" ht="24.95" customHeight="1" thickBot="1">
      <c r="A5" s="62"/>
      <c r="B5" s="71"/>
      <c r="C5" s="3"/>
      <c r="D5" s="14"/>
      <c r="E5" s="14"/>
      <c r="F5" s="7"/>
      <c r="G5" s="15" t="s">
        <v>7</v>
      </c>
      <c r="H5" s="279">
        <f>①集計表!P6</f>
        <v>0</v>
      </c>
      <c r="I5" s="280"/>
      <c r="J5" s="281"/>
      <c r="K5" s="131"/>
      <c r="L5" s="131"/>
      <c r="M5" s="131"/>
      <c r="N5" s="131"/>
      <c r="O5" s="131"/>
      <c r="P5" s="131"/>
      <c r="Q5" s="131"/>
      <c r="R5" s="131"/>
      <c r="S5" s="131"/>
      <c r="T5" s="131"/>
      <c r="U5" s="131"/>
      <c r="V5" s="131"/>
      <c r="W5" s="131"/>
    </row>
    <row r="6" spans="1:23" s="6" customFormat="1" ht="24.95" customHeight="1">
      <c r="A6" s="62"/>
      <c r="B6" s="68" t="s">
        <v>6</v>
      </c>
      <c r="C6" s="270"/>
      <c r="D6" s="271"/>
      <c r="E6" s="14"/>
      <c r="F6" s="7"/>
      <c r="G6" s="70" t="s">
        <v>63</v>
      </c>
      <c r="H6" s="279">
        <f>①集計表!P7</f>
        <v>0</v>
      </c>
      <c r="I6" s="280"/>
      <c r="J6" s="281"/>
      <c r="K6" s="131"/>
      <c r="L6" s="131"/>
      <c r="M6" s="131"/>
      <c r="N6" s="131"/>
      <c r="O6" s="131"/>
      <c r="P6" s="131"/>
      <c r="Q6" s="131"/>
      <c r="R6" s="131"/>
      <c r="S6" s="131"/>
      <c r="T6" s="131"/>
      <c r="U6" s="131"/>
      <c r="V6" s="131"/>
      <c r="W6" s="131"/>
    </row>
    <row r="7" spans="1:23" s="6" customFormat="1" ht="24.95" customHeight="1" thickBot="1">
      <c r="A7" s="62"/>
      <c r="B7" s="107" t="s">
        <v>9</v>
      </c>
      <c r="C7" s="272"/>
      <c r="D7" s="273"/>
      <c r="E7" s="14"/>
      <c r="F7" s="7"/>
      <c r="G7" s="17" t="s">
        <v>64</v>
      </c>
      <c r="H7" s="282">
        <f>①集計表!P8</f>
        <v>0</v>
      </c>
      <c r="I7" s="283"/>
      <c r="J7" s="284"/>
      <c r="K7" s="131"/>
      <c r="L7" s="131"/>
      <c r="M7" s="131"/>
      <c r="N7" s="131"/>
      <c r="O7" s="131"/>
      <c r="P7" s="131"/>
      <c r="Q7" s="131"/>
      <c r="R7" s="131"/>
      <c r="S7" s="131"/>
      <c r="T7" s="131"/>
      <c r="U7" s="131"/>
      <c r="V7" s="131"/>
      <c r="W7" s="131"/>
    </row>
    <row r="8" spans="1:23" s="6" customFormat="1" ht="24.95" customHeight="1" thickBot="1">
      <c r="A8" s="62"/>
      <c r="B8" s="268" t="s">
        <v>104</v>
      </c>
      <c r="C8" s="269"/>
      <c r="D8" s="133" t="s">
        <v>106</v>
      </c>
      <c r="E8" s="14"/>
      <c r="F8" s="7"/>
      <c r="G8" s="102"/>
      <c r="H8" s="3"/>
      <c r="I8" s="3"/>
      <c r="J8" s="106"/>
      <c r="K8" s="131"/>
      <c r="L8" s="131" t="s">
        <v>190</v>
      </c>
      <c r="M8" s="131"/>
      <c r="N8" s="131"/>
      <c r="O8" s="131"/>
      <c r="P8" s="131"/>
      <c r="Q8" s="131"/>
      <c r="R8" s="131"/>
      <c r="S8" s="131"/>
      <c r="T8" s="131"/>
      <c r="U8" s="131"/>
      <c r="V8" s="131"/>
      <c r="W8" s="131"/>
    </row>
    <row r="9" spans="1:23" ht="24.95" customHeight="1">
      <c r="A9" s="62"/>
      <c r="B9" s="58"/>
      <c r="C9" s="19"/>
      <c r="D9" s="20"/>
      <c r="E9" s="20"/>
      <c r="F9" s="19"/>
      <c r="G9" s="19"/>
      <c r="H9" s="21"/>
      <c r="I9" s="22"/>
      <c r="J9" s="23"/>
      <c r="K9" s="130"/>
      <c r="L9" s="141" t="s">
        <v>189</v>
      </c>
      <c r="M9" s="140">
        <v>42826</v>
      </c>
      <c r="N9" s="130"/>
      <c r="O9" s="130"/>
      <c r="P9" s="130"/>
      <c r="Q9" s="130"/>
      <c r="R9" s="130"/>
      <c r="S9" s="130"/>
      <c r="T9" s="130"/>
      <c r="U9" s="130"/>
      <c r="V9" s="130"/>
      <c r="W9" s="130"/>
    </row>
    <row r="10" spans="1:23" ht="98.25" customHeight="1" thickBot="1">
      <c r="A10" s="61" t="s">
        <v>15</v>
      </c>
      <c r="B10" s="105" t="s">
        <v>146</v>
      </c>
      <c r="C10" s="59" t="s">
        <v>101</v>
      </c>
      <c r="D10" s="285" t="s">
        <v>181</v>
      </c>
      <c r="E10" s="286"/>
      <c r="F10" s="59" t="s">
        <v>19</v>
      </c>
      <c r="G10" s="60" t="s">
        <v>20</v>
      </c>
      <c r="H10" s="69" t="s">
        <v>74</v>
      </c>
      <c r="I10" s="72" t="s">
        <v>136</v>
      </c>
      <c r="J10" s="59" t="s">
        <v>62</v>
      </c>
      <c r="K10" s="130"/>
      <c r="L10" s="141" t="s">
        <v>142</v>
      </c>
      <c r="M10" s="130"/>
      <c r="N10" s="130"/>
      <c r="O10" s="130"/>
      <c r="P10" s="130"/>
      <c r="Q10" s="130"/>
      <c r="R10" s="130"/>
      <c r="S10" s="130"/>
      <c r="T10" s="130"/>
      <c r="U10" s="130"/>
      <c r="V10" s="130"/>
      <c r="W10" s="130"/>
    </row>
    <row r="11" spans="1:23" ht="30" customHeight="1">
      <c r="A11" s="64">
        <v>1</v>
      </c>
      <c r="B11" s="153"/>
      <c r="C11" s="154"/>
      <c r="D11" s="274"/>
      <c r="E11" s="275"/>
      <c r="F11" s="155"/>
      <c r="G11" s="156"/>
      <c r="H11" s="157"/>
      <c r="I11" s="158"/>
      <c r="J11" s="75"/>
      <c r="K11" s="130"/>
      <c r="L11" s="141" t="s">
        <v>143</v>
      </c>
      <c r="M11" s="140">
        <v>43921</v>
      </c>
      <c r="N11" s="130"/>
      <c r="O11" s="130"/>
      <c r="P11" s="130"/>
      <c r="Q11" s="130"/>
      <c r="R11" s="130"/>
      <c r="S11" s="130"/>
      <c r="T11" s="130"/>
      <c r="U11" s="130"/>
      <c r="V11" s="130"/>
      <c r="W11" s="130"/>
    </row>
    <row r="12" spans="1:23" ht="30" customHeight="1">
      <c r="A12" s="64">
        <v>2</v>
      </c>
      <c r="B12" s="153"/>
      <c r="C12" s="154"/>
      <c r="D12" s="274"/>
      <c r="E12" s="275"/>
      <c r="F12" s="155"/>
      <c r="G12" s="156"/>
      <c r="H12" s="159"/>
      <c r="I12" s="160"/>
      <c r="J12" s="75"/>
      <c r="K12" s="130">
        <f t="shared" ref="K12:K25" si="0">IF(H12&lt;&gt;"",1,0)</f>
        <v>0</v>
      </c>
      <c r="L12" s="130" t="s">
        <v>141</v>
      </c>
      <c r="M12" s="140">
        <v>45382</v>
      </c>
      <c r="N12" s="130"/>
      <c r="O12" s="130"/>
      <c r="P12" s="130"/>
      <c r="Q12" s="130"/>
      <c r="R12" s="130"/>
      <c r="S12" s="130"/>
      <c r="T12" s="130"/>
      <c r="U12" s="130"/>
      <c r="V12" s="130"/>
      <c r="W12" s="130"/>
    </row>
    <row r="13" spans="1:23" ht="30" customHeight="1">
      <c r="A13" s="64">
        <v>3</v>
      </c>
      <c r="B13" s="153"/>
      <c r="C13" s="154"/>
      <c r="D13" s="274"/>
      <c r="E13" s="275"/>
      <c r="F13" s="155"/>
      <c r="G13" s="156"/>
      <c r="H13" s="159"/>
      <c r="I13" s="160"/>
      <c r="J13" s="75"/>
      <c r="K13" s="130">
        <f t="shared" si="0"/>
        <v>0</v>
      </c>
      <c r="L13" s="130" t="str">
        <f t="shared" ref="L13:L24" si="1">IF(C13="その他",1,"")</f>
        <v/>
      </c>
      <c r="M13" s="142"/>
      <c r="N13" s="130"/>
      <c r="O13" s="130"/>
      <c r="P13" s="130"/>
      <c r="Q13" s="130"/>
      <c r="R13" s="130"/>
      <c r="S13" s="130"/>
      <c r="T13" s="130"/>
      <c r="U13" s="130"/>
      <c r="V13" s="130"/>
      <c r="W13" s="130"/>
    </row>
    <row r="14" spans="1:23" ht="30" customHeight="1">
      <c r="A14" s="64">
        <v>4</v>
      </c>
      <c r="B14" s="153"/>
      <c r="C14" s="154"/>
      <c r="D14" s="274"/>
      <c r="E14" s="275"/>
      <c r="F14" s="155"/>
      <c r="G14" s="156"/>
      <c r="H14" s="159"/>
      <c r="I14" s="160"/>
      <c r="J14" s="75"/>
      <c r="K14" s="130">
        <f>IF(H14&lt;&gt;"",1,0)</f>
        <v>0</v>
      </c>
      <c r="L14" s="130" t="str">
        <f t="shared" si="1"/>
        <v/>
      </c>
      <c r="M14" s="141"/>
      <c r="N14" s="130"/>
      <c r="O14" s="130"/>
      <c r="P14" s="130"/>
      <c r="Q14" s="130"/>
      <c r="R14" s="130"/>
      <c r="S14" s="130"/>
      <c r="T14" s="130"/>
      <c r="U14" s="130"/>
      <c r="V14" s="130"/>
      <c r="W14" s="130"/>
    </row>
    <row r="15" spans="1:23" ht="30" customHeight="1">
      <c r="A15" s="64">
        <v>5</v>
      </c>
      <c r="B15" s="153"/>
      <c r="C15" s="154"/>
      <c r="D15" s="274"/>
      <c r="E15" s="275"/>
      <c r="F15" s="155"/>
      <c r="G15" s="156"/>
      <c r="H15" s="159"/>
      <c r="I15" s="160"/>
      <c r="J15" s="75"/>
      <c r="K15" s="130">
        <f t="shared" si="0"/>
        <v>0</v>
      </c>
      <c r="L15" s="130" t="str">
        <f t="shared" si="1"/>
        <v/>
      </c>
      <c r="M15" s="130"/>
      <c r="N15" s="130"/>
      <c r="O15" s="130"/>
      <c r="P15" s="130"/>
      <c r="Q15" s="130"/>
      <c r="R15" s="130"/>
      <c r="S15" s="130"/>
      <c r="T15" s="130"/>
      <c r="U15" s="130"/>
      <c r="V15" s="130"/>
      <c r="W15" s="130"/>
    </row>
    <row r="16" spans="1:23" ht="30" customHeight="1">
      <c r="A16" s="64">
        <v>6</v>
      </c>
      <c r="B16" s="153"/>
      <c r="C16" s="154"/>
      <c r="D16" s="274"/>
      <c r="E16" s="275"/>
      <c r="F16" s="155"/>
      <c r="G16" s="156"/>
      <c r="H16" s="159"/>
      <c r="I16" s="160"/>
      <c r="J16" s="75"/>
      <c r="K16" s="130">
        <f t="shared" si="0"/>
        <v>0</v>
      </c>
      <c r="L16" s="130" t="str">
        <f t="shared" si="1"/>
        <v/>
      </c>
      <c r="M16" s="130"/>
      <c r="N16" s="130"/>
      <c r="O16" s="130"/>
      <c r="P16" s="130"/>
      <c r="Q16" s="130"/>
      <c r="R16" s="130"/>
      <c r="S16" s="130"/>
      <c r="T16" s="130"/>
      <c r="U16" s="130"/>
      <c r="V16" s="130"/>
      <c r="W16" s="130"/>
    </row>
    <row r="17" spans="1:23" ht="30" customHeight="1">
      <c r="A17" s="64">
        <v>7</v>
      </c>
      <c r="B17" s="153"/>
      <c r="C17" s="154"/>
      <c r="D17" s="274"/>
      <c r="E17" s="275"/>
      <c r="F17" s="155"/>
      <c r="G17" s="156"/>
      <c r="H17" s="159"/>
      <c r="I17" s="160"/>
      <c r="J17" s="75"/>
      <c r="K17" s="130">
        <f t="shared" si="0"/>
        <v>0</v>
      </c>
      <c r="L17" s="130" t="str">
        <f t="shared" si="1"/>
        <v/>
      </c>
      <c r="M17" s="130"/>
      <c r="N17" s="130"/>
      <c r="O17" s="130"/>
      <c r="P17" s="130"/>
      <c r="Q17" s="130"/>
      <c r="R17" s="130"/>
      <c r="S17" s="130"/>
      <c r="T17" s="130"/>
      <c r="U17" s="130"/>
      <c r="V17" s="130"/>
      <c r="W17" s="130"/>
    </row>
    <row r="18" spans="1:23" ht="30" customHeight="1">
      <c r="A18" s="64">
        <v>8</v>
      </c>
      <c r="B18" s="153"/>
      <c r="C18" s="154"/>
      <c r="D18" s="274"/>
      <c r="E18" s="275"/>
      <c r="F18" s="155"/>
      <c r="G18" s="156"/>
      <c r="H18" s="159"/>
      <c r="I18" s="160"/>
      <c r="J18" s="75"/>
      <c r="K18" s="130">
        <f t="shared" si="0"/>
        <v>0</v>
      </c>
      <c r="L18" s="130" t="str">
        <f t="shared" si="1"/>
        <v/>
      </c>
      <c r="M18" s="130"/>
      <c r="N18" s="130"/>
      <c r="O18" s="130"/>
      <c r="P18" s="130"/>
      <c r="Q18" s="130"/>
      <c r="R18" s="130"/>
      <c r="S18" s="130"/>
      <c r="T18" s="130"/>
      <c r="U18" s="130"/>
      <c r="V18" s="130"/>
      <c r="W18" s="130"/>
    </row>
    <row r="19" spans="1:23" ht="30" customHeight="1">
      <c r="A19" s="64">
        <v>9</v>
      </c>
      <c r="B19" s="153"/>
      <c r="C19" s="154"/>
      <c r="D19" s="274"/>
      <c r="E19" s="275"/>
      <c r="F19" s="155"/>
      <c r="G19" s="156"/>
      <c r="H19" s="159"/>
      <c r="I19" s="160"/>
      <c r="J19" s="75"/>
      <c r="K19" s="130">
        <f t="shared" si="0"/>
        <v>0</v>
      </c>
      <c r="L19" s="130" t="str">
        <f t="shared" si="1"/>
        <v/>
      </c>
      <c r="M19" s="130"/>
      <c r="N19" s="130"/>
      <c r="O19" s="130"/>
      <c r="P19" s="130"/>
      <c r="Q19" s="130"/>
      <c r="R19" s="130"/>
      <c r="S19" s="130"/>
      <c r="T19" s="130"/>
      <c r="U19" s="130"/>
      <c r="V19" s="130"/>
      <c r="W19" s="130"/>
    </row>
    <row r="20" spans="1:23" ht="30" customHeight="1">
      <c r="A20" s="64">
        <v>10</v>
      </c>
      <c r="B20" s="153"/>
      <c r="C20" s="154"/>
      <c r="D20" s="274"/>
      <c r="E20" s="275"/>
      <c r="F20" s="155"/>
      <c r="G20" s="156"/>
      <c r="H20" s="159"/>
      <c r="I20" s="160"/>
      <c r="J20" s="75"/>
      <c r="K20" s="130">
        <f t="shared" si="0"/>
        <v>0</v>
      </c>
      <c r="L20" s="130" t="str">
        <f t="shared" si="1"/>
        <v/>
      </c>
      <c r="M20" s="130"/>
      <c r="N20" s="130"/>
      <c r="O20" s="130"/>
      <c r="P20" s="130"/>
      <c r="Q20" s="130"/>
      <c r="R20" s="130"/>
      <c r="S20" s="130"/>
      <c r="T20" s="130"/>
      <c r="U20" s="130"/>
      <c r="V20" s="130"/>
      <c r="W20" s="130"/>
    </row>
    <row r="21" spans="1:23" ht="30" customHeight="1">
      <c r="A21" s="64">
        <v>11</v>
      </c>
      <c r="B21" s="153"/>
      <c r="C21" s="154"/>
      <c r="D21" s="274"/>
      <c r="E21" s="275"/>
      <c r="F21" s="155"/>
      <c r="G21" s="156"/>
      <c r="H21" s="159"/>
      <c r="I21" s="160"/>
      <c r="J21" s="75"/>
      <c r="K21" s="130">
        <f t="shared" si="0"/>
        <v>0</v>
      </c>
      <c r="L21" s="130" t="str">
        <f t="shared" si="1"/>
        <v/>
      </c>
      <c r="M21" s="130"/>
      <c r="N21" s="130"/>
      <c r="O21" s="130"/>
      <c r="P21" s="130"/>
      <c r="Q21" s="130"/>
      <c r="R21" s="130"/>
      <c r="S21" s="130"/>
      <c r="T21" s="130"/>
      <c r="U21" s="130"/>
      <c r="V21" s="130"/>
      <c r="W21" s="130"/>
    </row>
    <row r="22" spans="1:23" ht="30" customHeight="1">
      <c r="A22" s="64">
        <v>12</v>
      </c>
      <c r="B22" s="153"/>
      <c r="C22" s="154"/>
      <c r="D22" s="274"/>
      <c r="E22" s="275"/>
      <c r="F22" s="155"/>
      <c r="G22" s="156"/>
      <c r="H22" s="159"/>
      <c r="I22" s="160"/>
      <c r="J22" s="75"/>
      <c r="K22" s="130">
        <f t="shared" si="0"/>
        <v>0</v>
      </c>
      <c r="L22" s="130" t="str">
        <f t="shared" si="1"/>
        <v/>
      </c>
      <c r="M22" s="130"/>
      <c r="N22" s="130"/>
      <c r="O22" s="130"/>
      <c r="P22" s="130"/>
      <c r="Q22" s="130"/>
      <c r="R22" s="130"/>
      <c r="S22" s="130"/>
      <c r="T22" s="130"/>
      <c r="U22" s="130"/>
      <c r="V22" s="130"/>
      <c r="W22" s="130"/>
    </row>
    <row r="23" spans="1:23" ht="30" customHeight="1">
      <c r="A23" s="64">
        <v>13</v>
      </c>
      <c r="B23" s="153"/>
      <c r="C23" s="154"/>
      <c r="D23" s="274"/>
      <c r="E23" s="275"/>
      <c r="F23" s="155"/>
      <c r="G23" s="156"/>
      <c r="H23" s="159"/>
      <c r="I23" s="160"/>
      <c r="J23" s="75"/>
      <c r="K23" s="130">
        <f t="shared" si="0"/>
        <v>0</v>
      </c>
      <c r="L23" s="130" t="str">
        <f t="shared" si="1"/>
        <v/>
      </c>
      <c r="M23" s="130"/>
      <c r="N23" s="130"/>
      <c r="O23" s="130"/>
      <c r="P23" s="130"/>
      <c r="Q23" s="130"/>
      <c r="R23" s="130"/>
      <c r="S23" s="130"/>
      <c r="T23" s="130"/>
      <c r="U23" s="130"/>
      <c r="V23" s="130"/>
      <c r="W23" s="130"/>
    </row>
    <row r="24" spans="1:23" ht="30" customHeight="1">
      <c r="A24" s="64">
        <v>14</v>
      </c>
      <c r="B24" s="153"/>
      <c r="C24" s="154"/>
      <c r="D24" s="274"/>
      <c r="E24" s="275"/>
      <c r="F24" s="155"/>
      <c r="G24" s="156"/>
      <c r="H24" s="159"/>
      <c r="I24" s="160"/>
      <c r="J24" s="75"/>
      <c r="K24" s="130">
        <f t="shared" si="0"/>
        <v>0</v>
      </c>
      <c r="L24" s="130" t="str">
        <f t="shared" si="1"/>
        <v/>
      </c>
      <c r="M24" s="130"/>
      <c r="N24" s="130"/>
      <c r="O24" s="130"/>
      <c r="P24" s="130"/>
      <c r="Q24" s="130"/>
      <c r="R24" s="130"/>
      <c r="S24" s="130"/>
      <c r="T24" s="130"/>
      <c r="U24" s="130"/>
      <c r="V24" s="130"/>
      <c r="W24" s="130"/>
    </row>
    <row r="25" spans="1:23" ht="30" customHeight="1" thickBot="1">
      <c r="A25" s="65">
        <v>15</v>
      </c>
      <c r="B25" s="198"/>
      <c r="C25" s="161"/>
      <c r="D25" s="294"/>
      <c r="E25" s="295"/>
      <c r="F25" s="162"/>
      <c r="G25" s="163"/>
      <c r="H25" s="164"/>
      <c r="I25" s="165"/>
      <c r="J25" s="76"/>
      <c r="K25" s="130">
        <f t="shared" si="0"/>
        <v>0</v>
      </c>
      <c r="L25" s="130" t="e">
        <f>IF(SUMIF(C11:C25,"【職員処遇改善費のみ対象】園内研修",I11:I25)&gt;VLOOKUP(C6,M25:N28,2,FALSE),VLOOKUP(C6,M25:N28,2,FALSE)-SUMIF(C11:C25,"【職員処遇改善費のみ対象】園内研修",I11:I25),"")</f>
        <v>#N/A</v>
      </c>
      <c r="M25" s="54" t="s">
        <v>140</v>
      </c>
      <c r="N25" s="149">
        <v>4</v>
      </c>
      <c r="O25" s="130"/>
      <c r="P25" s="130"/>
      <c r="Q25" s="130"/>
      <c r="R25" s="130"/>
      <c r="S25" s="130"/>
      <c r="T25" s="130"/>
      <c r="U25" s="130"/>
      <c r="V25" s="130"/>
      <c r="W25" s="130"/>
    </row>
    <row r="26" spans="1:23" ht="26.25" customHeight="1" thickTop="1" thickBot="1">
      <c r="A26" s="287" t="s">
        <v>65</v>
      </c>
      <c r="B26" s="289"/>
      <c r="C26" s="288"/>
      <c r="D26" s="288"/>
      <c r="E26" s="288"/>
      <c r="F26" s="289"/>
      <c r="G26" s="290"/>
      <c r="H26" s="85">
        <f ca="1">①集計表!P55</f>
        <v>0</v>
      </c>
      <c r="I26" s="82">
        <f ca="1">SUM(I27:I29)</f>
        <v>0</v>
      </c>
      <c r="J26" s="152"/>
      <c r="K26" s="130"/>
      <c r="L26" s="130"/>
      <c r="M26" s="132"/>
      <c r="N26" s="149"/>
      <c r="O26" s="130"/>
      <c r="P26" s="130"/>
      <c r="Q26" s="130"/>
      <c r="R26" s="130"/>
      <c r="S26" s="130"/>
      <c r="T26" s="130"/>
      <c r="U26" s="130"/>
      <c r="V26" s="130"/>
      <c r="W26" s="130"/>
    </row>
    <row r="27" spans="1:23" ht="26.25" customHeight="1" thickBot="1">
      <c r="A27" s="136"/>
      <c r="B27" s="127" t="s">
        <v>66</v>
      </c>
      <c r="C27" s="128"/>
      <c r="D27" s="128"/>
      <c r="E27" s="128"/>
      <c r="F27" s="128"/>
      <c r="G27" s="128"/>
      <c r="H27" s="139" t="s">
        <v>89</v>
      </c>
      <c r="I27" s="82">
        <f>SUMIF(C11:C25,"【職員処遇改善費のみ対象】横浜市（区）主催研修",I11:I25)</f>
        <v>0</v>
      </c>
      <c r="J27" s="126"/>
      <c r="K27" s="130"/>
      <c r="L27" s="130"/>
      <c r="M27" s="132"/>
      <c r="N27" s="149"/>
      <c r="O27" s="130"/>
      <c r="P27" s="130"/>
      <c r="Q27" s="130"/>
      <c r="R27" s="130"/>
      <c r="S27" s="130"/>
      <c r="T27" s="130"/>
      <c r="U27" s="130"/>
      <c r="V27" s="130"/>
      <c r="W27" s="130"/>
    </row>
    <row r="28" spans="1:23" ht="26.25" customHeight="1" thickBot="1">
      <c r="A28" s="136"/>
      <c r="B28" s="147" t="s">
        <v>145</v>
      </c>
      <c r="C28" s="128"/>
      <c r="D28" s="128"/>
      <c r="E28" s="128"/>
      <c r="F28" s="128"/>
      <c r="G28" s="128"/>
      <c r="H28" s="138" t="s">
        <v>186</v>
      </c>
      <c r="I28" s="82">
        <f ca="1">SUMIF(C11:C26,"【幼稚園又は認定こども園に勤務していた者】その他",I11:I25)</f>
        <v>0</v>
      </c>
      <c r="J28" s="137"/>
      <c r="K28" s="130"/>
      <c r="M28" s="132"/>
      <c r="N28" s="149"/>
      <c r="O28" s="130"/>
      <c r="P28" s="130"/>
      <c r="Q28" s="130"/>
      <c r="R28" s="130"/>
      <c r="S28" s="130"/>
      <c r="T28" s="130"/>
      <c r="U28" s="130"/>
      <c r="V28" s="130"/>
      <c r="W28" s="130"/>
    </row>
    <row r="29" spans="1:23" ht="26.25" customHeight="1" thickBot="1">
      <c r="A29" s="136"/>
      <c r="B29" s="292" t="s">
        <v>144</v>
      </c>
      <c r="C29" s="292"/>
      <c r="D29" s="292"/>
      <c r="E29" s="292"/>
      <c r="F29" s="292"/>
      <c r="G29" s="293"/>
      <c r="H29" s="138" t="s">
        <v>187</v>
      </c>
      <c r="I29" s="82">
        <f>IF(SUMIF(C11:C25,"【職員処遇改善費のみ対象】園内研修",I11:I25)&gt;N25,N25,SUMIF(C11:C25,"【職員処遇改善費のみ対象】園内研修",I11:I25))</f>
        <v>0</v>
      </c>
      <c r="J29" s="137"/>
      <c r="K29" s="130"/>
      <c r="L29" s="130"/>
      <c r="M29" s="130"/>
      <c r="N29" s="130"/>
      <c r="O29" s="130"/>
      <c r="P29" s="130"/>
      <c r="Q29" s="130"/>
      <c r="R29" s="130"/>
      <c r="S29" s="130"/>
      <c r="T29" s="130"/>
      <c r="U29" s="130"/>
      <c r="V29" s="130"/>
      <c r="W29" s="130"/>
    </row>
    <row r="30" spans="1:23" s="52" customFormat="1" ht="26.25" customHeight="1" thickBot="1">
      <c r="A30" s="121"/>
      <c r="B30" s="122" t="s">
        <v>183</v>
      </c>
      <c r="C30" s="148"/>
      <c r="D30" s="128"/>
      <c r="E30" s="128"/>
      <c r="F30" s="128"/>
      <c r="G30" s="128"/>
      <c r="H30" s="189" t="s">
        <v>188</v>
      </c>
      <c r="I30" s="82">
        <f>SUMIF(C11:C25,"幼稚園教諭旧免許状更新講習・免許法認定講習",I11:I25)</f>
        <v>0</v>
      </c>
      <c r="J30" s="128"/>
      <c r="K30" s="132"/>
      <c r="L30" s="132"/>
      <c r="M30" s="132"/>
      <c r="N30" s="132"/>
      <c r="O30" s="132"/>
      <c r="P30" s="132"/>
      <c r="Q30" s="132"/>
      <c r="R30" s="132"/>
      <c r="S30" s="132"/>
      <c r="T30" s="132"/>
      <c r="U30" s="132"/>
      <c r="V30" s="132"/>
      <c r="W30" s="132"/>
    </row>
    <row r="31" spans="1:23" s="52" customFormat="1" ht="15" customHeight="1">
      <c r="A31" s="121"/>
      <c r="B31" s="291" t="s">
        <v>184</v>
      </c>
      <c r="C31" s="291"/>
      <c r="D31" s="128"/>
      <c r="E31" s="128"/>
      <c r="F31" s="128"/>
      <c r="G31" s="128"/>
      <c r="H31" s="128"/>
      <c r="I31" s="128"/>
      <c r="J31" s="128"/>
      <c r="K31" s="132"/>
      <c r="L31" s="132"/>
      <c r="M31" s="132"/>
      <c r="N31" s="132"/>
      <c r="O31" s="132"/>
      <c r="P31" s="132"/>
      <c r="Q31" s="132"/>
      <c r="R31" s="132"/>
      <c r="S31" s="132"/>
      <c r="T31" s="132"/>
      <c r="U31" s="132"/>
      <c r="V31" s="132"/>
      <c r="W31" s="132"/>
    </row>
    <row r="32" spans="1:23" s="52" customFormat="1" ht="15" customHeight="1">
      <c r="A32" s="121"/>
      <c r="B32" s="122" t="s">
        <v>185</v>
      </c>
      <c r="C32" s="128"/>
      <c r="D32" s="128"/>
      <c r="E32" s="128"/>
      <c r="F32" s="128"/>
      <c r="G32" s="128"/>
      <c r="H32" s="128"/>
      <c r="I32" s="128"/>
      <c r="J32" s="128"/>
      <c r="K32" s="132"/>
      <c r="L32" s="132"/>
      <c r="M32" s="132"/>
      <c r="N32" s="132"/>
      <c r="O32" s="132"/>
      <c r="P32" s="132"/>
      <c r="Q32" s="132"/>
      <c r="R32" s="132"/>
      <c r="S32" s="132"/>
      <c r="T32" s="132"/>
      <c r="U32" s="132"/>
      <c r="V32" s="132"/>
      <c r="W32" s="132"/>
    </row>
    <row r="33" spans="1:23" s="52" customFormat="1" ht="15" customHeight="1">
      <c r="A33" s="121"/>
      <c r="B33" s="122" t="s">
        <v>196</v>
      </c>
      <c r="C33" s="128"/>
      <c r="D33" s="128"/>
      <c r="E33" s="128"/>
      <c r="F33" s="128"/>
      <c r="G33" s="128"/>
      <c r="H33" s="128"/>
      <c r="I33" s="128"/>
      <c r="J33" s="128"/>
      <c r="K33" s="132"/>
      <c r="L33" s="132"/>
      <c r="M33" s="132"/>
      <c r="N33" s="132"/>
      <c r="O33" s="132"/>
      <c r="P33" s="132"/>
      <c r="Q33" s="132"/>
      <c r="R33" s="132"/>
      <c r="S33" s="132"/>
      <c r="T33" s="132"/>
      <c r="U33" s="132"/>
      <c r="V33" s="132"/>
      <c r="W33" s="132"/>
    </row>
    <row r="34" spans="1:23" s="52" customFormat="1" ht="15" customHeight="1">
      <c r="A34" s="121"/>
      <c r="C34" s="129"/>
      <c r="D34" s="128"/>
      <c r="E34" s="128"/>
      <c r="F34" s="128"/>
      <c r="G34" s="128"/>
      <c r="H34" s="128"/>
      <c r="I34" s="128"/>
      <c r="J34" s="128"/>
      <c r="K34" s="132"/>
      <c r="L34" s="132"/>
      <c r="M34" s="132"/>
      <c r="N34" s="132"/>
      <c r="O34" s="132"/>
      <c r="P34" s="132"/>
      <c r="Q34" s="132"/>
      <c r="R34" s="132"/>
      <c r="S34" s="132"/>
      <c r="T34" s="132"/>
      <c r="U34" s="132"/>
      <c r="V34" s="132"/>
      <c r="W34" s="132"/>
    </row>
    <row r="35" spans="1:23" s="52" customFormat="1" ht="15" customHeight="1">
      <c r="A35" s="121"/>
      <c r="D35" s="128"/>
      <c r="E35" s="128"/>
      <c r="F35" s="128"/>
      <c r="G35" s="128"/>
      <c r="H35" s="128"/>
      <c r="I35" s="128"/>
      <c r="J35" s="128"/>
      <c r="K35" s="132"/>
      <c r="L35" s="132"/>
      <c r="M35" s="132"/>
      <c r="N35" s="132"/>
      <c r="O35" s="132"/>
      <c r="P35" s="132"/>
      <c r="Q35" s="132"/>
      <c r="R35" s="132"/>
      <c r="S35" s="132"/>
      <c r="T35" s="132"/>
      <c r="U35" s="132"/>
      <c r="V35" s="132"/>
      <c r="W35" s="132"/>
    </row>
    <row r="36" spans="1:23" s="52" customFormat="1" ht="15" customHeight="1">
      <c r="A36" s="121"/>
      <c r="C36" s="128"/>
      <c r="D36" s="128"/>
      <c r="E36" s="128"/>
      <c r="F36" s="128"/>
      <c r="G36" s="128"/>
      <c r="H36" s="128"/>
      <c r="I36" s="128"/>
      <c r="J36" s="128"/>
      <c r="K36" s="132"/>
      <c r="L36" s="132"/>
      <c r="M36" s="132"/>
      <c r="N36" s="132"/>
      <c r="O36" s="132"/>
      <c r="P36" s="132"/>
      <c r="Q36" s="132"/>
      <c r="R36" s="132"/>
      <c r="S36" s="132"/>
      <c r="T36" s="132"/>
      <c r="U36" s="132"/>
      <c r="V36" s="132"/>
      <c r="W36" s="132"/>
    </row>
    <row r="37" spans="1:23" s="52" customFormat="1" ht="15" customHeight="1">
      <c r="A37" s="62"/>
      <c r="C37" s="50"/>
      <c r="D37" s="50"/>
      <c r="E37" s="50"/>
      <c r="F37" s="50"/>
      <c r="G37" s="50"/>
      <c r="H37" s="50"/>
      <c r="I37" s="50"/>
      <c r="J37" s="50"/>
    </row>
    <row r="38" spans="1:23" s="52" customFormat="1" ht="15" customHeight="1">
      <c r="A38" s="62"/>
      <c r="B38" s="99" t="s">
        <v>90</v>
      </c>
      <c r="C38" s="100"/>
      <c r="D38" s="100"/>
      <c r="E38" s="100"/>
      <c r="F38" s="100"/>
      <c r="G38" s="50"/>
      <c r="H38" s="50"/>
      <c r="I38" s="50"/>
      <c r="J38" s="50"/>
    </row>
    <row r="39" spans="1:23" s="52" customFormat="1" ht="30" customHeight="1">
      <c r="A39" s="62"/>
      <c r="B39" s="211"/>
      <c r="C39" s="212"/>
      <c r="D39" s="212"/>
      <c r="E39" s="212"/>
      <c r="F39" s="212"/>
      <c r="G39" s="212"/>
      <c r="H39" s="212"/>
      <c r="I39" s="212"/>
      <c r="J39" s="212"/>
    </row>
    <row r="40" spans="1:23" s="52" customFormat="1" ht="15" customHeight="1">
      <c r="A40" s="62"/>
      <c r="B40" s="58"/>
      <c r="C40" s="50"/>
      <c r="D40" s="50"/>
      <c r="E40" s="50"/>
      <c r="F40" s="50"/>
      <c r="G40" s="50"/>
      <c r="H40" s="50"/>
      <c r="I40" s="50"/>
      <c r="J40" s="50"/>
    </row>
    <row r="41" spans="1:23" s="52" customFormat="1" ht="15" customHeight="1">
      <c r="A41" s="62"/>
      <c r="B41" s="58"/>
      <c r="C41" s="50"/>
      <c r="D41" s="50"/>
      <c r="E41" s="50"/>
      <c r="F41" s="50"/>
      <c r="G41" s="50"/>
      <c r="H41" s="50"/>
      <c r="I41" s="50"/>
      <c r="J41" s="50"/>
    </row>
    <row r="42" spans="1:23" s="53" customFormat="1" ht="15" customHeight="1">
      <c r="A42" s="66"/>
      <c r="B42" s="57"/>
      <c r="C42" s="51"/>
      <c r="D42" s="51"/>
      <c r="E42" s="51"/>
      <c r="F42" s="51"/>
      <c r="G42" s="51"/>
      <c r="H42" s="51"/>
      <c r="I42" s="51"/>
      <c r="J42" s="51"/>
    </row>
  </sheetData>
  <sheetProtection algorithmName="SHA-512" hashValue="sBsfjTV4QEv6j/pvj/AqRmPtM3Sli+bK8AUmX5AYkaHlywkYYA0VfQtrXHS+3xFErgHop9qmyyAtVDgz5XJchQ==" saltValue="IhXsy2aXrOHz1slDSqlR2g==" spinCount="100000" sheet="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9:G29"/>
    <mergeCell ref="B31:C31"/>
    <mergeCell ref="B39:J39"/>
    <mergeCell ref="D21:E21"/>
    <mergeCell ref="D22:E22"/>
    <mergeCell ref="D23:E23"/>
    <mergeCell ref="D24:E24"/>
    <mergeCell ref="D25:E25"/>
    <mergeCell ref="A26:G26"/>
  </mergeCells>
  <phoneticPr fontId="2"/>
  <conditionalFormatting sqref="C6:C7">
    <cfRule type="cellIs" dxfId="90" priority="13" operator="equal">
      <formula>""</formula>
    </cfRule>
  </conditionalFormatting>
  <conditionalFormatting sqref="D8 H26:I26">
    <cfRule type="cellIs" dxfId="89" priority="15" operator="equal">
      <formula>""</formula>
    </cfRule>
  </conditionalFormatting>
  <conditionalFormatting sqref="D11:E25 G11:H25">
    <cfRule type="expression" dxfId="88" priority="3">
      <formula>$C11="【職員処遇改善費のみ対象】園内研修"</formula>
    </cfRule>
  </conditionalFormatting>
  <conditionalFormatting sqref="D11:E25">
    <cfRule type="expression" dxfId="87" priority="11">
      <formula>$C11="【職員処遇改善費のみ対象】横浜市（区）主催研修"</formula>
    </cfRule>
    <cfRule type="expression" dxfId="86" priority="12">
      <formula>$C11="幼稚園教諭旧免許状更新講習・免許法認定講習"</formula>
    </cfRule>
  </conditionalFormatting>
  <conditionalFormatting sqref="F11:F25">
    <cfRule type="expression" dxfId="85" priority="7">
      <formula>$C11&lt;&gt;"保育士等キャリアアップ研修"</formula>
    </cfRule>
    <cfRule type="expression" dxfId="84" priority="16" stopIfTrue="1">
      <formula>$C11="保育士等キャリアアップ研修"</formula>
    </cfRule>
  </conditionalFormatting>
  <conditionalFormatting sqref="F11:H25">
    <cfRule type="expression" dxfId="83" priority="4">
      <formula>$C11="その他"</formula>
    </cfRule>
  </conditionalFormatting>
  <conditionalFormatting sqref="G11:G25">
    <cfRule type="expression" dxfId="82" priority="9">
      <formula>$C11="幼稚園教諭旧免許状更新講習・免許法認定講習"</formula>
    </cfRule>
  </conditionalFormatting>
  <conditionalFormatting sqref="G11:H25">
    <cfRule type="expression" dxfId="81" priority="1">
      <formula>$C11="【職員処遇改善費のみ対象】横浜市（区）主催研修"</formula>
    </cfRule>
  </conditionalFormatting>
  <conditionalFormatting sqref="H11:H25">
    <cfRule type="expression" dxfId="80" priority="2">
      <formula>$C11="【幼稚園又は認定こども園に勤務していた者】その他"</formula>
    </cfRule>
  </conditionalFormatting>
  <conditionalFormatting sqref="H3:I3 H4:J7">
    <cfRule type="cellIs" dxfId="79" priority="14" operator="equal">
      <formula>""</formula>
    </cfRule>
  </conditionalFormatting>
  <conditionalFormatting sqref="I11:I25">
    <cfRule type="expression" dxfId="78" priority="8">
      <formula>$C11="保育士等キャリアアップ研修"</formula>
    </cfRule>
  </conditionalFormatting>
  <dataValidations count="9">
    <dataValidation type="list" allowBlank="1" showInputMessage="1" showErrorMessage="1" sqref="D11:E25" xr:uid="{16009D02-21ED-4FAD-896F-A76ACA83020C}">
      <formula1>INDIRECT($C11)</formula1>
    </dataValidation>
    <dataValidation type="list" allowBlank="1" showInputMessage="1" showErrorMessage="1" sqref="O6" xr:uid="{F3A1162C-B7C2-4672-8A55-3781F307853F}">
      <formula1>" "</formula1>
    </dataValidation>
    <dataValidation type="list" allowBlank="1" showInputMessage="1" showErrorMessage="1" sqref="C11:C25" xr:uid="{B7B27658-3BD2-4988-92D3-4BD77F2AACCF}">
      <formula1>INDIRECT($D$8)</formula1>
    </dataValidation>
    <dataValidation type="list" allowBlank="1" showInputMessage="1" showErrorMessage="1" sqref="D8" xr:uid="{2486B4A8-C185-4879-8D0A-58B5609B6F53}">
      <formula1>"〇,×"</formula1>
    </dataValidation>
    <dataValidation type="textLength" operator="equal" allowBlank="1" showInputMessage="1" showErrorMessage="1" sqref="G11:G25" xr:uid="{56F341C9-3959-4261-87B5-64D0800527C3}">
      <formula1>12</formula1>
    </dataValidation>
    <dataValidation type="decimal" operator="greaterThanOrEqual" allowBlank="1" showInputMessage="1" showErrorMessage="1" sqref="I11:I25" xr:uid="{05528DF7-788D-476A-BB72-404D48740A23}">
      <formula1>0</formula1>
    </dataValidation>
    <dataValidation type="list" allowBlank="1" showInputMessage="1" showErrorMessage="1" sqref="H11:H24" xr:uid="{81FF078E-FFA2-4389-98DD-36415DD8DED1}">
      <formula1>INDIRECT($C$6)</formula1>
    </dataValidation>
    <dataValidation type="list" allowBlank="1" showInputMessage="1" showErrorMessage="1" sqref="H25" xr:uid="{78C63378-C53C-4527-AC33-AD524AD352DA}">
      <formula1>INDIRECT($C$5)</formula1>
    </dataValidation>
    <dataValidation type="date" operator="lessThanOrEqual" allowBlank="1" error="賃金改善開始月のR6.4月以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6.4月以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2E5DA15D-72BD-434F-9D85-B9140E2C5FBB}">
      <formula1>45716</formula1>
    </dataValidation>
  </dataValidations>
  <printOptions horizontalCentered="1"/>
  <pageMargins left="0.25" right="0.25" top="0.75" bottom="0.75" header="0.3" footer="0.3"/>
  <pageSetup paperSize="8" scale="85" orientation="landscape" cellComments="asDisplayed" r:id="rId1"/>
  <extLst>
    <ext xmlns:x14="http://schemas.microsoft.com/office/spreadsheetml/2009/9/main" uri="{CCE6A557-97BC-4b89-ADB6-D9C93CAAB3DF}">
      <x14:dataValidations xmlns:xm="http://schemas.microsoft.com/office/excel/2006/main" count="1">
        <x14:dataValidation type="list" allowBlank="1" showInputMessage="1" showErrorMessage="1" xr:uid="{D3A3CD10-0A9A-47EE-936D-2B78ABBEA115}">
          <x14:formula1>
            <xm:f>マスタ!$C$3:$C$6</xm:f>
          </x14:formula1>
          <xm:sqref>C6:D6</xm:sqref>
        </x14:dataValidation>
      </x14:dataValidations>
    </ext>
  </extLst>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237DD2-2E6A-4D14-8AD3-6E87E2FDFC1B}">
  <sheetPr codeName="Sheet48">
    <tabColor rgb="FFFF0000"/>
    <pageSetUpPr fitToPage="1"/>
  </sheetPr>
  <dimension ref="A1:W42"/>
  <sheetViews>
    <sheetView showZeros="0" view="pageBreakPreview" zoomScale="70" zoomScaleNormal="70" zoomScaleSheetLayoutView="70" workbookViewId="0">
      <selection activeCell="B12" sqref="B12"/>
    </sheetView>
  </sheetViews>
  <sheetFormatPr defaultRowHeight="18.75"/>
  <cols>
    <col min="1" max="1" width="5" style="63" customWidth="1"/>
    <col min="2" max="2" width="16.75" style="67" customWidth="1"/>
    <col min="3" max="3" width="39.375" style="2" customWidth="1"/>
    <col min="4" max="4" width="9.375" style="2" customWidth="1"/>
    <col min="5" max="5" width="37.625" style="2" customWidth="1"/>
    <col min="6" max="6" width="42.875" style="2" customWidth="1"/>
    <col min="7" max="7" width="19.625" style="2" customWidth="1"/>
    <col min="8" max="8" width="22.375" style="2" customWidth="1"/>
    <col min="9" max="9" width="15.625" style="2" customWidth="1"/>
    <col min="10" max="10" width="27.5" style="2" customWidth="1"/>
    <col min="11" max="11" width="9" style="2" hidden="1" customWidth="1"/>
    <col min="12" max="12" width="11.875" style="2" hidden="1" customWidth="1"/>
    <col min="13" max="13" width="10.5" style="2" hidden="1" customWidth="1"/>
    <col min="14" max="14" width="9" style="2" hidden="1" customWidth="1"/>
    <col min="15" max="15" width="50.625" style="2" hidden="1" customWidth="1"/>
    <col min="16" max="16384" width="9" style="2"/>
  </cols>
  <sheetData>
    <row r="1" spans="1:23" ht="29.25" customHeight="1">
      <c r="A1" s="112" t="s">
        <v>71</v>
      </c>
      <c r="B1" s="113"/>
      <c r="C1" s="117"/>
      <c r="D1" s="116" t="s">
        <v>195</v>
      </c>
      <c r="E1" s="98"/>
      <c r="F1" s="116"/>
      <c r="G1" s="117"/>
      <c r="H1" s="117"/>
      <c r="I1" s="117"/>
      <c r="J1" s="118"/>
      <c r="K1" s="130"/>
      <c r="L1" s="130"/>
      <c r="M1" s="130"/>
      <c r="N1" s="130"/>
      <c r="O1" s="130"/>
      <c r="P1" s="130"/>
      <c r="Q1" s="130"/>
      <c r="R1" s="130"/>
      <c r="S1" s="130"/>
      <c r="T1" s="130"/>
      <c r="U1" s="130"/>
      <c r="V1" s="130"/>
      <c r="W1" s="130"/>
    </row>
    <row r="2" spans="1:23" ht="19.5" thickBot="1">
      <c r="A2" s="121"/>
      <c r="B2" s="122"/>
      <c r="C2" s="119"/>
      <c r="D2" s="119"/>
      <c r="E2" s="119"/>
      <c r="F2" s="124"/>
      <c r="G2" s="119"/>
      <c r="H2" s="125"/>
      <c r="I2" s="125"/>
      <c r="J2" s="125"/>
      <c r="K2" s="130"/>
      <c r="L2" s="130"/>
      <c r="M2" s="130"/>
      <c r="N2" s="130"/>
      <c r="O2" s="130"/>
      <c r="P2" s="130"/>
      <c r="Q2" s="130"/>
      <c r="R2" s="130"/>
      <c r="S2" s="130"/>
      <c r="T2" s="130"/>
      <c r="U2" s="130"/>
      <c r="V2" s="130"/>
      <c r="W2" s="130"/>
    </row>
    <row r="3" spans="1:23" s="6" customFormat="1" ht="24.95" customHeight="1">
      <c r="A3" s="192"/>
      <c r="B3" s="122"/>
      <c r="C3" s="193"/>
      <c r="D3" s="193"/>
      <c r="E3" s="193"/>
      <c r="F3" s="194"/>
      <c r="G3" s="195" t="s">
        <v>1</v>
      </c>
      <c r="H3" s="97">
        <f>①集計表!P4</f>
        <v>0</v>
      </c>
      <c r="I3" s="196" t="s">
        <v>3</v>
      </c>
      <c r="J3" s="118"/>
      <c r="K3" s="131"/>
      <c r="L3" s="131"/>
      <c r="M3" s="131"/>
      <c r="N3" s="131"/>
      <c r="O3" s="131"/>
      <c r="P3" s="131"/>
      <c r="Q3" s="131"/>
      <c r="R3" s="131"/>
      <c r="S3" s="131"/>
      <c r="T3" s="131"/>
      <c r="U3" s="131"/>
      <c r="V3" s="131"/>
      <c r="W3" s="131"/>
    </row>
    <row r="4" spans="1:23" s="6" customFormat="1" ht="24.95" customHeight="1">
      <c r="A4" s="121"/>
      <c r="B4" s="122"/>
      <c r="C4" s="193"/>
      <c r="D4" s="193"/>
      <c r="E4" s="193"/>
      <c r="F4" s="194"/>
      <c r="G4" s="197" t="s">
        <v>4</v>
      </c>
      <c r="H4" s="276">
        <f>①集計表!P5</f>
        <v>0</v>
      </c>
      <c r="I4" s="277"/>
      <c r="J4" s="278"/>
      <c r="K4" s="131"/>
      <c r="L4" s="131"/>
      <c r="M4" s="131"/>
      <c r="N4" s="131"/>
      <c r="O4" s="131"/>
      <c r="P4" s="131"/>
      <c r="Q4" s="131"/>
      <c r="R4" s="131"/>
      <c r="S4" s="131"/>
      <c r="T4" s="131"/>
      <c r="U4" s="131"/>
      <c r="V4" s="131"/>
      <c r="W4" s="131"/>
    </row>
    <row r="5" spans="1:23" s="6" customFormat="1" ht="24.95" customHeight="1" thickBot="1">
      <c r="A5" s="62"/>
      <c r="B5" s="71"/>
      <c r="C5" s="3"/>
      <c r="D5" s="14"/>
      <c r="E5" s="14"/>
      <c r="F5" s="7"/>
      <c r="G5" s="15" t="s">
        <v>7</v>
      </c>
      <c r="H5" s="279">
        <f>①集計表!P6</f>
        <v>0</v>
      </c>
      <c r="I5" s="280"/>
      <c r="J5" s="281"/>
      <c r="K5" s="131"/>
      <c r="L5" s="131"/>
      <c r="M5" s="131"/>
      <c r="N5" s="131"/>
      <c r="O5" s="131"/>
      <c r="P5" s="131"/>
      <c r="Q5" s="131"/>
      <c r="R5" s="131"/>
      <c r="S5" s="131"/>
      <c r="T5" s="131"/>
      <c r="U5" s="131"/>
      <c r="V5" s="131"/>
      <c r="W5" s="131"/>
    </row>
    <row r="6" spans="1:23" s="6" customFormat="1" ht="24.95" customHeight="1">
      <c r="A6" s="62"/>
      <c r="B6" s="68" t="s">
        <v>6</v>
      </c>
      <c r="C6" s="270"/>
      <c r="D6" s="271"/>
      <c r="E6" s="14"/>
      <c r="F6" s="7"/>
      <c r="G6" s="70" t="s">
        <v>63</v>
      </c>
      <c r="H6" s="279">
        <f>①集計表!P7</f>
        <v>0</v>
      </c>
      <c r="I6" s="280"/>
      <c r="J6" s="281"/>
      <c r="K6" s="131"/>
      <c r="L6" s="131"/>
      <c r="M6" s="131"/>
      <c r="N6" s="131"/>
      <c r="O6" s="131"/>
      <c r="P6" s="131"/>
      <c r="Q6" s="131"/>
      <c r="R6" s="131"/>
      <c r="S6" s="131"/>
      <c r="T6" s="131"/>
      <c r="U6" s="131"/>
      <c r="V6" s="131"/>
      <c r="W6" s="131"/>
    </row>
    <row r="7" spans="1:23" s="6" customFormat="1" ht="24.95" customHeight="1" thickBot="1">
      <c r="A7" s="62"/>
      <c r="B7" s="107" t="s">
        <v>9</v>
      </c>
      <c r="C7" s="272"/>
      <c r="D7" s="273"/>
      <c r="E7" s="14"/>
      <c r="F7" s="7"/>
      <c r="G7" s="17" t="s">
        <v>64</v>
      </c>
      <c r="H7" s="282">
        <f>①集計表!P8</f>
        <v>0</v>
      </c>
      <c r="I7" s="283"/>
      <c r="J7" s="284"/>
      <c r="K7" s="131"/>
      <c r="L7" s="131"/>
      <c r="M7" s="131"/>
      <c r="N7" s="131"/>
      <c r="O7" s="131"/>
      <c r="P7" s="131"/>
      <c r="Q7" s="131"/>
      <c r="R7" s="131"/>
      <c r="S7" s="131"/>
      <c r="T7" s="131"/>
      <c r="U7" s="131"/>
      <c r="V7" s="131"/>
      <c r="W7" s="131"/>
    </row>
    <row r="8" spans="1:23" s="6" customFormat="1" ht="24.95" customHeight="1" thickBot="1">
      <c r="A8" s="62"/>
      <c r="B8" s="268" t="s">
        <v>104</v>
      </c>
      <c r="C8" s="269"/>
      <c r="D8" s="133" t="s">
        <v>106</v>
      </c>
      <c r="E8" s="14"/>
      <c r="F8" s="7"/>
      <c r="G8" s="102"/>
      <c r="H8" s="3"/>
      <c r="I8" s="3"/>
      <c r="J8" s="106"/>
      <c r="K8" s="131"/>
      <c r="L8" s="131" t="s">
        <v>190</v>
      </c>
      <c r="M8" s="131"/>
      <c r="N8" s="131"/>
      <c r="O8" s="131"/>
      <c r="P8" s="131"/>
      <c r="Q8" s="131"/>
      <c r="R8" s="131"/>
      <c r="S8" s="131"/>
      <c r="T8" s="131"/>
      <c r="U8" s="131"/>
      <c r="V8" s="131"/>
      <c r="W8" s="131"/>
    </row>
    <row r="9" spans="1:23" ht="24.95" customHeight="1">
      <c r="A9" s="62"/>
      <c r="B9" s="58"/>
      <c r="C9" s="19"/>
      <c r="D9" s="20"/>
      <c r="E9" s="20"/>
      <c r="F9" s="19"/>
      <c r="G9" s="19"/>
      <c r="H9" s="21"/>
      <c r="I9" s="22"/>
      <c r="J9" s="23"/>
      <c r="K9" s="130"/>
      <c r="L9" s="141" t="s">
        <v>189</v>
      </c>
      <c r="M9" s="140">
        <v>42826</v>
      </c>
      <c r="N9" s="130"/>
      <c r="O9" s="130"/>
      <c r="P9" s="130"/>
      <c r="Q9" s="130"/>
      <c r="R9" s="130"/>
      <c r="S9" s="130"/>
      <c r="T9" s="130"/>
      <c r="U9" s="130"/>
      <c r="V9" s="130"/>
      <c r="W9" s="130"/>
    </row>
    <row r="10" spans="1:23" ht="98.25" customHeight="1" thickBot="1">
      <c r="A10" s="61" t="s">
        <v>15</v>
      </c>
      <c r="B10" s="105" t="s">
        <v>146</v>
      </c>
      <c r="C10" s="59" t="s">
        <v>101</v>
      </c>
      <c r="D10" s="285" t="s">
        <v>181</v>
      </c>
      <c r="E10" s="286"/>
      <c r="F10" s="59" t="s">
        <v>19</v>
      </c>
      <c r="G10" s="60" t="s">
        <v>20</v>
      </c>
      <c r="H10" s="69" t="s">
        <v>74</v>
      </c>
      <c r="I10" s="72" t="s">
        <v>136</v>
      </c>
      <c r="J10" s="59" t="s">
        <v>62</v>
      </c>
      <c r="K10" s="130"/>
      <c r="L10" s="141" t="s">
        <v>142</v>
      </c>
      <c r="M10" s="130"/>
      <c r="N10" s="130"/>
      <c r="O10" s="130"/>
      <c r="P10" s="130"/>
      <c r="Q10" s="130"/>
      <c r="R10" s="130"/>
      <c r="S10" s="130"/>
      <c r="T10" s="130"/>
      <c r="U10" s="130"/>
      <c r="V10" s="130"/>
      <c r="W10" s="130"/>
    </row>
    <row r="11" spans="1:23" ht="30" customHeight="1">
      <c r="A11" s="64">
        <v>1</v>
      </c>
      <c r="B11" s="153"/>
      <c r="C11" s="154"/>
      <c r="D11" s="274"/>
      <c r="E11" s="275"/>
      <c r="F11" s="155"/>
      <c r="G11" s="156"/>
      <c r="H11" s="157"/>
      <c r="I11" s="158"/>
      <c r="J11" s="75"/>
      <c r="K11" s="130"/>
      <c r="L11" s="141" t="s">
        <v>143</v>
      </c>
      <c r="M11" s="140">
        <v>43921</v>
      </c>
      <c r="N11" s="130"/>
      <c r="O11" s="130"/>
      <c r="P11" s="130"/>
      <c r="Q11" s="130"/>
      <c r="R11" s="130"/>
      <c r="S11" s="130"/>
      <c r="T11" s="130"/>
      <c r="U11" s="130"/>
      <c r="V11" s="130"/>
      <c r="W11" s="130"/>
    </row>
    <row r="12" spans="1:23" ht="30" customHeight="1">
      <c r="A12" s="64">
        <v>2</v>
      </c>
      <c r="B12" s="153"/>
      <c r="C12" s="154"/>
      <c r="D12" s="274"/>
      <c r="E12" s="275"/>
      <c r="F12" s="155"/>
      <c r="G12" s="156"/>
      <c r="H12" s="159"/>
      <c r="I12" s="160"/>
      <c r="J12" s="75"/>
      <c r="K12" s="130">
        <f t="shared" ref="K12:K25" si="0">IF(H12&lt;&gt;"",1,0)</f>
        <v>0</v>
      </c>
      <c r="L12" s="130" t="s">
        <v>141</v>
      </c>
      <c r="M12" s="140">
        <v>45382</v>
      </c>
      <c r="N12" s="130"/>
      <c r="O12" s="130"/>
      <c r="P12" s="130"/>
      <c r="Q12" s="130"/>
      <c r="R12" s="130"/>
      <c r="S12" s="130"/>
      <c r="T12" s="130"/>
      <c r="U12" s="130"/>
      <c r="V12" s="130"/>
      <c r="W12" s="130"/>
    </row>
    <row r="13" spans="1:23" ht="30" customHeight="1">
      <c r="A13" s="64">
        <v>3</v>
      </c>
      <c r="B13" s="153"/>
      <c r="C13" s="154"/>
      <c r="D13" s="274"/>
      <c r="E13" s="275"/>
      <c r="F13" s="155"/>
      <c r="G13" s="156"/>
      <c r="H13" s="159"/>
      <c r="I13" s="160"/>
      <c r="J13" s="75"/>
      <c r="K13" s="130">
        <f t="shared" si="0"/>
        <v>0</v>
      </c>
      <c r="L13" s="130" t="str">
        <f t="shared" ref="L13:L24" si="1">IF(C13="その他",1,"")</f>
        <v/>
      </c>
      <c r="M13" s="142"/>
      <c r="N13" s="130"/>
      <c r="O13" s="130"/>
      <c r="P13" s="130"/>
      <c r="Q13" s="130"/>
      <c r="R13" s="130"/>
      <c r="S13" s="130"/>
      <c r="T13" s="130"/>
      <c r="U13" s="130"/>
      <c r="V13" s="130"/>
      <c r="W13" s="130"/>
    </row>
    <row r="14" spans="1:23" ht="30" customHeight="1">
      <c r="A14" s="64">
        <v>4</v>
      </c>
      <c r="B14" s="153"/>
      <c r="C14" s="154"/>
      <c r="D14" s="274"/>
      <c r="E14" s="275"/>
      <c r="F14" s="155"/>
      <c r="G14" s="156"/>
      <c r="H14" s="159"/>
      <c r="I14" s="160"/>
      <c r="J14" s="75"/>
      <c r="K14" s="130">
        <f>IF(H14&lt;&gt;"",1,0)</f>
        <v>0</v>
      </c>
      <c r="L14" s="130" t="str">
        <f t="shared" si="1"/>
        <v/>
      </c>
      <c r="M14" s="141"/>
      <c r="N14" s="130"/>
      <c r="O14" s="130"/>
      <c r="P14" s="130"/>
      <c r="Q14" s="130"/>
      <c r="R14" s="130"/>
      <c r="S14" s="130"/>
      <c r="T14" s="130"/>
      <c r="U14" s="130"/>
      <c r="V14" s="130"/>
      <c r="W14" s="130"/>
    </row>
    <row r="15" spans="1:23" ht="30" customHeight="1">
      <c r="A15" s="64">
        <v>5</v>
      </c>
      <c r="B15" s="153"/>
      <c r="C15" s="154"/>
      <c r="D15" s="274"/>
      <c r="E15" s="275"/>
      <c r="F15" s="155"/>
      <c r="G15" s="156"/>
      <c r="H15" s="159"/>
      <c r="I15" s="160"/>
      <c r="J15" s="75"/>
      <c r="K15" s="130">
        <f t="shared" si="0"/>
        <v>0</v>
      </c>
      <c r="L15" s="130" t="str">
        <f t="shared" si="1"/>
        <v/>
      </c>
      <c r="M15" s="130"/>
      <c r="N15" s="130"/>
      <c r="O15" s="130"/>
      <c r="P15" s="130"/>
      <c r="Q15" s="130"/>
      <c r="R15" s="130"/>
      <c r="S15" s="130"/>
      <c r="T15" s="130"/>
      <c r="U15" s="130"/>
      <c r="V15" s="130"/>
      <c r="W15" s="130"/>
    </row>
    <row r="16" spans="1:23" ht="30" customHeight="1">
      <c r="A16" s="64">
        <v>6</v>
      </c>
      <c r="B16" s="153"/>
      <c r="C16" s="154"/>
      <c r="D16" s="274"/>
      <c r="E16" s="275"/>
      <c r="F16" s="155"/>
      <c r="G16" s="156"/>
      <c r="H16" s="159"/>
      <c r="I16" s="160"/>
      <c r="J16" s="75"/>
      <c r="K16" s="130">
        <f t="shared" si="0"/>
        <v>0</v>
      </c>
      <c r="L16" s="130" t="str">
        <f t="shared" si="1"/>
        <v/>
      </c>
      <c r="M16" s="130"/>
      <c r="N16" s="130"/>
      <c r="O16" s="130"/>
      <c r="P16" s="130"/>
      <c r="Q16" s="130"/>
      <c r="R16" s="130"/>
      <c r="S16" s="130"/>
      <c r="T16" s="130"/>
      <c r="U16" s="130"/>
      <c r="V16" s="130"/>
      <c r="W16" s="130"/>
    </row>
    <row r="17" spans="1:23" ht="30" customHeight="1">
      <c r="A17" s="64">
        <v>7</v>
      </c>
      <c r="B17" s="153"/>
      <c r="C17" s="154"/>
      <c r="D17" s="274"/>
      <c r="E17" s="275"/>
      <c r="F17" s="155"/>
      <c r="G17" s="156"/>
      <c r="H17" s="159"/>
      <c r="I17" s="160"/>
      <c r="J17" s="75"/>
      <c r="K17" s="130">
        <f t="shared" si="0"/>
        <v>0</v>
      </c>
      <c r="L17" s="130" t="str">
        <f t="shared" si="1"/>
        <v/>
      </c>
      <c r="M17" s="130"/>
      <c r="N17" s="130"/>
      <c r="O17" s="130"/>
      <c r="P17" s="130"/>
      <c r="Q17" s="130"/>
      <c r="R17" s="130"/>
      <c r="S17" s="130"/>
      <c r="T17" s="130"/>
      <c r="U17" s="130"/>
      <c r="V17" s="130"/>
      <c r="W17" s="130"/>
    </row>
    <row r="18" spans="1:23" ht="30" customHeight="1">
      <c r="A18" s="64">
        <v>8</v>
      </c>
      <c r="B18" s="153"/>
      <c r="C18" s="154"/>
      <c r="D18" s="274"/>
      <c r="E18" s="275"/>
      <c r="F18" s="155"/>
      <c r="G18" s="156"/>
      <c r="H18" s="159"/>
      <c r="I18" s="160"/>
      <c r="J18" s="75"/>
      <c r="K18" s="130">
        <f t="shared" si="0"/>
        <v>0</v>
      </c>
      <c r="L18" s="130" t="str">
        <f t="shared" si="1"/>
        <v/>
      </c>
      <c r="M18" s="130"/>
      <c r="N18" s="130"/>
      <c r="O18" s="130"/>
      <c r="P18" s="130"/>
      <c r="Q18" s="130"/>
      <c r="R18" s="130"/>
      <c r="S18" s="130"/>
      <c r="T18" s="130"/>
      <c r="U18" s="130"/>
      <c r="V18" s="130"/>
      <c r="W18" s="130"/>
    </row>
    <row r="19" spans="1:23" ht="30" customHeight="1">
      <c r="A19" s="64">
        <v>9</v>
      </c>
      <c r="B19" s="153"/>
      <c r="C19" s="154"/>
      <c r="D19" s="274"/>
      <c r="E19" s="275"/>
      <c r="F19" s="155"/>
      <c r="G19" s="156"/>
      <c r="H19" s="159"/>
      <c r="I19" s="160"/>
      <c r="J19" s="75"/>
      <c r="K19" s="130">
        <f t="shared" si="0"/>
        <v>0</v>
      </c>
      <c r="L19" s="130" t="str">
        <f t="shared" si="1"/>
        <v/>
      </c>
      <c r="M19" s="130"/>
      <c r="N19" s="130"/>
      <c r="O19" s="130"/>
      <c r="P19" s="130"/>
      <c r="Q19" s="130"/>
      <c r="R19" s="130"/>
      <c r="S19" s="130"/>
      <c r="T19" s="130"/>
      <c r="U19" s="130"/>
      <c r="V19" s="130"/>
      <c r="W19" s="130"/>
    </row>
    <row r="20" spans="1:23" ht="30" customHeight="1">
      <c r="A20" s="64">
        <v>10</v>
      </c>
      <c r="B20" s="153"/>
      <c r="C20" s="154"/>
      <c r="D20" s="274"/>
      <c r="E20" s="275"/>
      <c r="F20" s="155"/>
      <c r="G20" s="156"/>
      <c r="H20" s="159"/>
      <c r="I20" s="160"/>
      <c r="J20" s="75"/>
      <c r="K20" s="130">
        <f t="shared" si="0"/>
        <v>0</v>
      </c>
      <c r="L20" s="130" t="str">
        <f t="shared" si="1"/>
        <v/>
      </c>
      <c r="M20" s="130"/>
      <c r="N20" s="130"/>
      <c r="O20" s="130"/>
      <c r="P20" s="130"/>
      <c r="Q20" s="130"/>
      <c r="R20" s="130"/>
      <c r="S20" s="130"/>
      <c r="T20" s="130"/>
      <c r="U20" s="130"/>
      <c r="V20" s="130"/>
      <c r="W20" s="130"/>
    </row>
    <row r="21" spans="1:23" ht="30" customHeight="1">
      <c r="A21" s="64">
        <v>11</v>
      </c>
      <c r="B21" s="153"/>
      <c r="C21" s="154"/>
      <c r="D21" s="274"/>
      <c r="E21" s="275"/>
      <c r="F21" s="155"/>
      <c r="G21" s="156"/>
      <c r="H21" s="159"/>
      <c r="I21" s="160"/>
      <c r="J21" s="75"/>
      <c r="K21" s="130">
        <f t="shared" si="0"/>
        <v>0</v>
      </c>
      <c r="L21" s="130" t="str">
        <f t="shared" si="1"/>
        <v/>
      </c>
      <c r="M21" s="130"/>
      <c r="N21" s="130"/>
      <c r="O21" s="130"/>
      <c r="P21" s="130"/>
      <c r="Q21" s="130"/>
      <c r="R21" s="130"/>
      <c r="S21" s="130"/>
      <c r="T21" s="130"/>
      <c r="U21" s="130"/>
      <c r="V21" s="130"/>
      <c r="W21" s="130"/>
    </row>
    <row r="22" spans="1:23" ht="30" customHeight="1">
      <c r="A22" s="64">
        <v>12</v>
      </c>
      <c r="B22" s="153"/>
      <c r="C22" s="154"/>
      <c r="D22" s="274"/>
      <c r="E22" s="275"/>
      <c r="F22" s="155"/>
      <c r="G22" s="156"/>
      <c r="H22" s="159"/>
      <c r="I22" s="160"/>
      <c r="J22" s="75"/>
      <c r="K22" s="130">
        <f t="shared" si="0"/>
        <v>0</v>
      </c>
      <c r="L22" s="130" t="str">
        <f t="shared" si="1"/>
        <v/>
      </c>
      <c r="M22" s="130"/>
      <c r="N22" s="130"/>
      <c r="O22" s="130"/>
      <c r="P22" s="130"/>
      <c r="Q22" s="130"/>
      <c r="R22" s="130"/>
      <c r="S22" s="130"/>
      <c r="T22" s="130"/>
      <c r="U22" s="130"/>
      <c r="V22" s="130"/>
      <c r="W22" s="130"/>
    </row>
    <row r="23" spans="1:23" ht="30" customHeight="1">
      <c r="A23" s="64">
        <v>13</v>
      </c>
      <c r="B23" s="153"/>
      <c r="C23" s="154"/>
      <c r="D23" s="274"/>
      <c r="E23" s="275"/>
      <c r="F23" s="155"/>
      <c r="G23" s="156"/>
      <c r="H23" s="159"/>
      <c r="I23" s="160"/>
      <c r="J23" s="75"/>
      <c r="K23" s="130">
        <f t="shared" si="0"/>
        <v>0</v>
      </c>
      <c r="L23" s="130" t="str">
        <f t="shared" si="1"/>
        <v/>
      </c>
      <c r="M23" s="130"/>
      <c r="N23" s="130"/>
      <c r="O23" s="130"/>
      <c r="P23" s="130"/>
      <c r="Q23" s="130"/>
      <c r="R23" s="130"/>
      <c r="S23" s="130"/>
      <c r="T23" s="130"/>
      <c r="U23" s="130"/>
      <c r="V23" s="130"/>
      <c r="W23" s="130"/>
    </row>
    <row r="24" spans="1:23" ht="30" customHeight="1">
      <c r="A24" s="64">
        <v>14</v>
      </c>
      <c r="B24" s="153"/>
      <c r="C24" s="154"/>
      <c r="D24" s="274"/>
      <c r="E24" s="275"/>
      <c r="F24" s="155"/>
      <c r="G24" s="156"/>
      <c r="H24" s="159"/>
      <c r="I24" s="160"/>
      <c r="J24" s="75"/>
      <c r="K24" s="130">
        <f t="shared" si="0"/>
        <v>0</v>
      </c>
      <c r="L24" s="130" t="str">
        <f t="shared" si="1"/>
        <v/>
      </c>
      <c r="M24" s="130"/>
      <c r="N24" s="130"/>
      <c r="O24" s="130"/>
      <c r="P24" s="130"/>
      <c r="Q24" s="130"/>
      <c r="R24" s="130"/>
      <c r="S24" s="130"/>
      <c r="T24" s="130"/>
      <c r="U24" s="130"/>
      <c r="V24" s="130"/>
      <c r="W24" s="130"/>
    </row>
    <row r="25" spans="1:23" ht="30" customHeight="1" thickBot="1">
      <c r="A25" s="65">
        <v>15</v>
      </c>
      <c r="B25" s="198"/>
      <c r="C25" s="161"/>
      <c r="D25" s="294"/>
      <c r="E25" s="295"/>
      <c r="F25" s="162"/>
      <c r="G25" s="163"/>
      <c r="H25" s="164"/>
      <c r="I25" s="165"/>
      <c r="J25" s="76"/>
      <c r="K25" s="130">
        <f t="shared" si="0"/>
        <v>0</v>
      </c>
      <c r="L25" s="130" t="e">
        <f>IF(SUMIF(C11:C25,"【職員処遇改善費のみ対象】園内研修",I11:I25)&gt;VLOOKUP(C6,M25:N28,2,FALSE),VLOOKUP(C6,M25:N28,2,FALSE)-SUMIF(C11:C25,"【職員処遇改善費のみ対象】園内研修",I11:I25),"")</f>
        <v>#N/A</v>
      </c>
      <c r="M25" s="54" t="s">
        <v>140</v>
      </c>
      <c r="N25" s="149">
        <v>4</v>
      </c>
      <c r="O25" s="130"/>
      <c r="P25" s="130"/>
      <c r="Q25" s="130"/>
      <c r="R25" s="130"/>
      <c r="S25" s="130"/>
      <c r="T25" s="130"/>
      <c r="U25" s="130"/>
      <c r="V25" s="130"/>
      <c r="W25" s="130"/>
    </row>
    <row r="26" spans="1:23" ht="26.25" customHeight="1" thickTop="1" thickBot="1">
      <c r="A26" s="287" t="s">
        <v>65</v>
      </c>
      <c r="B26" s="289"/>
      <c r="C26" s="288"/>
      <c r="D26" s="288"/>
      <c r="E26" s="288"/>
      <c r="F26" s="289"/>
      <c r="G26" s="290"/>
      <c r="H26" s="85">
        <f ca="1">①集計表!P56</f>
        <v>0</v>
      </c>
      <c r="I26" s="82">
        <f ca="1">SUM(I27:I29)</f>
        <v>0</v>
      </c>
      <c r="J26" s="152"/>
      <c r="K26" s="130"/>
      <c r="L26" s="130"/>
      <c r="M26" s="132"/>
      <c r="N26" s="149"/>
      <c r="O26" s="130"/>
      <c r="P26" s="130"/>
      <c r="Q26" s="130"/>
      <c r="R26" s="130"/>
      <c r="S26" s="130"/>
      <c r="T26" s="130"/>
      <c r="U26" s="130"/>
      <c r="V26" s="130"/>
      <c r="W26" s="130"/>
    </row>
    <row r="27" spans="1:23" ht="26.25" customHeight="1" thickBot="1">
      <c r="A27" s="136"/>
      <c r="B27" s="127" t="s">
        <v>66</v>
      </c>
      <c r="C27" s="128"/>
      <c r="D27" s="128"/>
      <c r="E27" s="128"/>
      <c r="F27" s="128"/>
      <c r="G27" s="128"/>
      <c r="H27" s="139" t="s">
        <v>89</v>
      </c>
      <c r="I27" s="82">
        <f>SUMIF(C11:C25,"【職員処遇改善費のみ対象】横浜市（区）主催研修",I11:I25)</f>
        <v>0</v>
      </c>
      <c r="J27" s="126"/>
      <c r="K27" s="130"/>
      <c r="L27" s="130"/>
      <c r="M27" s="132"/>
      <c r="N27" s="149"/>
      <c r="O27" s="130"/>
      <c r="P27" s="130"/>
      <c r="Q27" s="130"/>
      <c r="R27" s="130"/>
      <c r="S27" s="130"/>
      <c r="T27" s="130"/>
      <c r="U27" s="130"/>
      <c r="V27" s="130"/>
      <c r="W27" s="130"/>
    </row>
    <row r="28" spans="1:23" ht="26.25" customHeight="1" thickBot="1">
      <c r="A28" s="136"/>
      <c r="B28" s="147" t="s">
        <v>145</v>
      </c>
      <c r="C28" s="128"/>
      <c r="D28" s="128"/>
      <c r="E28" s="128"/>
      <c r="F28" s="128"/>
      <c r="G28" s="128"/>
      <c r="H28" s="138" t="s">
        <v>186</v>
      </c>
      <c r="I28" s="82">
        <f ca="1">SUMIF(C11:C26,"【幼稚園又は認定こども園に勤務していた者】その他",I11:I25)</f>
        <v>0</v>
      </c>
      <c r="J28" s="137"/>
      <c r="K28" s="130"/>
      <c r="M28" s="132"/>
      <c r="N28" s="149"/>
      <c r="O28" s="130"/>
      <c r="P28" s="130"/>
      <c r="Q28" s="130"/>
      <c r="R28" s="130"/>
      <c r="S28" s="130"/>
      <c r="T28" s="130"/>
      <c r="U28" s="130"/>
      <c r="V28" s="130"/>
      <c r="W28" s="130"/>
    </row>
    <row r="29" spans="1:23" ht="26.25" customHeight="1" thickBot="1">
      <c r="A29" s="136"/>
      <c r="B29" s="292" t="s">
        <v>144</v>
      </c>
      <c r="C29" s="292"/>
      <c r="D29" s="292"/>
      <c r="E29" s="292"/>
      <c r="F29" s="292"/>
      <c r="G29" s="293"/>
      <c r="H29" s="138" t="s">
        <v>187</v>
      </c>
      <c r="I29" s="82">
        <f>IF(SUMIF(C11:C25,"【職員処遇改善費のみ対象】園内研修",I11:I25)&gt;N25,N25,SUMIF(C11:C25,"【職員処遇改善費のみ対象】園内研修",I11:I25))</f>
        <v>0</v>
      </c>
      <c r="J29" s="137"/>
      <c r="K29" s="130"/>
      <c r="L29" s="130"/>
      <c r="M29" s="130"/>
      <c r="N29" s="130"/>
      <c r="O29" s="130"/>
      <c r="P29" s="130"/>
      <c r="Q29" s="130"/>
      <c r="R29" s="130"/>
      <c r="S29" s="130"/>
      <c r="T29" s="130"/>
      <c r="U29" s="130"/>
      <c r="V29" s="130"/>
      <c r="W29" s="130"/>
    </row>
    <row r="30" spans="1:23" s="52" customFormat="1" ht="26.25" customHeight="1" thickBot="1">
      <c r="A30" s="121"/>
      <c r="B30" s="122" t="s">
        <v>183</v>
      </c>
      <c r="C30" s="148"/>
      <c r="D30" s="128"/>
      <c r="E30" s="128"/>
      <c r="F30" s="128"/>
      <c r="G30" s="128"/>
      <c r="H30" s="189" t="s">
        <v>188</v>
      </c>
      <c r="I30" s="82">
        <f>SUMIF(C11:C25,"幼稚園教諭旧免許状更新講習・免許法認定講習",I11:I25)</f>
        <v>0</v>
      </c>
      <c r="J30" s="128"/>
      <c r="K30" s="132"/>
      <c r="L30" s="132"/>
      <c r="M30" s="132"/>
      <c r="N30" s="132"/>
      <c r="O30" s="132"/>
      <c r="P30" s="132"/>
      <c r="Q30" s="132"/>
      <c r="R30" s="132"/>
      <c r="S30" s="132"/>
      <c r="T30" s="132"/>
      <c r="U30" s="132"/>
      <c r="V30" s="132"/>
      <c r="W30" s="132"/>
    </row>
    <row r="31" spans="1:23" s="52" customFormat="1" ht="15" customHeight="1">
      <c r="A31" s="121"/>
      <c r="B31" s="291" t="s">
        <v>184</v>
      </c>
      <c r="C31" s="291"/>
      <c r="D31" s="128"/>
      <c r="E31" s="128"/>
      <c r="F31" s="128"/>
      <c r="G31" s="128"/>
      <c r="H31" s="128"/>
      <c r="I31" s="128"/>
      <c r="J31" s="128"/>
      <c r="K31" s="132"/>
      <c r="L31" s="132"/>
      <c r="M31" s="132"/>
      <c r="N31" s="132"/>
      <c r="O31" s="132"/>
      <c r="P31" s="132"/>
      <c r="Q31" s="132"/>
      <c r="R31" s="132"/>
      <c r="S31" s="132"/>
      <c r="T31" s="132"/>
      <c r="U31" s="132"/>
      <c r="V31" s="132"/>
      <c r="W31" s="132"/>
    </row>
    <row r="32" spans="1:23" s="52" customFormat="1" ht="15" customHeight="1">
      <c r="A32" s="121"/>
      <c r="B32" s="122" t="s">
        <v>185</v>
      </c>
      <c r="C32" s="128"/>
      <c r="D32" s="128"/>
      <c r="E32" s="128"/>
      <c r="F32" s="128"/>
      <c r="G32" s="128"/>
      <c r="H32" s="128"/>
      <c r="I32" s="128"/>
      <c r="J32" s="128"/>
      <c r="K32" s="132"/>
      <c r="L32" s="132"/>
      <c r="M32" s="132"/>
      <c r="N32" s="132"/>
      <c r="O32" s="132"/>
      <c r="P32" s="132"/>
      <c r="Q32" s="132"/>
      <c r="R32" s="132"/>
      <c r="S32" s="132"/>
      <c r="T32" s="132"/>
      <c r="U32" s="132"/>
      <c r="V32" s="132"/>
      <c r="W32" s="132"/>
    </row>
    <row r="33" spans="1:23" s="52" customFormat="1" ht="15" customHeight="1">
      <c r="A33" s="121"/>
      <c r="B33" s="122" t="s">
        <v>196</v>
      </c>
      <c r="C33" s="128"/>
      <c r="D33" s="128"/>
      <c r="E33" s="128"/>
      <c r="F33" s="128"/>
      <c r="G33" s="128"/>
      <c r="H33" s="128"/>
      <c r="I33" s="128"/>
      <c r="J33" s="128"/>
      <c r="K33" s="132"/>
      <c r="L33" s="132"/>
      <c r="M33" s="132"/>
      <c r="N33" s="132"/>
      <c r="O33" s="132"/>
      <c r="P33" s="132"/>
      <c r="Q33" s="132"/>
      <c r="R33" s="132"/>
      <c r="S33" s="132"/>
      <c r="T33" s="132"/>
      <c r="U33" s="132"/>
      <c r="V33" s="132"/>
      <c r="W33" s="132"/>
    </row>
    <row r="34" spans="1:23" s="52" customFormat="1" ht="15" customHeight="1">
      <c r="A34" s="121"/>
      <c r="C34" s="129"/>
      <c r="D34" s="128"/>
      <c r="E34" s="128"/>
      <c r="F34" s="128"/>
      <c r="G34" s="128"/>
      <c r="H34" s="128"/>
      <c r="I34" s="128"/>
      <c r="J34" s="128"/>
      <c r="K34" s="132"/>
      <c r="L34" s="132"/>
      <c r="M34" s="132"/>
      <c r="N34" s="132"/>
      <c r="O34" s="132"/>
      <c r="P34" s="132"/>
      <c r="Q34" s="132"/>
      <c r="R34" s="132"/>
      <c r="S34" s="132"/>
      <c r="T34" s="132"/>
      <c r="U34" s="132"/>
      <c r="V34" s="132"/>
      <c r="W34" s="132"/>
    </row>
    <row r="35" spans="1:23" s="52" customFormat="1" ht="15" customHeight="1">
      <c r="A35" s="121"/>
      <c r="D35" s="128"/>
      <c r="E35" s="128"/>
      <c r="F35" s="128"/>
      <c r="G35" s="128"/>
      <c r="H35" s="128"/>
      <c r="I35" s="128"/>
      <c r="J35" s="128"/>
      <c r="K35" s="132"/>
      <c r="L35" s="132"/>
      <c r="M35" s="132"/>
      <c r="N35" s="132"/>
      <c r="O35" s="132"/>
      <c r="P35" s="132"/>
      <c r="Q35" s="132"/>
      <c r="R35" s="132"/>
      <c r="S35" s="132"/>
      <c r="T35" s="132"/>
      <c r="U35" s="132"/>
      <c r="V35" s="132"/>
      <c r="W35" s="132"/>
    </row>
    <row r="36" spans="1:23" s="52" customFormat="1" ht="15" customHeight="1">
      <c r="A36" s="121"/>
      <c r="C36" s="128"/>
      <c r="D36" s="128"/>
      <c r="E36" s="128"/>
      <c r="F36" s="128"/>
      <c r="G36" s="128"/>
      <c r="H36" s="128"/>
      <c r="I36" s="128"/>
      <c r="J36" s="128"/>
      <c r="K36" s="132"/>
      <c r="L36" s="132"/>
      <c r="M36" s="132"/>
      <c r="N36" s="132"/>
      <c r="O36" s="132"/>
      <c r="P36" s="132"/>
      <c r="Q36" s="132"/>
      <c r="R36" s="132"/>
      <c r="S36" s="132"/>
      <c r="T36" s="132"/>
      <c r="U36" s="132"/>
      <c r="V36" s="132"/>
      <c r="W36" s="132"/>
    </row>
    <row r="37" spans="1:23" s="52" customFormat="1" ht="15" customHeight="1">
      <c r="A37" s="62"/>
      <c r="C37" s="50"/>
      <c r="D37" s="50"/>
      <c r="E37" s="50"/>
      <c r="F37" s="50"/>
      <c r="G37" s="50"/>
      <c r="H37" s="50"/>
      <c r="I37" s="50"/>
      <c r="J37" s="50"/>
    </row>
    <row r="38" spans="1:23" s="52" customFormat="1" ht="15" customHeight="1">
      <c r="A38" s="62"/>
      <c r="B38" s="99" t="s">
        <v>90</v>
      </c>
      <c r="C38" s="100"/>
      <c r="D38" s="100"/>
      <c r="E38" s="100"/>
      <c r="F38" s="100"/>
      <c r="G38" s="50"/>
      <c r="H38" s="50"/>
      <c r="I38" s="50"/>
      <c r="J38" s="50"/>
    </row>
    <row r="39" spans="1:23" s="52" customFormat="1" ht="30" customHeight="1">
      <c r="A39" s="62"/>
      <c r="B39" s="211"/>
      <c r="C39" s="212"/>
      <c r="D39" s="212"/>
      <c r="E39" s="212"/>
      <c r="F39" s="212"/>
      <c r="G39" s="212"/>
      <c r="H39" s="212"/>
      <c r="I39" s="212"/>
      <c r="J39" s="212"/>
    </row>
    <row r="40" spans="1:23" s="52" customFormat="1" ht="15" customHeight="1">
      <c r="A40" s="62"/>
      <c r="B40" s="58"/>
      <c r="C40" s="50"/>
      <c r="D40" s="50"/>
      <c r="E40" s="50"/>
      <c r="F40" s="50"/>
      <c r="G40" s="50"/>
      <c r="H40" s="50"/>
      <c r="I40" s="50"/>
      <c r="J40" s="50"/>
    </row>
    <row r="41" spans="1:23" s="52" customFormat="1" ht="15" customHeight="1">
      <c r="A41" s="62"/>
      <c r="B41" s="58"/>
      <c r="C41" s="50"/>
      <c r="D41" s="50"/>
      <c r="E41" s="50"/>
      <c r="F41" s="50"/>
      <c r="G41" s="50"/>
      <c r="H41" s="50"/>
      <c r="I41" s="50"/>
      <c r="J41" s="50"/>
    </row>
    <row r="42" spans="1:23" s="53" customFormat="1" ht="15" customHeight="1">
      <c r="A42" s="66"/>
      <c r="B42" s="57"/>
      <c r="C42" s="51"/>
      <c r="D42" s="51"/>
      <c r="E42" s="51"/>
      <c r="F42" s="51"/>
      <c r="G42" s="51"/>
      <c r="H42" s="51"/>
      <c r="I42" s="51"/>
      <c r="J42" s="51"/>
    </row>
  </sheetData>
  <sheetProtection algorithmName="SHA-512" hashValue="Z7UTKXdj6cYpPOuoVEwcXi0x4uJK7JGwzSncVj1/vWUtAo3BaasABDWMlG78gdcngS/zW900HfxxFb2SLKorig==" saltValue="sVYs539T0kObVDvixEDKCA==" spinCount="100000" sheet="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9:G29"/>
    <mergeCell ref="B31:C31"/>
    <mergeCell ref="B39:J39"/>
    <mergeCell ref="D21:E21"/>
    <mergeCell ref="D22:E22"/>
    <mergeCell ref="D23:E23"/>
    <mergeCell ref="D24:E24"/>
    <mergeCell ref="D25:E25"/>
    <mergeCell ref="A26:G26"/>
  </mergeCells>
  <phoneticPr fontId="2"/>
  <conditionalFormatting sqref="C6:C7">
    <cfRule type="cellIs" dxfId="77" priority="13" operator="equal">
      <formula>""</formula>
    </cfRule>
  </conditionalFormatting>
  <conditionalFormatting sqref="D8 H26:I26">
    <cfRule type="cellIs" dxfId="76" priority="15" operator="equal">
      <formula>""</formula>
    </cfRule>
  </conditionalFormatting>
  <conditionalFormatting sqref="D11:E25 G11:H25">
    <cfRule type="expression" dxfId="75" priority="3">
      <formula>$C11="【職員処遇改善費のみ対象】園内研修"</formula>
    </cfRule>
  </conditionalFormatting>
  <conditionalFormatting sqref="D11:E25">
    <cfRule type="expression" dxfId="74" priority="11">
      <formula>$C11="【職員処遇改善費のみ対象】横浜市（区）主催研修"</formula>
    </cfRule>
    <cfRule type="expression" dxfId="73" priority="12">
      <formula>$C11="幼稚園教諭旧免許状更新講習・免許法認定講習"</formula>
    </cfRule>
  </conditionalFormatting>
  <conditionalFormatting sqref="F11:F25">
    <cfRule type="expression" dxfId="72" priority="7">
      <formula>$C11&lt;&gt;"保育士等キャリアアップ研修"</formula>
    </cfRule>
    <cfRule type="expression" dxfId="71" priority="16" stopIfTrue="1">
      <formula>$C11="保育士等キャリアアップ研修"</formula>
    </cfRule>
  </conditionalFormatting>
  <conditionalFormatting sqref="F11:H25">
    <cfRule type="expression" dxfId="70" priority="4">
      <formula>$C11="その他"</formula>
    </cfRule>
  </conditionalFormatting>
  <conditionalFormatting sqref="G11:G25">
    <cfRule type="expression" dxfId="69" priority="9">
      <formula>$C11="幼稚園教諭旧免許状更新講習・免許法認定講習"</formula>
    </cfRule>
  </conditionalFormatting>
  <conditionalFormatting sqref="G11:H25">
    <cfRule type="expression" dxfId="68" priority="1">
      <formula>$C11="【職員処遇改善費のみ対象】横浜市（区）主催研修"</formula>
    </cfRule>
  </conditionalFormatting>
  <conditionalFormatting sqref="H11:H25">
    <cfRule type="expression" dxfId="67" priority="2">
      <formula>$C11="【幼稚園又は認定こども園に勤務していた者】その他"</formula>
    </cfRule>
  </conditionalFormatting>
  <conditionalFormatting sqref="H3:I3 H4:J7">
    <cfRule type="cellIs" dxfId="66" priority="14" operator="equal">
      <formula>""</formula>
    </cfRule>
  </conditionalFormatting>
  <conditionalFormatting sqref="I11:I25">
    <cfRule type="expression" dxfId="65" priority="8">
      <formula>$C11="保育士等キャリアアップ研修"</formula>
    </cfRule>
  </conditionalFormatting>
  <dataValidations count="9">
    <dataValidation type="list" allowBlank="1" showInputMessage="1" showErrorMessage="1" sqref="H25" xr:uid="{C84682A1-85D6-4F01-B241-7BC75A591B1B}">
      <formula1>INDIRECT($C$5)</formula1>
    </dataValidation>
    <dataValidation type="list" allowBlank="1" showInputMessage="1" showErrorMessage="1" sqref="H11:H24" xr:uid="{9BB2D9A9-2CE7-4233-88E0-46E3D3CA6569}">
      <formula1>INDIRECT($C$6)</formula1>
    </dataValidation>
    <dataValidation type="decimal" operator="greaterThanOrEqual" allowBlank="1" showInputMessage="1" showErrorMessage="1" sqref="I11:I25" xr:uid="{3F577198-6C06-4BD1-BD08-24BD45CA34E6}">
      <formula1>0</formula1>
    </dataValidation>
    <dataValidation type="textLength" operator="equal" allowBlank="1" showInputMessage="1" showErrorMessage="1" sqref="G11:G25" xr:uid="{7B7B5670-14D4-4585-BECC-20D9780EC6C9}">
      <formula1>12</formula1>
    </dataValidation>
    <dataValidation type="list" allowBlank="1" showInputMessage="1" showErrorMessage="1" sqref="D8" xr:uid="{F555CC64-2BBF-49C8-BF29-84A3220A22D1}">
      <formula1>"〇,×"</formula1>
    </dataValidation>
    <dataValidation type="list" allowBlank="1" showInputMessage="1" showErrorMessage="1" sqref="C11:C25" xr:uid="{C360F6D9-64AF-4171-B757-FCCCCEA02AFA}">
      <formula1>INDIRECT($D$8)</formula1>
    </dataValidation>
    <dataValidation type="list" allowBlank="1" showInputMessage="1" showErrorMessage="1" sqref="O6" xr:uid="{E3F026C5-6862-46A7-B703-9CBE4E812E35}">
      <formula1>" "</formula1>
    </dataValidation>
    <dataValidation type="list" allowBlank="1" showInputMessage="1" showErrorMessage="1" sqref="D11:E25" xr:uid="{5204765C-51CF-47C9-AEC9-9C3EA4EB5D7F}">
      <formula1>INDIRECT($C11)</formula1>
    </dataValidation>
    <dataValidation type="date" operator="lessThanOrEqual" allowBlank="1" error="賃金改善開始月のR6.4月以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6.4月以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0A0A407A-50C4-43D9-AB4C-EC7CD4613FC0}">
      <formula1>45716</formula1>
    </dataValidation>
  </dataValidations>
  <printOptions horizontalCentered="1"/>
  <pageMargins left="0.25" right="0.25" top="0.75" bottom="0.75" header="0.3" footer="0.3"/>
  <pageSetup paperSize="8" scale="85" orientation="landscape" cellComments="asDisplayed" r:id="rId1"/>
  <extLst>
    <ext xmlns:x14="http://schemas.microsoft.com/office/spreadsheetml/2009/9/main" uri="{CCE6A557-97BC-4b89-ADB6-D9C93CAAB3DF}">
      <x14:dataValidations xmlns:xm="http://schemas.microsoft.com/office/excel/2006/main" count="1">
        <x14:dataValidation type="list" allowBlank="1" showInputMessage="1" showErrorMessage="1" xr:uid="{AF1314F0-19CC-4EC9-887D-74E84988FC93}">
          <x14:formula1>
            <xm:f>マスタ!$C$3:$C$6</xm:f>
          </x14:formula1>
          <xm:sqref>C6:D6</xm:sqref>
        </x14:dataValidation>
      </x14:dataValidations>
    </ext>
  </extLst>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DF60C8-2531-47FA-8557-572F92108645}">
  <sheetPr codeName="Sheet49">
    <tabColor rgb="FFFF0000"/>
    <pageSetUpPr fitToPage="1"/>
  </sheetPr>
  <dimension ref="A1:W42"/>
  <sheetViews>
    <sheetView showZeros="0" view="pageBreakPreview" zoomScale="70" zoomScaleNormal="70" zoomScaleSheetLayoutView="70" workbookViewId="0">
      <selection activeCell="B12" sqref="B12"/>
    </sheetView>
  </sheetViews>
  <sheetFormatPr defaultRowHeight="18.75"/>
  <cols>
    <col min="1" max="1" width="5" style="63" customWidth="1"/>
    <col min="2" max="2" width="16.75" style="67" customWidth="1"/>
    <col min="3" max="3" width="39.375" style="2" customWidth="1"/>
    <col min="4" max="4" width="9.375" style="2" customWidth="1"/>
    <col min="5" max="5" width="37.625" style="2" customWidth="1"/>
    <col min="6" max="6" width="42.875" style="2" customWidth="1"/>
    <col min="7" max="7" width="19.625" style="2" customWidth="1"/>
    <col min="8" max="8" width="22.375" style="2" customWidth="1"/>
    <col min="9" max="9" width="15.625" style="2" customWidth="1"/>
    <col min="10" max="10" width="27.5" style="2" customWidth="1"/>
    <col min="11" max="11" width="9" style="2" hidden="1" customWidth="1"/>
    <col min="12" max="12" width="11.875" style="2" hidden="1" customWidth="1"/>
    <col min="13" max="13" width="10.5" style="2" hidden="1" customWidth="1"/>
    <col min="14" max="14" width="9" style="2" hidden="1" customWidth="1"/>
    <col min="15" max="15" width="50.625" style="2" hidden="1" customWidth="1"/>
    <col min="16" max="16384" width="9" style="2"/>
  </cols>
  <sheetData>
    <row r="1" spans="1:23" ht="29.25" customHeight="1">
      <c r="A1" s="112" t="s">
        <v>71</v>
      </c>
      <c r="B1" s="113"/>
      <c r="C1" s="117"/>
      <c r="D1" s="116" t="s">
        <v>195</v>
      </c>
      <c r="E1" s="98"/>
      <c r="F1" s="116"/>
      <c r="G1" s="117"/>
      <c r="H1" s="117"/>
      <c r="I1" s="117"/>
      <c r="J1" s="118"/>
      <c r="K1" s="130"/>
      <c r="L1" s="130"/>
      <c r="M1" s="130"/>
      <c r="N1" s="130"/>
      <c r="O1" s="130"/>
      <c r="P1" s="130"/>
      <c r="Q1" s="130"/>
      <c r="R1" s="130"/>
      <c r="S1" s="130"/>
      <c r="T1" s="130"/>
      <c r="U1" s="130"/>
      <c r="V1" s="130"/>
      <c r="W1" s="130"/>
    </row>
    <row r="2" spans="1:23" ht="19.5" thickBot="1">
      <c r="A2" s="121"/>
      <c r="B2" s="122"/>
      <c r="C2" s="119"/>
      <c r="D2" s="119"/>
      <c r="E2" s="119"/>
      <c r="F2" s="124"/>
      <c r="G2" s="119"/>
      <c r="H2" s="125"/>
      <c r="I2" s="125"/>
      <c r="J2" s="125"/>
      <c r="K2" s="130"/>
      <c r="L2" s="130"/>
      <c r="M2" s="130"/>
      <c r="N2" s="130"/>
      <c r="O2" s="130"/>
      <c r="P2" s="130"/>
      <c r="Q2" s="130"/>
      <c r="R2" s="130"/>
      <c r="S2" s="130"/>
      <c r="T2" s="130"/>
      <c r="U2" s="130"/>
      <c r="V2" s="130"/>
      <c r="W2" s="130"/>
    </row>
    <row r="3" spans="1:23" s="6" customFormat="1" ht="24.95" customHeight="1">
      <c r="A3" s="192"/>
      <c r="B3" s="122"/>
      <c r="C3" s="193"/>
      <c r="D3" s="193"/>
      <c r="E3" s="193"/>
      <c r="F3" s="194"/>
      <c r="G3" s="195" t="s">
        <v>1</v>
      </c>
      <c r="H3" s="97">
        <f>①集計表!P4</f>
        <v>0</v>
      </c>
      <c r="I3" s="196" t="s">
        <v>3</v>
      </c>
      <c r="J3" s="118"/>
      <c r="K3" s="131"/>
      <c r="L3" s="131"/>
      <c r="M3" s="131"/>
      <c r="N3" s="131"/>
      <c r="O3" s="131"/>
      <c r="P3" s="131"/>
      <c r="Q3" s="131"/>
      <c r="R3" s="131"/>
      <c r="S3" s="131"/>
      <c r="T3" s="131"/>
      <c r="U3" s="131"/>
      <c r="V3" s="131"/>
      <c r="W3" s="131"/>
    </row>
    <row r="4" spans="1:23" s="6" customFormat="1" ht="24.95" customHeight="1">
      <c r="A4" s="121"/>
      <c r="B4" s="122"/>
      <c r="C4" s="193"/>
      <c r="D4" s="193"/>
      <c r="E4" s="193"/>
      <c r="F4" s="194"/>
      <c r="G4" s="197" t="s">
        <v>4</v>
      </c>
      <c r="H4" s="276">
        <f>①集計表!P5</f>
        <v>0</v>
      </c>
      <c r="I4" s="277"/>
      <c r="J4" s="278"/>
      <c r="K4" s="131"/>
      <c r="L4" s="131"/>
      <c r="M4" s="131"/>
      <c r="N4" s="131"/>
      <c r="O4" s="131"/>
      <c r="P4" s="131"/>
      <c r="Q4" s="131"/>
      <c r="R4" s="131"/>
      <c r="S4" s="131"/>
      <c r="T4" s="131"/>
      <c r="U4" s="131"/>
      <c r="V4" s="131"/>
      <c r="W4" s="131"/>
    </row>
    <row r="5" spans="1:23" s="6" customFormat="1" ht="24.95" customHeight="1" thickBot="1">
      <c r="A5" s="62"/>
      <c r="B5" s="71"/>
      <c r="C5" s="3"/>
      <c r="D5" s="14"/>
      <c r="E5" s="14"/>
      <c r="F5" s="7"/>
      <c r="G5" s="15" t="s">
        <v>7</v>
      </c>
      <c r="H5" s="279">
        <f>①集計表!P6</f>
        <v>0</v>
      </c>
      <c r="I5" s="280"/>
      <c r="J5" s="281"/>
      <c r="K5" s="131"/>
      <c r="L5" s="131"/>
      <c r="M5" s="131"/>
      <c r="N5" s="131"/>
      <c r="O5" s="131"/>
      <c r="P5" s="131"/>
      <c r="Q5" s="131"/>
      <c r="R5" s="131"/>
      <c r="S5" s="131"/>
      <c r="T5" s="131"/>
      <c r="U5" s="131"/>
      <c r="V5" s="131"/>
      <c r="W5" s="131"/>
    </row>
    <row r="6" spans="1:23" s="6" customFormat="1" ht="24.95" customHeight="1">
      <c r="A6" s="62"/>
      <c r="B6" s="68" t="s">
        <v>6</v>
      </c>
      <c r="C6" s="270"/>
      <c r="D6" s="271"/>
      <c r="E6" s="14"/>
      <c r="F6" s="7"/>
      <c r="G6" s="70" t="s">
        <v>63</v>
      </c>
      <c r="H6" s="279">
        <f>①集計表!P7</f>
        <v>0</v>
      </c>
      <c r="I6" s="280"/>
      <c r="J6" s="281"/>
      <c r="K6" s="131"/>
      <c r="L6" s="131"/>
      <c r="M6" s="131"/>
      <c r="N6" s="131"/>
      <c r="O6" s="131"/>
      <c r="P6" s="131"/>
      <c r="Q6" s="131"/>
      <c r="R6" s="131"/>
      <c r="S6" s="131"/>
      <c r="T6" s="131"/>
      <c r="U6" s="131"/>
      <c r="V6" s="131"/>
      <c r="W6" s="131"/>
    </row>
    <row r="7" spans="1:23" s="6" customFormat="1" ht="24.95" customHeight="1" thickBot="1">
      <c r="A7" s="62"/>
      <c r="B7" s="107" t="s">
        <v>9</v>
      </c>
      <c r="C7" s="272"/>
      <c r="D7" s="273"/>
      <c r="E7" s="14"/>
      <c r="F7" s="7"/>
      <c r="G7" s="17" t="s">
        <v>64</v>
      </c>
      <c r="H7" s="282">
        <f>①集計表!P8</f>
        <v>0</v>
      </c>
      <c r="I7" s="283"/>
      <c r="J7" s="284"/>
      <c r="K7" s="131"/>
      <c r="L7" s="131"/>
      <c r="M7" s="131"/>
      <c r="N7" s="131"/>
      <c r="O7" s="131"/>
      <c r="P7" s="131"/>
      <c r="Q7" s="131"/>
      <c r="R7" s="131"/>
      <c r="S7" s="131"/>
      <c r="T7" s="131"/>
      <c r="U7" s="131"/>
      <c r="V7" s="131"/>
      <c r="W7" s="131"/>
    </row>
    <row r="8" spans="1:23" s="6" customFormat="1" ht="24.95" customHeight="1" thickBot="1">
      <c r="A8" s="62"/>
      <c r="B8" s="268" t="s">
        <v>104</v>
      </c>
      <c r="C8" s="269"/>
      <c r="D8" s="133" t="s">
        <v>106</v>
      </c>
      <c r="E8" s="14"/>
      <c r="F8" s="7"/>
      <c r="G8" s="102"/>
      <c r="H8" s="3"/>
      <c r="I8" s="3"/>
      <c r="J8" s="106"/>
      <c r="K8" s="131"/>
      <c r="L8" s="131" t="s">
        <v>190</v>
      </c>
      <c r="M8" s="131"/>
      <c r="N8" s="131"/>
      <c r="O8" s="131"/>
      <c r="P8" s="131"/>
      <c r="Q8" s="131"/>
      <c r="R8" s="131"/>
      <c r="S8" s="131"/>
      <c r="T8" s="131"/>
      <c r="U8" s="131"/>
      <c r="V8" s="131"/>
      <c r="W8" s="131"/>
    </row>
    <row r="9" spans="1:23" ht="24.95" customHeight="1">
      <c r="A9" s="62"/>
      <c r="B9" s="58"/>
      <c r="C9" s="19"/>
      <c r="D9" s="20"/>
      <c r="E9" s="20"/>
      <c r="F9" s="19"/>
      <c r="G9" s="19"/>
      <c r="H9" s="21"/>
      <c r="I9" s="22"/>
      <c r="J9" s="23"/>
      <c r="K9" s="130"/>
      <c r="L9" s="141" t="s">
        <v>189</v>
      </c>
      <c r="M9" s="140">
        <v>42826</v>
      </c>
      <c r="N9" s="130"/>
      <c r="O9" s="130"/>
      <c r="P9" s="130"/>
      <c r="Q9" s="130"/>
      <c r="R9" s="130"/>
      <c r="S9" s="130"/>
      <c r="T9" s="130"/>
      <c r="U9" s="130"/>
      <c r="V9" s="130"/>
      <c r="W9" s="130"/>
    </row>
    <row r="10" spans="1:23" ht="98.25" customHeight="1" thickBot="1">
      <c r="A10" s="61" t="s">
        <v>15</v>
      </c>
      <c r="B10" s="105" t="s">
        <v>146</v>
      </c>
      <c r="C10" s="59" t="s">
        <v>101</v>
      </c>
      <c r="D10" s="285" t="s">
        <v>181</v>
      </c>
      <c r="E10" s="286"/>
      <c r="F10" s="59" t="s">
        <v>19</v>
      </c>
      <c r="G10" s="60" t="s">
        <v>20</v>
      </c>
      <c r="H10" s="69" t="s">
        <v>74</v>
      </c>
      <c r="I10" s="72" t="s">
        <v>136</v>
      </c>
      <c r="J10" s="59" t="s">
        <v>62</v>
      </c>
      <c r="K10" s="130"/>
      <c r="L10" s="141" t="s">
        <v>142</v>
      </c>
      <c r="M10" s="130"/>
      <c r="N10" s="130"/>
      <c r="O10" s="130"/>
      <c r="P10" s="130"/>
      <c r="Q10" s="130"/>
      <c r="R10" s="130"/>
      <c r="S10" s="130"/>
      <c r="T10" s="130"/>
      <c r="U10" s="130"/>
      <c r="V10" s="130"/>
      <c r="W10" s="130"/>
    </row>
    <row r="11" spans="1:23" ht="30" customHeight="1">
      <c r="A11" s="64">
        <v>1</v>
      </c>
      <c r="B11" s="153"/>
      <c r="C11" s="154"/>
      <c r="D11" s="274"/>
      <c r="E11" s="275"/>
      <c r="F11" s="155"/>
      <c r="G11" s="156"/>
      <c r="H11" s="157"/>
      <c r="I11" s="158"/>
      <c r="J11" s="75"/>
      <c r="K11" s="130"/>
      <c r="L11" s="141" t="s">
        <v>143</v>
      </c>
      <c r="M11" s="140">
        <v>43921</v>
      </c>
      <c r="N11" s="130"/>
      <c r="O11" s="130"/>
      <c r="P11" s="130"/>
      <c r="Q11" s="130"/>
      <c r="R11" s="130"/>
      <c r="S11" s="130"/>
      <c r="T11" s="130"/>
      <c r="U11" s="130"/>
      <c r="V11" s="130"/>
      <c r="W11" s="130"/>
    </row>
    <row r="12" spans="1:23" ht="30" customHeight="1">
      <c r="A12" s="64">
        <v>2</v>
      </c>
      <c r="B12" s="153"/>
      <c r="C12" s="154"/>
      <c r="D12" s="274"/>
      <c r="E12" s="275"/>
      <c r="F12" s="155"/>
      <c r="G12" s="156"/>
      <c r="H12" s="159"/>
      <c r="I12" s="160"/>
      <c r="J12" s="75"/>
      <c r="K12" s="130">
        <f t="shared" ref="K12:K25" si="0">IF(H12&lt;&gt;"",1,0)</f>
        <v>0</v>
      </c>
      <c r="L12" s="130" t="s">
        <v>141</v>
      </c>
      <c r="M12" s="140">
        <v>45382</v>
      </c>
      <c r="N12" s="130"/>
      <c r="O12" s="130"/>
      <c r="P12" s="130"/>
      <c r="Q12" s="130"/>
      <c r="R12" s="130"/>
      <c r="S12" s="130"/>
      <c r="T12" s="130"/>
      <c r="U12" s="130"/>
      <c r="V12" s="130"/>
      <c r="W12" s="130"/>
    </row>
    <row r="13" spans="1:23" ht="30" customHeight="1">
      <c r="A13" s="64">
        <v>3</v>
      </c>
      <c r="B13" s="153"/>
      <c r="C13" s="154"/>
      <c r="D13" s="274"/>
      <c r="E13" s="275"/>
      <c r="F13" s="155"/>
      <c r="G13" s="156"/>
      <c r="H13" s="159"/>
      <c r="I13" s="160"/>
      <c r="J13" s="75"/>
      <c r="K13" s="130">
        <f t="shared" si="0"/>
        <v>0</v>
      </c>
      <c r="L13" s="130" t="str">
        <f t="shared" ref="L13:L24" si="1">IF(C13="その他",1,"")</f>
        <v/>
      </c>
      <c r="M13" s="142"/>
      <c r="N13" s="130"/>
      <c r="O13" s="130"/>
      <c r="P13" s="130"/>
      <c r="Q13" s="130"/>
      <c r="R13" s="130"/>
      <c r="S13" s="130"/>
      <c r="T13" s="130"/>
      <c r="U13" s="130"/>
      <c r="V13" s="130"/>
      <c r="W13" s="130"/>
    </row>
    <row r="14" spans="1:23" ht="30" customHeight="1">
      <c r="A14" s="64">
        <v>4</v>
      </c>
      <c r="B14" s="153"/>
      <c r="C14" s="154"/>
      <c r="D14" s="274"/>
      <c r="E14" s="275"/>
      <c r="F14" s="155"/>
      <c r="G14" s="156"/>
      <c r="H14" s="159"/>
      <c r="I14" s="160"/>
      <c r="J14" s="75"/>
      <c r="K14" s="130">
        <f>IF(H14&lt;&gt;"",1,0)</f>
        <v>0</v>
      </c>
      <c r="L14" s="130" t="str">
        <f t="shared" si="1"/>
        <v/>
      </c>
      <c r="M14" s="141"/>
      <c r="N14" s="130"/>
      <c r="O14" s="130"/>
      <c r="P14" s="130"/>
      <c r="Q14" s="130"/>
      <c r="R14" s="130"/>
      <c r="S14" s="130"/>
      <c r="T14" s="130"/>
      <c r="U14" s="130"/>
      <c r="V14" s="130"/>
      <c r="W14" s="130"/>
    </row>
    <row r="15" spans="1:23" ht="30" customHeight="1">
      <c r="A15" s="64">
        <v>5</v>
      </c>
      <c r="B15" s="153"/>
      <c r="C15" s="154"/>
      <c r="D15" s="274"/>
      <c r="E15" s="275"/>
      <c r="F15" s="155"/>
      <c r="G15" s="156"/>
      <c r="H15" s="159"/>
      <c r="I15" s="160"/>
      <c r="J15" s="75"/>
      <c r="K15" s="130">
        <f t="shared" si="0"/>
        <v>0</v>
      </c>
      <c r="L15" s="130" t="str">
        <f t="shared" si="1"/>
        <v/>
      </c>
      <c r="M15" s="130"/>
      <c r="N15" s="130"/>
      <c r="O15" s="130"/>
      <c r="P15" s="130"/>
      <c r="Q15" s="130"/>
      <c r="R15" s="130"/>
      <c r="S15" s="130"/>
      <c r="T15" s="130"/>
      <c r="U15" s="130"/>
      <c r="V15" s="130"/>
      <c r="W15" s="130"/>
    </row>
    <row r="16" spans="1:23" ht="30" customHeight="1">
      <c r="A16" s="64">
        <v>6</v>
      </c>
      <c r="B16" s="153"/>
      <c r="C16" s="154"/>
      <c r="D16" s="274"/>
      <c r="E16" s="275"/>
      <c r="F16" s="155"/>
      <c r="G16" s="156"/>
      <c r="H16" s="159"/>
      <c r="I16" s="160"/>
      <c r="J16" s="75"/>
      <c r="K16" s="130">
        <f t="shared" si="0"/>
        <v>0</v>
      </c>
      <c r="L16" s="130" t="str">
        <f t="shared" si="1"/>
        <v/>
      </c>
      <c r="M16" s="130"/>
      <c r="N16" s="130"/>
      <c r="O16" s="130"/>
      <c r="P16" s="130"/>
      <c r="Q16" s="130"/>
      <c r="R16" s="130"/>
      <c r="S16" s="130"/>
      <c r="T16" s="130"/>
      <c r="U16" s="130"/>
      <c r="V16" s="130"/>
      <c r="W16" s="130"/>
    </row>
    <row r="17" spans="1:23" ht="30" customHeight="1">
      <c r="A17" s="64">
        <v>7</v>
      </c>
      <c r="B17" s="153"/>
      <c r="C17" s="154"/>
      <c r="D17" s="274"/>
      <c r="E17" s="275"/>
      <c r="F17" s="155"/>
      <c r="G17" s="156"/>
      <c r="H17" s="159"/>
      <c r="I17" s="160"/>
      <c r="J17" s="75"/>
      <c r="K17" s="130">
        <f t="shared" si="0"/>
        <v>0</v>
      </c>
      <c r="L17" s="130" t="str">
        <f t="shared" si="1"/>
        <v/>
      </c>
      <c r="M17" s="130"/>
      <c r="N17" s="130"/>
      <c r="O17" s="130"/>
      <c r="P17" s="130"/>
      <c r="Q17" s="130"/>
      <c r="R17" s="130"/>
      <c r="S17" s="130"/>
      <c r="T17" s="130"/>
      <c r="U17" s="130"/>
      <c r="V17" s="130"/>
      <c r="W17" s="130"/>
    </row>
    <row r="18" spans="1:23" ht="30" customHeight="1">
      <c r="A18" s="64">
        <v>8</v>
      </c>
      <c r="B18" s="153"/>
      <c r="C18" s="154"/>
      <c r="D18" s="274"/>
      <c r="E18" s="275"/>
      <c r="F18" s="155"/>
      <c r="G18" s="156"/>
      <c r="H18" s="159"/>
      <c r="I18" s="160"/>
      <c r="J18" s="75"/>
      <c r="K18" s="130">
        <f t="shared" si="0"/>
        <v>0</v>
      </c>
      <c r="L18" s="130" t="str">
        <f t="shared" si="1"/>
        <v/>
      </c>
      <c r="M18" s="130"/>
      <c r="N18" s="130"/>
      <c r="O18" s="130"/>
      <c r="P18" s="130"/>
      <c r="Q18" s="130"/>
      <c r="R18" s="130"/>
      <c r="S18" s="130"/>
      <c r="T18" s="130"/>
      <c r="U18" s="130"/>
      <c r="V18" s="130"/>
      <c r="W18" s="130"/>
    </row>
    <row r="19" spans="1:23" ht="30" customHeight="1">
      <c r="A19" s="64">
        <v>9</v>
      </c>
      <c r="B19" s="153"/>
      <c r="C19" s="154"/>
      <c r="D19" s="274"/>
      <c r="E19" s="275"/>
      <c r="F19" s="155"/>
      <c r="G19" s="156"/>
      <c r="H19" s="159"/>
      <c r="I19" s="160"/>
      <c r="J19" s="75"/>
      <c r="K19" s="130">
        <f t="shared" si="0"/>
        <v>0</v>
      </c>
      <c r="L19" s="130" t="str">
        <f t="shared" si="1"/>
        <v/>
      </c>
      <c r="M19" s="130"/>
      <c r="N19" s="130"/>
      <c r="O19" s="130"/>
      <c r="P19" s="130"/>
      <c r="Q19" s="130"/>
      <c r="R19" s="130"/>
      <c r="S19" s="130"/>
      <c r="T19" s="130"/>
      <c r="U19" s="130"/>
      <c r="V19" s="130"/>
      <c r="W19" s="130"/>
    </row>
    <row r="20" spans="1:23" ht="30" customHeight="1">
      <c r="A20" s="64">
        <v>10</v>
      </c>
      <c r="B20" s="153"/>
      <c r="C20" s="154"/>
      <c r="D20" s="274"/>
      <c r="E20" s="275"/>
      <c r="F20" s="155"/>
      <c r="G20" s="156"/>
      <c r="H20" s="159"/>
      <c r="I20" s="160"/>
      <c r="J20" s="75"/>
      <c r="K20" s="130">
        <f t="shared" si="0"/>
        <v>0</v>
      </c>
      <c r="L20" s="130" t="str">
        <f t="shared" si="1"/>
        <v/>
      </c>
      <c r="M20" s="130"/>
      <c r="N20" s="130"/>
      <c r="O20" s="130"/>
      <c r="P20" s="130"/>
      <c r="Q20" s="130"/>
      <c r="R20" s="130"/>
      <c r="S20" s="130"/>
      <c r="T20" s="130"/>
      <c r="U20" s="130"/>
      <c r="V20" s="130"/>
      <c r="W20" s="130"/>
    </row>
    <row r="21" spans="1:23" ht="30" customHeight="1">
      <c r="A21" s="64">
        <v>11</v>
      </c>
      <c r="B21" s="153"/>
      <c r="C21" s="154"/>
      <c r="D21" s="274"/>
      <c r="E21" s="275"/>
      <c r="F21" s="155"/>
      <c r="G21" s="156"/>
      <c r="H21" s="159"/>
      <c r="I21" s="160"/>
      <c r="J21" s="75"/>
      <c r="K21" s="130">
        <f t="shared" si="0"/>
        <v>0</v>
      </c>
      <c r="L21" s="130" t="str">
        <f t="shared" si="1"/>
        <v/>
      </c>
      <c r="M21" s="130"/>
      <c r="N21" s="130"/>
      <c r="O21" s="130"/>
      <c r="P21" s="130"/>
      <c r="Q21" s="130"/>
      <c r="R21" s="130"/>
      <c r="S21" s="130"/>
      <c r="T21" s="130"/>
      <c r="U21" s="130"/>
      <c r="V21" s="130"/>
      <c r="W21" s="130"/>
    </row>
    <row r="22" spans="1:23" ht="30" customHeight="1">
      <c r="A22" s="64">
        <v>12</v>
      </c>
      <c r="B22" s="153"/>
      <c r="C22" s="154"/>
      <c r="D22" s="274"/>
      <c r="E22" s="275"/>
      <c r="F22" s="155"/>
      <c r="G22" s="156"/>
      <c r="H22" s="159"/>
      <c r="I22" s="160"/>
      <c r="J22" s="75"/>
      <c r="K22" s="130">
        <f t="shared" si="0"/>
        <v>0</v>
      </c>
      <c r="L22" s="130" t="str">
        <f t="shared" si="1"/>
        <v/>
      </c>
      <c r="M22" s="130"/>
      <c r="N22" s="130"/>
      <c r="O22" s="130"/>
      <c r="P22" s="130"/>
      <c r="Q22" s="130"/>
      <c r="R22" s="130"/>
      <c r="S22" s="130"/>
      <c r="T22" s="130"/>
      <c r="U22" s="130"/>
      <c r="V22" s="130"/>
      <c r="W22" s="130"/>
    </row>
    <row r="23" spans="1:23" ht="30" customHeight="1">
      <c r="A23" s="64">
        <v>13</v>
      </c>
      <c r="B23" s="153"/>
      <c r="C23" s="154"/>
      <c r="D23" s="274"/>
      <c r="E23" s="275"/>
      <c r="F23" s="155"/>
      <c r="G23" s="156"/>
      <c r="H23" s="159"/>
      <c r="I23" s="160"/>
      <c r="J23" s="75"/>
      <c r="K23" s="130">
        <f t="shared" si="0"/>
        <v>0</v>
      </c>
      <c r="L23" s="130" t="str">
        <f t="shared" si="1"/>
        <v/>
      </c>
      <c r="M23" s="130"/>
      <c r="N23" s="130"/>
      <c r="O23" s="130"/>
      <c r="P23" s="130"/>
      <c r="Q23" s="130"/>
      <c r="R23" s="130"/>
      <c r="S23" s="130"/>
      <c r="T23" s="130"/>
      <c r="U23" s="130"/>
      <c r="V23" s="130"/>
      <c r="W23" s="130"/>
    </row>
    <row r="24" spans="1:23" ht="30" customHeight="1">
      <c r="A24" s="64">
        <v>14</v>
      </c>
      <c r="B24" s="153"/>
      <c r="C24" s="154"/>
      <c r="D24" s="274"/>
      <c r="E24" s="275"/>
      <c r="F24" s="155"/>
      <c r="G24" s="156"/>
      <c r="H24" s="159"/>
      <c r="I24" s="160"/>
      <c r="J24" s="75"/>
      <c r="K24" s="130">
        <f t="shared" si="0"/>
        <v>0</v>
      </c>
      <c r="L24" s="130" t="str">
        <f t="shared" si="1"/>
        <v/>
      </c>
      <c r="M24" s="130"/>
      <c r="N24" s="130"/>
      <c r="O24" s="130"/>
      <c r="P24" s="130"/>
      <c r="Q24" s="130"/>
      <c r="R24" s="130"/>
      <c r="S24" s="130"/>
      <c r="T24" s="130"/>
      <c r="U24" s="130"/>
      <c r="V24" s="130"/>
      <c r="W24" s="130"/>
    </row>
    <row r="25" spans="1:23" ht="30" customHeight="1" thickBot="1">
      <c r="A25" s="65">
        <v>15</v>
      </c>
      <c r="B25" s="198"/>
      <c r="C25" s="161"/>
      <c r="D25" s="294"/>
      <c r="E25" s="295"/>
      <c r="F25" s="162"/>
      <c r="G25" s="163"/>
      <c r="H25" s="164"/>
      <c r="I25" s="165"/>
      <c r="J25" s="76"/>
      <c r="K25" s="130">
        <f t="shared" si="0"/>
        <v>0</v>
      </c>
      <c r="L25" s="130" t="e">
        <f>IF(SUMIF(C11:C25,"【職員処遇改善費のみ対象】園内研修",I11:I25)&gt;VLOOKUP(C6,M25:N28,2,FALSE),VLOOKUP(C6,M25:N28,2,FALSE)-SUMIF(C11:C25,"【職員処遇改善費のみ対象】園内研修",I11:I25),"")</f>
        <v>#N/A</v>
      </c>
      <c r="M25" s="54" t="s">
        <v>140</v>
      </c>
      <c r="N25" s="149">
        <v>4</v>
      </c>
      <c r="O25" s="130"/>
      <c r="P25" s="130"/>
      <c r="Q25" s="130"/>
      <c r="R25" s="130"/>
      <c r="S25" s="130"/>
      <c r="T25" s="130"/>
      <c r="U25" s="130"/>
      <c r="V25" s="130"/>
      <c r="W25" s="130"/>
    </row>
    <row r="26" spans="1:23" ht="26.25" customHeight="1" thickTop="1" thickBot="1">
      <c r="A26" s="287" t="s">
        <v>65</v>
      </c>
      <c r="B26" s="289"/>
      <c r="C26" s="288"/>
      <c r="D26" s="288"/>
      <c r="E26" s="288"/>
      <c r="F26" s="289"/>
      <c r="G26" s="290"/>
      <c r="H26" s="85">
        <f ca="1">①集計表!P57</f>
        <v>0</v>
      </c>
      <c r="I26" s="82">
        <f ca="1">SUM(I27:I29)</f>
        <v>0</v>
      </c>
      <c r="J26" s="152"/>
      <c r="K26" s="130"/>
      <c r="L26" s="130"/>
      <c r="M26" s="132"/>
      <c r="N26" s="149"/>
      <c r="O26" s="130"/>
      <c r="P26" s="130"/>
      <c r="Q26" s="130"/>
      <c r="R26" s="130"/>
      <c r="S26" s="130"/>
      <c r="T26" s="130"/>
      <c r="U26" s="130"/>
      <c r="V26" s="130"/>
      <c r="W26" s="130"/>
    </row>
    <row r="27" spans="1:23" ht="26.25" customHeight="1" thickBot="1">
      <c r="A27" s="136"/>
      <c r="B27" s="127" t="s">
        <v>66</v>
      </c>
      <c r="C27" s="128"/>
      <c r="D27" s="128"/>
      <c r="E27" s="128"/>
      <c r="F27" s="128"/>
      <c r="G27" s="128"/>
      <c r="H27" s="139" t="s">
        <v>89</v>
      </c>
      <c r="I27" s="82">
        <f>SUMIF(C11:C25,"【職員処遇改善費のみ対象】横浜市（区）主催研修",I11:I25)</f>
        <v>0</v>
      </c>
      <c r="J27" s="126"/>
      <c r="K27" s="130"/>
      <c r="L27" s="130"/>
      <c r="M27" s="132"/>
      <c r="N27" s="149"/>
      <c r="O27" s="130"/>
      <c r="P27" s="130"/>
      <c r="Q27" s="130"/>
      <c r="R27" s="130"/>
      <c r="S27" s="130"/>
      <c r="T27" s="130"/>
      <c r="U27" s="130"/>
      <c r="V27" s="130"/>
      <c r="W27" s="130"/>
    </row>
    <row r="28" spans="1:23" ht="26.25" customHeight="1" thickBot="1">
      <c r="A28" s="136"/>
      <c r="B28" s="147" t="s">
        <v>145</v>
      </c>
      <c r="C28" s="128"/>
      <c r="D28" s="128"/>
      <c r="E28" s="128"/>
      <c r="F28" s="128"/>
      <c r="G28" s="128"/>
      <c r="H28" s="138" t="s">
        <v>186</v>
      </c>
      <c r="I28" s="82">
        <f ca="1">SUMIF(C11:C26,"【幼稚園又は認定こども園に勤務していた者】その他",I11:I25)</f>
        <v>0</v>
      </c>
      <c r="J28" s="137"/>
      <c r="K28" s="130"/>
      <c r="M28" s="132"/>
      <c r="N28" s="149"/>
      <c r="O28" s="130"/>
      <c r="P28" s="130"/>
      <c r="Q28" s="130"/>
      <c r="R28" s="130"/>
      <c r="S28" s="130"/>
      <c r="T28" s="130"/>
      <c r="U28" s="130"/>
      <c r="V28" s="130"/>
      <c r="W28" s="130"/>
    </row>
    <row r="29" spans="1:23" ht="26.25" customHeight="1" thickBot="1">
      <c r="A29" s="136"/>
      <c r="B29" s="292" t="s">
        <v>144</v>
      </c>
      <c r="C29" s="292"/>
      <c r="D29" s="292"/>
      <c r="E29" s="292"/>
      <c r="F29" s="292"/>
      <c r="G29" s="293"/>
      <c r="H29" s="138" t="s">
        <v>187</v>
      </c>
      <c r="I29" s="82">
        <f>IF(SUMIF(C11:C25,"【職員処遇改善費のみ対象】園内研修",I11:I25)&gt;N25,N25,SUMIF(C11:C25,"【職員処遇改善費のみ対象】園内研修",I11:I25))</f>
        <v>0</v>
      </c>
      <c r="J29" s="137"/>
      <c r="K29" s="130"/>
      <c r="L29" s="130"/>
      <c r="M29" s="130"/>
      <c r="N29" s="130"/>
      <c r="O29" s="130"/>
      <c r="P29" s="130"/>
      <c r="Q29" s="130"/>
      <c r="R29" s="130"/>
      <c r="S29" s="130"/>
      <c r="T29" s="130"/>
      <c r="U29" s="130"/>
      <c r="V29" s="130"/>
      <c r="W29" s="130"/>
    </row>
    <row r="30" spans="1:23" s="52" customFormat="1" ht="26.25" customHeight="1" thickBot="1">
      <c r="A30" s="121"/>
      <c r="B30" s="122" t="s">
        <v>183</v>
      </c>
      <c r="C30" s="148"/>
      <c r="D30" s="128"/>
      <c r="E30" s="128"/>
      <c r="F30" s="128"/>
      <c r="G30" s="128"/>
      <c r="H30" s="189" t="s">
        <v>188</v>
      </c>
      <c r="I30" s="82">
        <f>SUMIF(C11:C25,"幼稚園教諭旧免許状更新講習・免許法認定講習",I11:I25)</f>
        <v>0</v>
      </c>
      <c r="J30" s="128"/>
      <c r="K30" s="132"/>
      <c r="L30" s="132"/>
      <c r="M30" s="132"/>
      <c r="N30" s="132"/>
      <c r="O30" s="132"/>
      <c r="P30" s="132"/>
      <c r="Q30" s="132"/>
      <c r="R30" s="132"/>
      <c r="S30" s="132"/>
      <c r="T30" s="132"/>
      <c r="U30" s="132"/>
      <c r="V30" s="132"/>
      <c r="W30" s="132"/>
    </row>
    <row r="31" spans="1:23" s="52" customFormat="1" ht="15" customHeight="1">
      <c r="A31" s="121"/>
      <c r="B31" s="291" t="s">
        <v>184</v>
      </c>
      <c r="C31" s="291"/>
      <c r="D31" s="128"/>
      <c r="E31" s="128"/>
      <c r="F31" s="128"/>
      <c r="G31" s="128"/>
      <c r="H31" s="128"/>
      <c r="I31" s="128"/>
      <c r="J31" s="128"/>
      <c r="K31" s="132"/>
      <c r="L31" s="132"/>
      <c r="M31" s="132"/>
      <c r="N31" s="132"/>
      <c r="O31" s="132"/>
      <c r="P31" s="132"/>
      <c r="Q31" s="132"/>
      <c r="R31" s="132"/>
      <c r="S31" s="132"/>
      <c r="T31" s="132"/>
      <c r="U31" s="132"/>
      <c r="V31" s="132"/>
      <c r="W31" s="132"/>
    </row>
    <row r="32" spans="1:23" s="52" customFormat="1" ht="15" customHeight="1">
      <c r="A32" s="121"/>
      <c r="B32" s="122" t="s">
        <v>185</v>
      </c>
      <c r="C32" s="128"/>
      <c r="D32" s="128"/>
      <c r="E32" s="128"/>
      <c r="F32" s="128"/>
      <c r="G32" s="128"/>
      <c r="H32" s="128"/>
      <c r="I32" s="128"/>
      <c r="J32" s="128"/>
      <c r="K32" s="132"/>
      <c r="L32" s="132"/>
      <c r="M32" s="132"/>
      <c r="N32" s="132"/>
      <c r="O32" s="132"/>
      <c r="P32" s="132"/>
      <c r="Q32" s="132"/>
      <c r="R32" s="132"/>
      <c r="S32" s="132"/>
      <c r="T32" s="132"/>
      <c r="U32" s="132"/>
      <c r="V32" s="132"/>
      <c r="W32" s="132"/>
    </row>
    <row r="33" spans="1:23" s="52" customFormat="1" ht="15" customHeight="1">
      <c r="A33" s="121"/>
      <c r="B33" s="122" t="s">
        <v>196</v>
      </c>
      <c r="C33" s="128"/>
      <c r="D33" s="128"/>
      <c r="E33" s="128"/>
      <c r="F33" s="128"/>
      <c r="G33" s="128"/>
      <c r="H33" s="128"/>
      <c r="I33" s="128"/>
      <c r="J33" s="128"/>
      <c r="K33" s="132"/>
      <c r="L33" s="132"/>
      <c r="M33" s="132"/>
      <c r="N33" s="132"/>
      <c r="O33" s="132"/>
      <c r="P33" s="132"/>
      <c r="Q33" s="132"/>
      <c r="R33" s="132"/>
      <c r="S33" s="132"/>
      <c r="T33" s="132"/>
      <c r="U33" s="132"/>
      <c r="V33" s="132"/>
      <c r="W33" s="132"/>
    </row>
    <row r="34" spans="1:23" s="52" customFormat="1" ht="15" customHeight="1">
      <c r="A34" s="121"/>
      <c r="C34" s="129"/>
      <c r="D34" s="128"/>
      <c r="E34" s="128"/>
      <c r="F34" s="128"/>
      <c r="G34" s="128"/>
      <c r="H34" s="128"/>
      <c r="I34" s="128"/>
      <c r="J34" s="128"/>
      <c r="K34" s="132"/>
      <c r="L34" s="132"/>
      <c r="M34" s="132"/>
      <c r="N34" s="132"/>
      <c r="O34" s="132"/>
      <c r="P34" s="132"/>
      <c r="Q34" s="132"/>
      <c r="R34" s="132"/>
      <c r="S34" s="132"/>
      <c r="T34" s="132"/>
      <c r="U34" s="132"/>
      <c r="V34" s="132"/>
      <c r="W34" s="132"/>
    </row>
    <row r="35" spans="1:23" s="52" customFormat="1" ht="15" customHeight="1">
      <c r="A35" s="121"/>
      <c r="D35" s="128"/>
      <c r="E35" s="128"/>
      <c r="F35" s="128"/>
      <c r="G35" s="128"/>
      <c r="H35" s="128"/>
      <c r="I35" s="128"/>
      <c r="J35" s="128"/>
      <c r="K35" s="132"/>
      <c r="L35" s="132"/>
      <c r="M35" s="132"/>
      <c r="N35" s="132"/>
      <c r="O35" s="132"/>
      <c r="P35" s="132"/>
      <c r="Q35" s="132"/>
      <c r="R35" s="132"/>
      <c r="S35" s="132"/>
      <c r="T35" s="132"/>
      <c r="U35" s="132"/>
      <c r="V35" s="132"/>
      <c r="W35" s="132"/>
    </row>
    <row r="36" spans="1:23" s="52" customFormat="1" ht="15" customHeight="1">
      <c r="A36" s="121"/>
      <c r="C36" s="128"/>
      <c r="D36" s="128"/>
      <c r="E36" s="128"/>
      <c r="F36" s="128"/>
      <c r="G36" s="128"/>
      <c r="H36" s="128"/>
      <c r="I36" s="128"/>
      <c r="J36" s="128"/>
      <c r="K36" s="132"/>
      <c r="L36" s="132"/>
      <c r="M36" s="132"/>
      <c r="N36" s="132"/>
      <c r="O36" s="132"/>
      <c r="P36" s="132"/>
      <c r="Q36" s="132"/>
      <c r="R36" s="132"/>
      <c r="S36" s="132"/>
      <c r="T36" s="132"/>
      <c r="U36" s="132"/>
      <c r="V36" s="132"/>
      <c r="W36" s="132"/>
    </row>
    <row r="37" spans="1:23" s="52" customFormat="1" ht="15" customHeight="1">
      <c r="A37" s="62"/>
      <c r="C37" s="50"/>
      <c r="D37" s="50"/>
      <c r="E37" s="50"/>
      <c r="F37" s="50"/>
      <c r="G37" s="50"/>
      <c r="H37" s="50"/>
      <c r="I37" s="50"/>
      <c r="J37" s="50"/>
    </row>
    <row r="38" spans="1:23" s="52" customFormat="1" ht="15" customHeight="1">
      <c r="A38" s="62"/>
      <c r="B38" s="99" t="s">
        <v>90</v>
      </c>
      <c r="C38" s="100"/>
      <c r="D38" s="100"/>
      <c r="E38" s="100"/>
      <c r="F38" s="100"/>
      <c r="G38" s="50"/>
      <c r="H38" s="50"/>
      <c r="I38" s="50"/>
      <c r="J38" s="50"/>
    </row>
    <row r="39" spans="1:23" s="52" customFormat="1" ht="30" customHeight="1">
      <c r="A39" s="62"/>
      <c r="B39" s="211"/>
      <c r="C39" s="212"/>
      <c r="D39" s="212"/>
      <c r="E39" s="212"/>
      <c r="F39" s="212"/>
      <c r="G39" s="212"/>
      <c r="H39" s="212"/>
      <c r="I39" s="212"/>
      <c r="J39" s="212"/>
    </row>
    <row r="40" spans="1:23" s="52" customFormat="1" ht="15" customHeight="1">
      <c r="A40" s="62"/>
      <c r="B40" s="58"/>
      <c r="C40" s="50"/>
      <c r="D40" s="50"/>
      <c r="E40" s="50"/>
      <c r="F40" s="50"/>
      <c r="G40" s="50"/>
      <c r="H40" s="50"/>
      <c r="I40" s="50"/>
      <c r="J40" s="50"/>
    </row>
    <row r="41" spans="1:23" s="52" customFormat="1" ht="15" customHeight="1">
      <c r="A41" s="62"/>
      <c r="B41" s="58"/>
      <c r="C41" s="50"/>
      <c r="D41" s="50"/>
      <c r="E41" s="50"/>
      <c r="F41" s="50"/>
      <c r="G41" s="50"/>
      <c r="H41" s="50"/>
      <c r="I41" s="50"/>
      <c r="J41" s="50"/>
    </row>
    <row r="42" spans="1:23" s="53" customFormat="1" ht="15" customHeight="1">
      <c r="A42" s="66"/>
      <c r="B42" s="57"/>
      <c r="C42" s="51"/>
      <c r="D42" s="51"/>
      <c r="E42" s="51"/>
      <c r="F42" s="51"/>
      <c r="G42" s="51"/>
      <c r="H42" s="51"/>
      <c r="I42" s="51"/>
      <c r="J42" s="51"/>
    </row>
  </sheetData>
  <sheetProtection algorithmName="SHA-512" hashValue="83fwlL0TjF4bpbxYWj45GuN2Yo4yrmTrU6jueFeHlmkhLmWsUiOseG+fEGfPNV8z1dtZcjA9qp1zfwLYF1svcQ==" saltValue="U7geJ3y0uaLTM5DMkTUWGA==" spinCount="100000" sheet="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9:G29"/>
    <mergeCell ref="B31:C31"/>
    <mergeCell ref="B39:J39"/>
    <mergeCell ref="D21:E21"/>
    <mergeCell ref="D22:E22"/>
    <mergeCell ref="D23:E23"/>
    <mergeCell ref="D24:E24"/>
    <mergeCell ref="D25:E25"/>
    <mergeCell ref="A26:G26"/>
  </mergeCells>
  <phoneticPr fontId="2"/>
  <conditionalFormatting sqref="C6:C7">
    <cfRule type="cellIs" dxfId="64" priority="13" operator="equal">
      <formula>""</formula>
    </cfRule>
  </conditionalFormatting>
  <conditionalFormatting sqref="D8 H26:I26">
    <cfRule type="cellIs" dxfId="63" priority="15" operator="equal">
      <formula>""</formula>
    </cfRule>
  </conditionalFormatting>
  <conditionalFormatting sqref="D11:E25 G11:H25">
    <cfRule type="expression" dxfId="62" priority="3">
      <formula>$C11="【職員処遇改善費のみ対象】園内研修"</formula>
    </cfRule>
  </conditionalFormatting>
  <conditionalFormatting sqref="D11:E25">
    <cfRule type="expression" dxfId="61" priority="11">
      <formula>$C11="【職員処遇改善費のみ対象】横浜市（区）主催研修"</formula>
    </cfRule>
    <cfRule type="expression" dxfId="60" priority="12">
      <formula>$C11="幼稚園教諭旧免許状更新講習・免許法認定講習"</formula>
    </cfRule>
  </conditionalFormatting>
  <conditionalFormatting sqref="F11:F25">
    <cfRule type="expression" dxfId="59" priority="7">
      <formula>$C11&lt;&gt;"保育士等キャリアアップ研修"</formula>
    </cfRule>
    <cfRule type="expression" dxfId="58" priority="16" stopIfTrue="1">
      <formula>$C11="保育士等キャリアアップ研修"</formula>
    </cfRule>
  </conditionalFormatting>
  <conditionalFormatting sqref="F11:H25">
    <cfRule type="expression" dxfId="57" priority="4">
      <formula>$C11="その他"</formula>
    </cfRule>
  </conditionalFormatting>
  <conditionalFormatting sqref="G11:G25">
    <cfRule type="expression" dxfId="56" priority="9">
      <formula>$C11="幼稚園教諭旧免許状更新講習・免許法認定講習"</formula>
    </cfRule>
  </conditionalFormatting>
  <conditionalFormatting sqref="G11:H25">
    <cfRule type="expression" dxfId="55" priority="1">
      <formula>$C11="【職員処遇改善費のみ対象】横浜市（区）主催研修"</formula>
    </cfRule>
  </conditionalFormatting>
  <conditionalFormatting sqref="H11:H25">
    <cfRule type="expression" dxfId="54" priority="2">
      <formula>$C11="【幼稚園又は認定こども園に勤務していた者】その他"</formula>
    </cfRule>
  </conditionalFormatting>
  <conditionalFormatting sqref="H3:I3 H4:J7">
    <cfRule type="cellIs" dxfId="53" priority="14" operator="equal">
      <formula>""</formula>
    </cfRule>
  </conditionalFormatting>
  <conditionalFormatting sqref="I11:I25">
    <cfRule type="expression" dxfId="52" priority="8">
      <formula>$C11="保育士等キャリアアップ研修"</formula>
    </cfRule>
  </conditionalFormatting>
  <dataValidations count="9">
    <dataValidation type="list" allowBlank="1" showInputMessage="1" showErrorMessage="1" sqref="D11:E25" xr:uid="{0C78E621-3B17-48F3-9F43-EDCC4BC918B1}">
      <formula1>INDIRECT($C11)</formula1>
    </dataValidation>
    <dataValidation type="list" allowBlank="1" showInputMessage="1" showErrorMessage="1" sqref="O6" xr:uid="{F8376328-BA6D-458C-B0CD-1B1DC0D87BD7}">
      <formula1>" "</formula1>
    </dataValidation>
    <dataValidation type="list" allowBlank="1" showInputMessage="1" showErrorMessage="1" sqref="C11:C25" xr:uid="{88101AC3-1619-4570-BC5A-5E6D036ED839}">
      <formula1>INDIRECT($D$8)</formula1>
    </dataValidation>
    <dataValidation type="list" allowBlank="1" showInputMessage="1" showErrorMessage="1" sqref="D8" xr:uid="{D7ACB278-3EC5-4FA5-9972-26858DEB4C26}">
      <formula1>"〇,×"</formula1>
    </dataValidation>
    <dataValidation type="textLength" operator="equal" allowBlank="1" showInputMessage="1" showErrorMessage="1" sqref="G11:G25" xr:uid="{00B815F0-0FFF-4A9B-8C47-8F9B958ADFB4}">
      <formula1>12</formula1>
    </dataValidation>
    <dataValidation type="decimal" operator="greaterThanOrEqual" allowBlank="1" showInputMessage="1" showErrorMessage="1" sqref="I11:I25" xr:uid="{B2DECDFD-2712-4242-A236-A0FDC7F7AE4A}">
      <formula1>0</formula1>
    </dataValidation>
    <dataValidation type="list" allowBlank="1" showInputMessage="1" showErrorMessage="1" sqref="H11:H24" xr:uid="{51335249-2B1D-416C-8EFA-8F8A4E46AC8F}">
      <formula1>INDIRECT($C$6)</formula1>
    </dataValidation>
    <dataValidation type="list" allowBlank="1" showInputMessage="1" showErrorMessage="1" sqref="H25" xr:uid="{5429CBC0-116F-442A-B0BC-6873D3CBD832}">
      <formula1>INDIRECT($C$5)</formula1>
    </dataValidation>
    <dataValidation type="date" operator="lessThanOrEqual" allowBlank="1" error="賃金改善開始月のR6.4月以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6.4月以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7E29CFFC-E447-406B-B3C9-BF0C1F684178}">
      <formula1>45716</formula1>
    </dataValidation>
  </dataValidations>
  <printOptions horizontalCentered="1"/>
  <pageMargins left="0.25" right="0.25" top="0.75" bottom="0.75" header="0.3" footer="0.3"/>
  <pageSetup paperSize="8" scale="85" orientation="landscape" cellComments="asDisplayed" r:id="rId1"/>
  <extLst>
    <ext xmlns:x14="http://schemas.microsoft.com/office/spreadsheetml/2009/9/main" uri="{CCE6A557-97BC-4b89-ADB6-D9C93CAAB3DF}">
      <x14:dataValidations xmlns:xm="http://schemas.microsoft.com/office/excel/2006/main" count="1">
        <x14:dataValidation type="list" allowBlank="1" showInputMessage="1" showErrorMessage="1" xr:uid="{098707CB-9800-4B15-8D11-9E89AC3F7B1F}">
          <x14:formula1>
            <xm:f>マスタ!$C$3:$C$6</xm:f>
          </x14:formula1>
          <xm:sqref>C6:D6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149C2D-9F80-4F2D-8515-F0DA3C4C1562}">
  <sheetPr codeName="Sheet5">
    <tabColor rgb="FFFF0000"/>
    <pageSetUpPr fitToPage="1"/>
  </sheetPr>
  <dimension ref="A1:W42"/>
  <sheetViews>
    <sheetView showZeros="0" view="pageBreakPreview" zoomScale="70" zoomScaleNormal="70" zoomScaleSheetLayoutView="70" workbookViewId="0">
      <selection activeCell="B12" sqref="B12"/>
    </sheetView>
  </sheetViews>
  <sheetFormatPr defaultRowHeight="18.75"/>
  <cols>
    <col min="1" max="1" width="5" style="63" customWidth="1"/>
    <col min="2" max="2" width="16.75" style="67" customWidth="1"/>
    <col min="3" max="3" width="39.375" style="2" customWidth="1"/>
    <col min="4" max="4" width="9.375" style="2" customWidth="1"/>
    <col min="5" max="5" width="37.625" style="2" customWidth="1"/>
    <col min="6" max="6" width="42.875" style="2" customWidth="1"/>
    <col min="7" max="7" width="19.625" style="2" customWidth="1"/>
    <col min="8" max="8" width="22.375" style="2" customWidth="1"/>
    <col min="9" max="9" width="15.625" style="2" customWidth="1"/>
    <col min="10" max="10" width="27.5" style="2" customWidth="1"/>
    <col min="11" max="11" width="9" style="2" hidden="1" customWidth="1"/>
    <col min="12" max="12" width="11.875" style="2" hidden="1" customWidth="1"/>
    <col min="13" max="13" width="10.5" style="2" hidden="1" customWidth="1"/>
    <col min="14" max="14" width="9" style="2" hidden="1" customWidth="1"/>
    <col min="15" max="15" width="50.625" style="2" hidden="1" customWidth="1"/>
    <col min="16" max="16384" width="9" style="2"/>
  </cols>
  <sheetData>
    <row r="1" spans="1:23" ht="29.25" customHeight="1">
      <c r="A1" s="112" t="s">
        <v>71</v>
      </c>
      <c r="B1" s="113"/>
      <c r="C1" s="117"/>
      <c r="D1" s="116" t="s">
        <v>195</v>
      </c>
      <c r="E1" s="98"/>
      <c r="F1" s="116"/>
      <c r="G1" s="117"/>
      <c r="H1" s="117"/>
      <c r="I1" s="117"/>
      <c r="J1" s="118"/>
      <c r="K1" s="130"/>
      <c r="L1" s="130"/>
      <c r="M1" s="130"/>
      <c r="N1" s="130"/>
      <c r="O1" s="130"/>
      <c r="P1" s="130"/>
      <c r="Q1" s="130"/>
      <c r="R1" s="130"/>
      <c r="S1" s="130"/>
      <c r="T1" s="130"/>
      <c r="U1" s="130"/>
      <c r="V1" s="130"/>
      <c r="W1" s="130"/>
    </row>
    <row r="2" spans="1:23" ht="19.5" thickBot="1">
      <c r="A2" s="121"/>
      <c r="B2" s="122"/>
      <c r="C2" s="119"/>
      <c r="D2" s="119"/>
      <c r="E2" s="119"/>
      <c r="F2" s="124"/>
      <c r="G2" s="119"/>
      <c r="H2" s="125"/>
      <c r="I2" s="125"/>
      <c r="J2" s="125"/>
      <c r="K2" s="130"/>
      <c r="L2" s="130"/>
      <c r="M2" s="130"/>
      <c r="N2" s="130"/>
      <c r="O2" s="130"/>
      <c r="P2" s="130"/>
      <c r="Q2" s="130"/>
      <c r="R2" s="130"/>
      <c r="S2" s="130"/>
      <c r="T2" s="130"/>
      <c r="U2" s="130"/>
      <c r="V2" s="130"/>
      <c r="W2" s="130"/>
    </row>
    <row r="3" spans="1:23" s="6" customFormat="1" ht="24.95" customHeight="1">
      <c r="A3" s="192"/>
      <c r="B3" s="122"/>
      <c r="C3" s="193"/>
      <c r="D3" s="193"/>
      <c r="E3" s="193"/>
      <c r="F3" s="194"/>
      <c r="G3" s="195" t="s">
        <v>1</v>
      </c>
      <c r="H3" s="97">
        <f>①集計表!P4</f>
        <v>0</v>
      </c>
      <c r="I3" s="196" t="s">
        <v>3</v>
      </c>
      <c r="J3" s="118"/>
      <c r="K3" s="131"/>
      <c r="L3" s="131"/>
      <c r="M3" s="131"/>
      <c r="N3" s="131"/>
      <c r="O3" s="131"/>
      <c r="P3" s="131"/>
      <c r="Q3" s="131"/>
      <c r="R3" s="131"/>
      <c r="S3" s="131"/>
      <c r="T3" s="131"/>
      <c r="U3" s="131"/>
      <c r="V3" s="131"/>
      <c r="W3" s="131"/>
    </row>
    <row r="4" spans="1:23" s="6" customFormat="1" ht="24.95" customHeight="1">
      <c r="A4" s="121"/>
      <c r="B4" s="122"/>
      <c r="C4" s="193"/>
      <c r="D4" s="193"/>
      <c r="E4" s="193"/>
      <c r="F4" s="194"/>
      <c r="G4" s="197" t="s">
        <v>4</v>
      </c>
      <c r="H4" s="276">
        <f>①集計表!P5</f>
        <v>0</v>
      </c>
      <c r="I4" s="277"/>
      <c r="J4" s="278"/>
      <c r="K4" s="131"/>
      <c r="L4" s="131"/>
      <c r="M4" s="131"/>
      <c r="N4" s="131"/>
      <c r="O4" s="131"/>
      <c r="P4" s="131"/>
      <c r="Q4" s="131"/>
      <c r="R4" s="131"/>
      <c r="S4" s="131"/>
      <c r="T4" s="131"/>
      <c r="U4" s="131"/>
      <c r="V4" s="131"/>
      <c r="W4" s="131"/>
    </row>
    <row r="5" spans="1:23" s="6" customFormat="1" ht="24.95" customHeight="1" thickBot="1">
      <c r="A5" s="62"/>
      <c r="B5" s="71"/>
      <c r="C5" s="3"/>
      <c r="D5" s="14"/>
      <c r="E5" s="14"/>
      <c r="F5" s="7"/>
      <c r="G5" s="15" t="s">
        <v>7</v>
      </c>
      <c r="H5" s="279">
        <f>①集計表!P6</f>
        <v>0</v>
      </c>
      <c r="I5" s="280"/>
      <c r="J5" s="281"/>
      <c r="K5" s="131"/>
      <c r="L5" s="131"/>
      <c r="M5" s="131"/>
      <c r="N5" s="131"/>
      <c r="O5" s="131"/>
      <c r="P5" s="131"/>
      <c r="Q5" s="131"/>
      <c r="R5" s="131"/>
      <c r="S5" s="131"/>
      <c r="T5" s="131"/>
      <c r="U5" s="131"/>
      <c r="V5" s="131"/>
      <c r="W5" s="131"/>
    </row>
    <row r="6" spans="1:23" s="6" customFormat="1" ht="24.95" customHeight="1">
      <c r="A6" s="62"/>
      <c r="B6" s="68" t="s">
        <v>6</v>
      </c>
      <c r="C6" s="270"/>
      <c r="D6" s="271"/>
      <c r="E6" s="14"/>
      <c r="F6" s="7"/>
      <c r="G6" s="70" t="s">
        <v>63</v>
      </c>
      <c r="H6" s="279">
        <f>①集計表!P7</f>
        <v>0</v>
      </c>
      <c r="I6" s="280"/>
      <c r="J6" s="281"/>
      <c r="K6" s="131"/>
      <c r="L6" s="131"/>
      <c r="M6" s="131"/>
      <c r="N6" s="131"/>
      <c r="O6" s="131"/>
      <c r="P6" s="131"/>
      <c r="Q6" s="131"/>
      <c r="R6" s="131"/>
      <c r="S6" s="131"/>
      <c r="T6" s="131"/>
      <c r="U6" s="131"/>
      <c r="V6" s="131"/>
      <c r="W6" s="131"/>
    </row>
    <row r="7" spans="1:23" s="6" customFormat="1" ht="24.95" customHeight="1" thickBot="1">
      <c r="A7" s="62"/>
      <c r="B7" s="107" t="s">
        <v>9</v>
      </c>
      <c r="C7" s="272"/>
      <c r="D7" s="273"/>
      <c r="E7" s="14"/>
      <c r="F7" s="7"/>
      <c r="G7" s="17" t="s">
        <v>64</v>
      </c>
      <c r="H7" s="282">
        <f>①集計表!P8</f>
        <v>0</v>
      </c>
      <c r="I7" s="283"/>
      <c r="J7" s="284"/>
      <c r="K7" s="131"/>
      <c r="L7" s="131"/>
      <c r="M7" s="131"/>
      <c r="N7" s="131"/>
      <c r="O7" s="131"/>
      <c r="P7" s="131"/>
      <c r="Q7" s="131"/>
      <c r="R7" s="131"/>
      <c r="S7" s="131"/>
      <c r="T7" s="131"/>
      <c r="U7" s="131"/>
      <c r="V7" s="131"/>
      <c r="W7" s="131"/>
    </row>
    <row r="8" spans="1:23" s="6" customFormat="1" ht="24.95" customHeight="1" thickBot="1">
      <c r="A8" s="62"/>
      <c r="B8" s="268" t="s">
        <v>104</v>
      </c>
      <c r="C8" s="269"/>
      <c r="D8" s="133" t="s">
        <v>106</v>
      </c>
      <c r="E8" s="14"/>
      <c r="F8" s="7"/>
      <c r="G8" s="102"/>
      <c r="H8" s="3"/>
      <c r="I8" s="3"/>
      <c r="J8" s="106"/>
      <c r="K8" s="131"/>
      <c r="L8" s="131" t="s">
        <v>190</v>
      </c>
      <c r="M8" s="131"/>
      <c r="N8" s="131"/>
      <c r="O8" s="131"/>
      <c r="P8" s="131"/>
      <c r="Q8" s="131"/>
      <c r="R8" s="131"/>
      <c r="S8" s="131"/>
      <c r="T8" s="131"/>
      <c r="U8" s="131"/>
      <c r="V8" s="131"/>
      <c r="W8" s="131"/>
    </row>
    <row r="9" spans="1:23" ht="24.95" customHeight="1">
      <c r="A9" s="62"/>
      <c r="B9" s="58"/>
      <c r="C9" s="19"/>
      <c r="D9" s="20"/>
      <c r="E9" s="20"/>
      <c r="F9" s="19"/>
      <c r="G9" s="19"/>
      <c r="H9" s="21"/>
      <c r="I9" s="22"/>
      <c r="J9" s="23"/>
      <c r="K9" s="130"/>
      <c r="L9" s="141" t="s">
        <v>189</v>
      </c>
      <c r="M9" s="140">
        <v>42826</v>
      </c>
      <c r="N9" s="130"/>
      <c r="O9" s="130"/>
      <c r="P9" s="130"/>
      <c r="Q9" s="130"/>
      <c r="R9" s="130"/>
      <c r="S9" s="130"/>
      <c r="T9" s="130"/>
      <c r="U9" s="130"/>
      <c r="V9" s="130"/>
      <c r="W9" s="130"/>
    </row>
    <row r="10" spans="1:23" ht="98.25" customHeight="1" thickBot="1">
      <c r="A10" s="61" t="s">
        <v>15</v>
      </c>
      <c r="B10" s="105" t="s">
        <v>146</v>
      </c>
      <c r="C10" s="59" t="s">
        <v>101</v>
      </c>
      <c r="D10" s="285" t="s">
        <v>181</v>
      </c>
      <c r="E10" s="286"/>
      <c r="F10" s="59" t="s">
        <v>19</v>
      </c>
      <c r="G10" s="60" t="s">
        <v>20</v>
      </c>
      <c r="H10" s="69" t="s">
        <v>74</v>
      </c>
      <c r="I10" s="72" t="s">
        <v>136</v>
      </c>
      <c r="J10" s="59" t="s">
        <v>62</v>
      </c>
      <c r="K10" s="130"/>
      <c r="L10" s="141" t="s">
        <v>142</v>
      </c>
      <c r="M10" s="130"/>
      <c r="N10" s="130"/>
      <c r="O10" s="130"/>
      <c r="P10" s="130"/>
      <c r="Q10" s="130"/>
      <c r="R10" s="130"/>
      <c r="S10" s="130"/>
      <c r="T10" s="130"/>
      <c r="U10" s="130"/>
      <c r="V10" s="130"/>
      <c r="W10" s="130"/>
    </row>
    <row r="11" spans="1:23" ht="30" customHeight="1">
      <c r="A11" s="64">
        <v>1</v>
      </c>
      <c r="B11" s="153"/>
      <c r="C11" s="154"/>
      <c r="D11" s="274"/>
      <c r="E11" s="275"/>
      <c r="F11" s="155"/>
      <c r="G11" s="156"/>
      <c r="H11" s="157"/>
      <c r="I11" s="158"/>
      <c r="J11" s="75"/>
      <c r="K11" s="130"/>
      <c r="L11" s="141" t="s">
        <v>143</v>
      </c>
      <c r="M11" s="140">
        <v>43921</v>
      </c>
      <c r="N11" s="130"/>
      <c r="O11" s="130"/>
      <c r="P11" s="130"/>
      <c r="Q11" s="130"/>
      <c r="R11" s="130"/>
      <c r="S11" s="130"/>
      <c r="T11" s="130"/>
      <c r="U11" s="130"/>
      <c r="V11" s="130"/>
      <c r="W11" s="130"/>
    </row>
    <row r="12" spans="1:23" ht="30" customHeight="1">
      <c r="A12" s="64">
        <v>2</v>
      </c>
      <c r="B12" s="153"/>
      <c r="C12" s="154"/>
      <c r="D12" s="274"/>
      <c r="E12" s="275"/>
      <c r="F12" s="155"/>
      <c r="G12" s="156"/>
      <c r="H12" s="159"/>
      <c r="I12" s="160"/>
      <c r="J12" s="75"/>
      <c r="K12" s="130">
        <f t="shared" ref="K12:K25" si="0">IF(H12&lt;&gt;"",1,0)</f>
        <v>0</v>
      </c>
      <c r="L12" s="130" t="s">
        <v>141</v>
      </c>
      <c r="M12" s="140">
        <v>45382</v>
      </c>
      <c r="N12" s="130"/>
      <c r="O12" s="130"/>
      <c r="P12" s="130"/>
      <c r="Q12" s="130"/>
      <c r="R12" s="130"/>
      <c r="S12" s="130"/>
      <c r="T12" s="130"/>
      <c r="U12" s="130"/>
      <c r="V12" s="130"/>
      <c r="W12" s="130"/>
    </row>
    <row r="13" spans="1:23" ht="30" customHeight="1">
      <c r="A13" s="64">
        <v>3</v>
      </c>
      <c r="B13" s="153"/>
      <c r="C13" s="154"/>
      <c r="D13" s="274"/>
      <c r="E13" s="275"/>
      <c r="F13" s="155"/>
      <c r="G13" s="156"/>
      <c r="H13" s="159"/>
      <c r="I13" s="160"/>
      <c r="J13" s="75"/>
      <c r="K13" s="130">
        <f t="shared" si="0"/>
        <v>0</v>
      </c>
      <c r="L13" s="130" t="str">
        <f t="shared" ref="L13:L24" si="1">IF(C13="その他",1,"")</f>
        <v/>
      </c>
      <c r="M13" s="142"/>
      <c r="N13" s="130"/>
      <c r="O13" s="130"/>
      <c r="P13" s="130"/>
      <c r="Q13" s="130"/>
      <c r="R13" s="130"/>
      <c r="S13" s="130"/>
      <c r="T13" s="130"/>
      <c r="U13" s="130"/>
      <c r="V13" s="130"/>
      <c r="W13" s="130"/>
    </row>
    <row r="14" spans="1:23" ht="30" customHeight="1">
      <c r="A14" s="64">
        <v>4</v>
      </c>
      <c r="B14" s="153"/>
      <c r="C14" s="154"/>
      <c r="D14" s="274"/>
      <c r="E14" s="275"/>
      <c r="F14" s="155"/>
      <c r="G14" s="156"/>
      <c r="H14" s="159"/>
      <c r="I14" s="160"/>
      <c r="J14" s="75"/>
      <c r="K14" s="130">
        <f>IF(H14&lt;&gt;"",1,0)</f>
        <v>0</v>
      </c>
      <c r="L14" s="130" t="str">
        <f t="shared" si="1"/>
        <v/>
      </c>
      <c r="M14" s="141"/>
      <c r="N14" s="130"/>
      <c r="O14" s="130"/>
      <c r="P14" s="130"/>
      <c r="Q14" s="130"/>
      <c r="R14" s="130"/>
      <c r="S14" s="130"/>
      <c r="T14" s="130"/>
      <c r="U14" s="130"/>
      <c r="V14" s="130"/>
      <c r="W14" s="130"/>
    </row>
    <row r="15" spans="1:23" ht="30" customHeight="1">
      <c r="A15" s="64">
        <v>5</v>
      </c>
      <c r="B15" s="153"/>
      <c r="C15" s="154"/>
      <c r="D15" s="274"/>
      <c r="E15" s="275"/>
      <c r="F15" s="155"/>
      <c r="G15" s="156"/>
      <c r="H15" s="159"/>
      <c r="I15" s="160"/>
      <c r="J15" s="75"/>
      <c r="K15" s="130">
        <f t="shared" si="0"/>
        <v>0</v>
      </c>
      <c r="L15" s="130" t="str">
        <f t="shared" si="1"/>
        <v/>
      </c>
      <c r="M15" s="130"/>
      <c r="N15" s="130"/>
      <c r="O15" s="130"/>
      <c r="P15" s="130"/>
      <c r="Q15" s="130"/>
      <c r="R15" s="130"/>
      <c r="S15" s="130"/>
      <c r="T15" s="130"/>
      <c r="U15" s="130"/>
      <c r="V15" s="130"/>
      <c r="W15" s="130"/>
    </row>
    <row r="16" spans="1:23" ht="30" customHeight="1">
      <c r="A16" s="64">
        <v>6</v>
      </c>
      <c r="B16" s="153"/>
      <c r="C16" s="154"/>
      <c r="D16" s="274"/>
      <c r="E16" s="275"/>
      <c r="F16" s="155"/>
      <c r="G16" s="156"/>
      <c r="H16" s="159"/>
      <c r="I16" s="160"/>
      <c r="J16" s="75"/>
      <c r="K16" s="130">
        <f t="shared" si="0"/>
        <v>0</v>
      </c>
      <c r="L16" s="130" t="str">
        <f t="shared" si="1"/>
        <v/>
      </c>
      <c r="M16" s="130"/>
      <c r="N16" s="130"/>
      <c r="O16" s="130"/>
      <c r="P16" s="130"/>
      <c r="Q16" s="130"/>
      <c r="R16" s="130"/>
      <c r="S16" s="130"/>
      <c r="T16" s="130"/>
      <c r="U16" s="130"/>
      <c r="V16" s="130"/>
      <c r="W16" s="130"/>
    </row>
    <row r="17" spans="1:23" ht="30" customHeight="1">
      <c r="A17" s="64">
        <v>7</v>
      </c>
      <c r="B17" s="153"/>
      <c r="C17" s="154"/>
      <c r="D17" s="274"/>
      <c r="E17" s="275"/>
      <c r="F17" s="155"/>
      <c r="G17" s="156"/>
      <c r="H17" s="159"/>
      <c r="I17" s="160"/>
      <c r="J17" s="75"/>
      <c r="K17" s="130">
        <f t="shared" si="0"/>
        <v>0</v>
      </c>
      <c r="L17" s="130" t="str">
        <f t="shared" si="1"/>
        <v/>
      </c>
      <c r="M17" s="130"/>
      <c r="N17" s="130"/>
      <c r="O17" s="130"/>
      <c r="P17" s="130"/>
      <c r="Q17" s="130"/>
      <c r="R17" s="130"/>
      <c r="S17" s="130"/>
      <c r="T17" s="130"/>
      <c r="U17" s="130"/>
      <c r="V17" s="130"/>
      <c r="W17" s="130"/>
    </row>
    <row r="18" spans="1:23" ht="30" customHeight="1">
      <c r="A18" s="64">
        <v>8</v>
      </c>
      <c r="B18" s="153"/>
      <c r="C18" s="154"/>
      <c r="D18" s="274"/>
      <c r="E18" s="275"/>
      <c r="F18" s="155"/>
      <c r="G18" s="156"/>
      <c r="H18" s="159"/>
      <c r="I18" s="160"/>
      <c r="J18" s="75"/>
      <c r="K18" s="130">
        <f t="shared" si="0"/>
        <v>0</v>
      </c>
      <c r="L18" s="130" t="str">
        <f t="shared" si="1"/>
        <v/>
      </c>
      <c r="M18" s="130"/>
      <c r="N18" s="130"/>
      <c r="O18" s="130"/>
      <c r="P18" s="130"/>
      <c r="Q18" s="130"/>
      <c r="R18" s="130"/>
      <c r="S18" s="130"/>
      <c r="T18" s="130"/>
      <c r="U18" s="130"/>
      <c r="V18" s="130"/>
      <c r="W18" s="130"/>
    </row>
    <row r="19" spans="1:23" ht="30" customHeight="1">
      <c r="A19" s="64">
        <v>9</v>
      </c>
      <c r="B19" s="153"/>
      <c r="C19" s="154"/>
      <c r="D19" s="274"/>
      <c r="E19" s="275"/>
      <c r="F19" s="155"/>
      <c r="G19" s="156"/>
      <c r="H19" s="159"/>
      <c r="I19" s="160"/>
      <c r="J19" s="75"/>
      <c r="K19" s="130">
        <f t="shared" si="0"/>
        <v>0</v>
      </c>
      <c r="L19" s="130" t="str">
        <f t="shared" si="1"/>
        <v/>
      </c>
      <c r="M19" s="130"/>
      <c r="N19" s="130"/>
      <c r="O19" s="130"/>
      <c r="P19" s="130"/>
      <c r="Q19" s="130"/>
      <c r="R19" s="130"/>
      <c r="S19" s="130"/>
      <c r="T19" s="130"/>
      <c r="U19" s="130"/>
      <c r="V19" s="130"/>
      <c r="W19" s="130"/>
    </row>
    <row r="20" spans="1:23" ht="30" customHeight="1">
      <c r="A20" s="64">
        <v>10</v>
      </c>
      <c r="B20" s="153"/>
      <c r="C20" s="154"/>
      <c r="D20" s="274"/>
      <c r="E20" s="275"/>
      <c r="F20" s="155"/>
      <c r="G20" s="156"/>
      <c r="H20" s="159"/>
      <c r="I20" s="160"/>
      <c r="J20" s="75"/>
      <c r="K20" s="130">
        <f t="shared" si="0"/>
        <v>0</v>
      </c>
      <c r="L20" s="130" t="str">
        <f t="shared" si="1"/>
        <v/>
      </c>
      <c r="M20" s="130"/>
      <c r="N20" s="130"/>
      <c r="O20" s="130"/>
      <c r="P20" s="130"/>
      <c r="Q20" s="130"/>
      <c r="R20" s="130"/>
      <c r="S20" s="130"/>
      <c r="T20" s="130"/>
      <c r="U20" s="130"/>
      <c r="V20" s="130"/>
      <c r="W20" s="130"/>
    </row>
    <row r="21" spans="1:23" ht="30" customHeight="1">
      <c r="A21" s="64">
        <v>11</v>
      </c>
      <c r="B21" s="153"/>
      <c r="C21" s="154"/>
      <c r="D21" s="274"/>
      <c r="E21" s="275"/>
      <c r="F21" s="155"/>
      <c r="G21" s="156"/>
      <c r="H21" s="159"/>
      <c r="I21" s="160"/>
      <c r="J21" s="75"/>
      <c r="K21" s="130">
        <f t="shared" si="0"/>
        <v>0</v>
      </c>
      <c r="L21" s="130" t="str">
        <f t="shared" si="1"/>
        <v/>
      </c>
      <c r="M21" s="130"/>
      <c r="N21" s="130"/>
      <c r="O21" s="130"/>
      <c r="P21" s="130"/>
      <c r="Q21" s="130"/>
      <c r="R21" s="130"/>
      <c r="S21" s="130"/>
      <c r="T21" s="130"/>
      <c r="U21" s="130"/>
      <c r="V21" s="130"/>
      <c r="W21" s="130"/>
    </row>
    <row r="22" spans="1:23" ht="30" customHeight="1">
      <c r="A22" s="64">
        <v>12</v>
      </c>
      <c r="B22" s="153"/>
      <c r="C22" s="154"/>
      <c r="D22" s="274"/>
      <c r="E22" s="275"/>
      <c r="F22" s="155"/>
      <c r="G22" s="156"/>
      <c r="H22" s="159"/>
      <c r="I22" s="160"/>
      <c r="J22" s="75"/>
      <c r="K22" s="130">
        <f t="shared" si="0"/>
        <v>0</v>
      </c>
      <c r="L22" s="130" t="str">
        <f t="shared" si="1"/>
        <v/>
      </c>
      <c r="M22" s="130"/>
      <c r="N22" s="130"/>
      <c r="O22" s="130"/>
      <c r="P22" s="130"/>
      <c r="Q22" s="130"/>
      <c r="R22" s="130"/>
      <c r="S22" s="130"/>
      <c r="T22" s="130"/>
      <c r="U22" s="130"/>
      <c r="V22" s="130"/>
      <c r="W22" s="130"/>
    </row>
    <row r="23" spans="1:23" ht="30" customHeight="1">
      <c r="A23" s="64">
        <v>13</v>
      </c>
      <c r="B23" s="153"/>
      <c r="C23" s="154"/>
      <c r="D23" s="274"/>
      <c r="E23" s="275"/>
      <c r="F23" s="155"/>
      <c r="G23" s="156"/>
      <c r="H23" s="159"/>
      <c r="I23" s="160"/>
      <c r="J23" s="75"/>
      <c r="K23" s="130">
        <f t="shared" si="0"/>
        <v>0</v>
      </c>
      <c r="L23" s="130" t="str">
        <f t="shared" si="1"/>
        <v/>
      </c>
      <c r="M23" s="130"/>
      <c r="N23" s="130"/>
      <c r="O23" s="130"/>
      <c r="P23" s="130"/>
      <c r="Q23" s="130"/>
      <c r="R23" s="130"/>
      <c r="S23" s="130"/>
      <c r="T23" s="130"/>
      <c r="U23" s="130"/>
      <c r="V23" s="130"/>
      <c r="W23" s="130"/>
    </row>
    <row r="24" spans="1:23" ht="30" customHeight="1">
      <c r="A24" s="64">
        <v>14</v>
      </c>
      <c r="B24" s="153"/>
      <c r="C24" s="154"/>
      <c r="D24" s="274"/>
      <c r="E24" s="275"/>
      <c r="F24" s="155"/>
      <c r="G24" s="156"/>
      <c r="H24" s="159"/>
      <c r="I24" s="160"/>
      <c r="J24" s="75"/>
      <c r="K24" s="130">
        <f t="shared" si="0"/>
        <v>0</v>
      </c>
      <c r="L24" s="130" t="str">
        <f t="shared" si="1"/>
        <v/>
      </c>
      <c r="M24" s="130"/>
      <c r="N24" s="130"/>
      <c r="O24" s="130"/>
      <c r="P24" s="130"/>
      <c r="Q24" s="130"/>
      <c r="R24" s="130"/>
      <c r="S24" s="130"/>
      <c r="T24" s="130"/>
      <c r="U24" s="130"/>
      <c r="V24" s="130"/>
      <c r="W24" s="130"/>
    </row>
    <row r="25" spans="1:23" ht="30" customHeight="1" thickBot="1">
      <c r="A25" s="65">
        <v>15</v>
      </c>
      <c r="B25" s="198"/>
      <c r="C25" s="161"/>
      <c r="D25" s="294"/>
      <c r="E25" s="295"/>
      <c r="F25" s="162"/>
      <c r="G25" s="163"/>
      <c r="H25" s="164"/>
      <c r="I25" s="165"/>
      <c r="J25" s="76"/>
      <c r="K25" s="130">
        <f t="shared" si="0"/>
        <v>0</v>
      </c>
      <c r="L25" s="130" t="e">
        <f>IF(SUMIF(C11:C25,"【職員処遇改善費のみ対象】園内研修",I11:I25)&gt;VLOOKUP(C6,M25:N28,2,FALSE),VLOOKUP(C6,M25:N28,2,FALSE)-SUMIF(C11:C25,"【職員処遇改善費のみ対象】園内研修",I11:I25),"")</f>
        <v>#N/A</v>
      </c>
      <c r="M25" s="54" t="s">
        <v>140</v>
      </c>
      <c r="N25" s="149">
        <v>4</v>
      </c>
      <c r="O25" s="130"/>
      <c r="P25" s="130"/>
      <c r="Q25" s="130"/>
      <c r="R25" s="130"/>
      <c r="S25" s="130"/>
      <c r="T25" s="130"/>
      <c r="U25" s="130"/>
      <c r="V25" s="130"/>
      <c r="W25" s="130"/>
    </row>
    <row r="26" spans="1:23" ht="26.25" customHeight="1" thickTop="1" thickBot="1">
      <c r="A26" s="287" t="s">
        <v>65</v>
      </c>
      <c r="B26" s="289"/>
      <c r="C26" s="288"/>
      <c r="D26" s="288"/>
      <c r="E26" s="288"/>
      <c r="F26" s="289"/>
      <c r="G26" s="290"/>
      <c r="H26" s="85">
        <f ca="1">①集計表!P13</f>
        <v>0</v>
      </c>
      <c r="I26" s="82">
        <f ca="1">SUM(I27:I29)</f>
        <v>0</v>
      </c>
      <c r="J26" s="152"/>
      <c r="K26" s="130"/>
      <c r="L26" s="130"/>
      <c r="M26" s="132"/>
      <c r="N26" s="149"/>
      <c r="O26" s="130"/>
      <c r="P26" s="130"/>
      <c r="Q26" s="130"/>
      <c r="R26" s="130"/>
      <c r="S26" s="130"/>
      <c r="T26" s="130"/>
      <c r="U26" s="130"/>
      <c r="V26" s="130"/>
      <c r="W26" s="130"/>
    </row>
    <row r="27" spans="1:23" ht="26.25" customHeight="1" thickBot="1">
      <c r="A27" s="136"/>
      <c r="B27" s="127" t="s">
        <v>66</v>
      </c>
      <c r="C27" s="128"/>
      <c r="D27" s="128"/>
      <c r="E27" s="128"/>
      <c r="F27" s="128"/>
      <c r="G27" s="128"/>
      <c r="H27" s="139" t="s">
        <v>89</v>
      </c>
      <c r="I27" s="82">
        <f>SUMIF(C11:C25,"【職員処遇改善費のみ対象】横浜市（区）主催研修",I11:I25)</f>
        <v>0</v>
      </c>
      <c r="J27" s="126"/>
      <c r="K27" s="130"/>
      <c r="L27" s="130"/>
      <c r="M27" s="132"/>
      <c r="N27" s="149"/>
      <c r="O27" s="130"/>
      <c r="P27" s="130"/>
      <c r="Q27" s="130"/>
      <c r="R27" s="130"/>
      <c r="S27" s="130"/>
      <c r="T27" s="130"/>
      <c r="U27" s="130"/>
      <c r="V27" s="130"/>
      <c r="W27" s="130"/>
    </row>
    <row r="28" spans="1:23" ht="26.25" customHeight="1" thickBot="1">
      <c r="A28" s="136"/>
      <c r="B28" s="147" t="s">
        <v>145</v>
      </c>
      <c r="C28" s="128"/>
      <c r="D28" s="128"/>
      <c r="E28" s="128"/>
      <c r="F28" s="128"/>
      <c r="G28" s="128"/>
      <c r="H28" s="138" t="s">
        <v>186</v>
      </c>
      <c r="I28" s="82">
        <f ca="1">SUMIF(C11:C26,"【幼稚園又は認定こども園に勤務していた者】その他",I11:I25)</f>
        <v>0</v>
      </c>
      <c r="J28" s="137"/>
      <c r="K28" s="130"/>
      <c r="M28" s="132"/>
      <c r="N28" s="149"/>
      <c r="O28" s="130"/>
      <c r="P28" s="130"/>
      <c r="Q28" s="130"/>
      <c r="R28" s="130"/>
      <c r="S28" s="130"/>
      <c r="T28" s="130"/>
      <c r="U28" s="130"/>
      <c r="V28" s="130"/>
      <c r="W28" s="130"/>
    </row>
    <row r="29" spans="1:23" ht="26.25" customHeight="1" thickBot="1">
      <c r="A29" s="136"/>
      <c r="B29" s="292" t="s">
        <v>144</v>
      </c>
      <c r="C29" s="292"/>
      <c r="D29" s="292"/>
      <c r="E29" s="292"/>
      <c r="F29" s="292"/>
      <c r="G29" s="293"/>
      <c r="H29" s="138" t="s">
        <v>187</v>
      </c>
      <c r="I29" s="82">
        <f>IF(SUMIF(C11:C25,"【職員処遇改善費のみ対象】園内研修",I11:I25)&gt;N25,N25,SUMIF(C11:C25,"【職員処遇改善費のみ対象】園内研修",I11:I25))</f>
        <v>0</v>
      </c>
      <c r="J29" s="137"/>
      <c r="K29" s="130"/>
      <c r="L29" s="130"/>
      <c r="M29" s="130"/>
      <c r="N29" s="130"/>
      <c r="O29" s="130"/>
      <c r="P29" s="130"/>
      <c r="Q29" s="130"/>
      <c r="R29" s="130"/>
      <c r="S29" s="130"/>
      <c r="T29" s="130"/>
      <c r="U29" s="130"/>
      <c r="V29" s="130"/>
      <c r="W29" s="130"/>
    </row>
    <row r="30" spans="1:23" s="52" customFormat="1" ht="26.25" customHeight="1" thickBot="1">
      <c r="A30" s="121"/>
      <c r="B30" s="122" t="s">
        <v>183</v>
      </c>
      <c r="C30" s="148"/>
      <c r="D30" s="128"/>
      <c r="E30" s="128"/>
      <c r="F30" s="128"/>
      <c r="G30" s="128"/>
      <c r="H30" s="189" t="s">
        <v>188</v>
      </c>
      <c r="I30" s="82">
        <f>SUMIF(C11:C25,"幼稚園教諭旧免許状更新講習・免許法認定講習",I11:I25)</f>
        <v>0</v>
      </c>
      <c r="J30" s="128"/>
      <c r="K30" s="132"/>
      <c r="L30" s="132"/>
      <c r="M30" s="132"/>
      <c r="N30" s="132"/>
      <c r="O30" s="132"/>
      <c r="P30" s="132"/>
      <c r="Q30" s="132"/>
      <c r="R30" s="132"/>
      <c r="S30" s="132"/>
      <c r="T30" s="132"/>
      <c r="U30" s="132"/>
      <c r="V30" s="132"/>
      <c r="W30" s="132"/>
    </row>
    <row r="31" spans="1:23" s="52" customFormat="1" ht="15" customHeight="1">
      <c r="A31" s="121"/>
      <c r="B31" s="291" t="s">
        <v>184</v>
      </c>
      <c r="C31" s="291"/>
      <c r="D31" s="128"/>
      <c r="E31" s="128"/>
      <c r="F31" s="128"/>
      <c r="G31" s="128"/>
      <c r="H31" s="128"/>
      <c r="I31" s="128"/>
      <c r="J31" s="128"/>
      <c r="K31" s="132"/>
      <c r="L31" s="132"/>
      <c r="M31" s="132"/>
      <c r="N31" s="132"/>
      <c r="O31" s="132"/>
      <c r="P31" s="132"/>
      <c r="Q31" s="132"/>
      <c r="R31" s="132"/>
      <c r="S31" s="132"/>
      <c r="T31" s="132"/>
      <c r="U31" s="132"/>
      <c r="V31" s="132"/>
      <c r="W31" s="132"/>
    </row>
    <row r="32" spans="1:23" s="52" customFormat="1" ht="15" customHeight="1">
      <c r="A32" s="121"/>
      <c r="B32" s="122" t="s">
        <v>185</v>
      </c>
      <c r="C32" s="128"/>
      <c r="D32" s="128"/>
      <c r="E32" s="128"/>
      <c r="F32" s="128"/>
      <c r="G32" s="128"/>
      <c r="H32" s="128"/>
      <c r="I32" s="128"/>
      <c r="J32" s="128"/>
      <c r="K32" s="132"/>
      <c r="L32" s="132"/>
      <c r="M32" s="132"/>
      <c r="N32" s="132"/>
      <c r="O32" s="132"/>
      <c r="P32" s="132"/>
      <c r="Q32" s="132"/>
      <c r="R32" s="132"/>
      <c r="S32" s="132"/>
      <c r="T32" s="132"/>
      <c r="U32" s="132"/>
      <c r="V32" s="132"/>
      <c r="W32" s="132"/>
    </row>
    <row r="33" spans="1:23" s="52" customFormat="1" ht="15" customHeight="1">
      <c r="A33" s="121"/>
      <c r="B33" s="122" t="s">
        <v>196</v>
      </c>
      <c r="C33" s="128"/>
      <c r="D33" s="128"/>
      <c r="E33" s="128"/>
      <c r="F33" s="128"/>
      <c r="G33" s="128"/>
      <c r="H33" s="128"/>
      <c r="I33" s="128"/>
      <c r="J33" s="128"/>
      <c r="K33" s="132"/>
      <c r="L33" s="132"/>
      <c r="M33" s="132"/>
      <c r="N33" s="132"/>
      <c r="O33" s="132"/>
      <c r="P33" s="132"/>
      <c r="Q33" s="132"/>
      <c r="R33" s="132"/>
      <c r="S33" s="132"/>
      <c r="T33" s="132"/>
      <c r="U33" s="132"/>
      <c r="V33" s="132"/>
      <c r="W33" s="132"/>
    </row>
    <row r="34" spans="1:23" s="52" customFormat="1" ht="15" customHeight="1">
      <c r="A34" s="121"/>
      <c r="C34" s="129"/>
      <c r="D34" s="128"/>
      <c r="E34" s="128"/>
      <c r="F34" s="128"/>
      <c r="G34" s="128"/>
      <c r="H34" s="128"/>
      <c r="I34" s="128"/>
      <c r="J34" s="128"/>
      <c r="K34" s="132"/>
      <c r="L34" s="132"/>
      <c r="M34" s="132"/>
      <c r="N34" s="132"/>
      <c r="O34" s="132"/>
      <c r="P34" s="132"/>
      <c r="Q34" s="132"/>
      <c r="R34" s="132"/>
      <c r="S34" s="132"/>
      <c r="T34" s="132"/>
      <c r="U34" s="132"/>
      <c r="V34" s="132"/>
      <c r="W34" s="132"/>
    </row>
    <row r="35" spans="1:23" s="52" customFormat="1" ht="15" customHeight="1">
      <c r="A35" s="121"/>
      <c r="D35" s="128"/>
      <c r="E35" s="128"/>
      <c r="F35" s="128"/>
      <c r="G35" s="128"/>
      <c r="H35" s="128"/>
      <c r="I35" s="128"/>
      <c r="J35" s="128"/>
      <c r="K35" s="132"/>
      <c r="L35" s="132"/>
      <c r="M35" s="132"/>
      <c r="N35" s="132"/>
      <c r="O35" s="132"/>
      <c r="P35" s="132"/>
      <c r="Q35" s="132"/>
      <c r="R35" s="132"/>
      <c r="S35" s="132"/>
      <c r="T35" s="132"/>
      <c r="U35" s="132"/>
      <c r="V35" s="132"/>
      <c r="W35" s="132"/>
    </row>
    <row r="36" spans="1:23" s="52" customFormat="1" ht="15" customHeight="1">
      <c r="A36" s="121"/>
      <c r="C36" s="128"/>
      <c r="D36" s="128"/>
      <c r="E36" s="128"/>
      <c r="F36" s="128"/>
      <c r="G36" s="128"/>
      <c r="H36" s="128"/>
      <c r="I36" s="128"/>
      <c r="J36" s="128"/>
      <c r="K36" s="132"/>
      <c r="L36" s="132"/>
      <c r="M36" s="132"/>
      <c r="N36" s="132"/>
      <c r="O36" s="132"/>
      <c r="P36" s="132"/>
      <c r="Q36" s="132"/>
      <c r="R36" s="132"/>
      <c r="S36" s="132"/>
      <c r="T36" s="132"/>
      <c r="U36" s="132"/>
      <c r="V36" s="132"/>
      <c r="W36" s="132"/>
    </row>
    <row r="37" spans="1:23" s="52" customFormat="1" ht="15" customHeight="1">
      <c r="A37" s="62"/>
      <c r="C37" s="50"/>
      <c r="D37" s="50"/>
      <c r="E37" s="50"/>
      <c r="F37" s="50"/>
      <c r="G37" s="50"/>
      <c r="H37" s="50"/>
      <c r="I37" s="50"/>
      <c r="J37" s="50"/>
    </row>
    <row r="38" spans="1:23" s="52" customFormat="1" ht="15" customHeight="1">
      <c r="A38" s="62"/>
      <c r="B38" s="99" t="s">
        <v>90</v>
      </c>
      <c r="C38" s="100"/>
      <c r="D38" s="100"/>
      <c r="E38" s="100"/>
      <c r="F38" s="100"/>
      <c r="G38" s="50"/>
      <c r="H38" s="50"/>
      <c r="I38" s="50"/>
      <c r="J38" s="50"/>
    </row>
    <row r="39" spans="1:23" s="52" customFormat="1" ht="30" customHeight="1">
      <c r="A39" s="62"/>
      <c r="B39" s="211"/>
      <c r="C39" s="212"/>
      <c r="D39" s="212"/>
      <c r="E39" s="212"/>
      <c r="F39" s="212"/>
      <c r="G39" s="212"/>
      <c r="H39" s="212"/>
      <c r="I39" s="212"/>
      <c r="J39" s="212"/>
    </row>
    <row r="40" spans="1:23" s="52" customFormat="1" ht="15" customHeight="1">
      <c r="A40" s="62"/>
      <c r="B40" s="58"/>
      <c r="C40" s="50"/>
      <c r="D40" s="50"/>
      <c r="E40" s="50"/>
      <c r="F40" s="50"/>
      <c r="G40" s="50"/>
      <c r="H40" s="50"/>
      <c r="I40" s="50"/>
      <c r="J40" s="50"/>
    </row>
    <row r="41" spans="1:23" s="52" customFormat="1" ht="15" customHeight="1">
      <c r="A41" s="62"/>
      <c r="B41" s="58"/>
      <c r="C41" s="50"/>
      <c r="D41" s="50"/>
      <c r="E41" s="50"/>
      <c r="F41" s="50"/>
      <c r="G41" s="50"/>
      <c r="H41" s="50"/>
      <c r="I41" s="50"/>
      <c r="J41" s="50"/>
    </row>
    <row r="42" spans="1:23" s="53" customFormat="1" ht="15" customHeight="1">
      <c r="A42" s="66"/>
      <c r="B42" s="57"/>
      <c r="C42" s="51"/>
      <c r="D42" s="51"/>
      <c r="E42" s="51"/>
      <c r="F42" s="51"/>
      <c r="G42" s="51"/>
      <c r="H42" s="51"/>
      <c r="I42" s="51"/>
      <c r="J42" s="51"/>
    </row>
  </sheetData>
  <sheetProtection algorithmName="SHA-512" hashValue="egV54Kg4dmtjZ8eSsZlJPgGdDPUqDYan3laU6zoyXEBando6fOFWK/R8L03WabUiN8P7ERULmp9XXJEVNyR56w==" saltValue="gPvCQizuZFS8GsGRz5rIRA==" spinCount="100000" sheet="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9:G29"/>
    <mergeCell ref="B31:C31"/>
    <mergeCell ref="B39:J39"/>
    <mergeCell ref="D21:E21"/>
    <mergeCell ref="D22:E22"/>
    <mergeCell ref="D23:E23"/>
    <mergeCell ref="D24:E24"/>
    <mergeCell ref="D25:E25"/>
    <mergeCell ref="A26:G26"/>
  </mergeCells>
  <phoneticPr fontId="2"/>
  <conditionalFormatting sqref="C6:C7">
    <cfRule type="cellIs" dxfId="636" priority="13" operator="equal">
      <formula>""</formula>
    </cfRule>
  </conditionalFormatting>
  <conditionalFormatting sqref="D8 H26:I26">
    <cfRule type="cellIs" dxfId="635" priority="15" operator="equal">
      <formula>""</formula>
    </cfRule>
  </conditionalFormatting>
  <conditionalFormatting sqref="D11:E25 G11:H25">
    <cfRule type="expression" dxfId="634" priority="3">
      <formula>$C11="【職員処遇改善費のみ対象】園内研修"</formula>
    </cfRule>
  </conditionalFormatting>
  <conditionalFormatting sqref="D11:E25">
    <cfRule type="expression" dxfId="633" priority="11">
      <formula>$C11="【職員処遇改善費のみ対象】横浜市（区）主催研修"</formula>
    </cfRule>
    <cfRule type="expression" dxfId="632" priority="12">
      <formula>$C11="幼稚園教諭旧免許状更新講習・免許法認定講習"</formula>
    </cfRule>
  </conditionalFormatting>
  <conditionalFormatting sqref="F11:F25">
    <cfRule type="expression" dxfId="631" priority="7">
      <formula>$C11&lt;&gt;"保育士等キャリアアップ研修"</formula>
    </cfRule>
    <cfRule type="expression" dxfId="630" priority="16" stopIfTrue="1">
      <formula>$C11="保育士等キャリアアップ研修"</formula>
    </cfRule>
  </conditionalFormatting>
  <conditionalFormatting sqref="F11:H25">
    <cfRule type="expression" dxfId="629" priority="4">
      <formula>$C11="その他"</formula>
    </cfRule>
  </conditionalFormatting>
  <conditionalFormatting sqref="G11:G25">
    <cfRule type="expression" dxfId="628" priority="9">
      <formula>$C11="幼稚園教諭旧免許状更新講習・免許法認定講習"</formula>
    </cfRule>
  </conditionalFormatting>
  <conditionalFormatting sqref="G11:H25">
    <cfRule type="expression" dxfId="627" priority="1">
      <formula>$C11="【職員処遇改善費のみ対象】横浜市（区）主催研修"</formula>
    </cfRule>
  </conditionalFormatting>
  <conditionalFormatting sqref="H11:H25">
    <cfRule type="expression" dxfId="626" priority="2">
      <formula>$C11="【幼稚園又は認定こども園に勤務していた者】その他"</formula>
    </cfRule>
  </conditionalFormatting>
  <conditionalFormatting sqref="H3:I3 H4:J7">
    <cfRule type="cellIs" dxfId="625" priority="14" operator="equal">
      <formula>""</formula>
    </cfRule>
  </conditionalFormatting>
  <conditionalFormatting sqref="I11:I25">
    <cfRule type="expression" dxfId="624" priority="8">
      <formula>$C11="保育士等キャリアアップ研修"</formula>
    </cfRule>
  </conditionalFormatting>
  <dataValidations count="9">
    <dataValidation type="list" allowBlank="1" showInputMessage="1" showErrorMessage="1" sqref="D11:E25" xr:uid="{BAD54A8C-BD5E-4CE7-A7D2-0912B1FE5E8F}">
      <formula1>INDIRECT($C11)</formula1>
    </dataValidation>
    <dataValidation type="list" allowBlank="1" showInputMessage="1" showErrorMessage="1" sqref="O6" xr:uid="{CEA54CBF-9170-4C7A-8373-1201439FA054}">
      <formula1>" "</formula1>
    </dataValidation>
    <dataValidation type="list" allowBlank="1" showInputMessage="1" showErrorMessage="1" sqref="C11:C25" xr:uid="{2168082F-7ED3-4A12-8B2E-F84DC5DA361C}">
      <formula1>INDIRECT($D$8)</formula1>
    </dataValidation>
    <dataValidation type="list" allowBlank="1" showInputMessage="1" showErrorMessage="1" sqref="D8" xr:uid="{8DAE4E87-12E9-4ABA-B82B-9D28F8F86F23}">
      <formula1>"〇,×"</formula1>
    </dataValidation>
    <dataValidation type="textLength" operator="equal" allowBlank="1" showInputMessage="1" showErrorMessage="1" sqref="G11:G25" xr:uid="{A154B56C-62CE-41F1-9C1D-1BA327715270}">
      <formula1>12</formula1>
    </dataValidation>
    <dataValidation type="decimal" operator="greaterThanOrEqual" allowBlank="1" showInputMessage="1" showErrorMessage="1" sqref="I11:I25" xr:uid="{61D2DC85-E27E-4A2F-AFD0-BDD09F13B25A}">
      <formula1>0</formula1>
    </dataValidation>
    <dataValidation type="list" allowBlank="1" showInputMessage="1" showErrorMessage="1" sqref="H11:H24" xr:uid="{C43B8843-7EB3-42F9-9957-1CCA71AAD19D}">
      <formula1>INDIRECT($C$6)</formula1>
    </dataValidation>
    <dataValidation type="list" allowBlank="1" showInputMessage="1" showErrorMessage="1" sqref="H25" xr:uid="{016BC1E9-815F-4594-859A-41EF8F48F7AC}">
      <formula1>INDIRECT($C$5)</formula1>
    </dataValidation>
    <dataValidation type="date" operator="lessThanOrEqual" allowBlank="1" error="賃金改善開始月のR6.4月以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6.4月以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82D4A582-D3B3-4FAC-BA64-23F1A715B68A}">
      <formula1>45716</formula1>
    </dataValidation>
  </dataValidations>
  <printOptions horizontalCentered="1"/>
  <pageMargins left="0.25" right="0.25" top="0.75" bottom="0.75" header="0.3" footer="0.3"/>
  <pageSetup paperSize="8" scale="85" orientation="landscape" cellComments="asDisplayed" r:id="rId1"/>
  <extLst>
    <ext xmlns:x14="http://schemas.microsoft.com/office/spreadsheetml/2009/9/main" uri="{CCE6A557-97BC-4b89-ADB6-D9C93CAAB3DF}">
      <x14:dataValidations xmlns:xm="http://schemas.microsoft.com/office/excel/2006/main" count="1">
        <x14:dataValidation type="list" allowBlank="1" showInputMessage="1" showErrorMessage="1" xr:uid="{35C1522E-DE15-41E5-8528-C3CC7A113A68}">
          <x14:formula1>
            <xm:f>マスタ!$C$3:$C$6</xm:f>
          </x14:formula1>
          <xm:sqref>C6:D6</xm:sqref>
        </x14:dataValidation>
      </x14:dataValidations>
    </ext>
  </extLst>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36E67A-792F-414D-867B-C14DC79A2AFE}">
  <sheetPr codeName="Sheet50">
    <tabColor rgb="FFFF0000"/>
    <pageSetUpPr fitToPage="1"/>
  </sheetPr>
  <dimension ref="A1:W42"/>
  <sheetViews>
    <sheetView showZeros="0" view="pageBreakPreview" zoomScale="70" zoomScaleNormal="70" zoomScaleSheetLayoutView="70" workbookViewId="0">
      <selection activeCell="B12" sqref="B12"/>
    </sheetView>
  </sheetViews>
  <sheetFormatPr defaultRowHeight="18.75"/>
  <cols>
    <col min="1" max="1" width="5" style="63" customWidth="1"/>
    <col min="2" max="2" width="16.75" style="67" customWidth="1"/>
    <col min="3" max="3" width="39.375" style="2" customWidth="1"/>
    <col min="4" max="4" width="9.375" style="2" customWidth="1"/>
    <col min="5" max="5" width="37.625" style="2" customWidth="1"/>
    <col min="6" max="6" width="42.875" style="2" customWidth="1"/>
    <col min="7" max="7" width="19.625" style="2" customWidth="1"/>
    <col min="8" max="8" width="22.375" style="2" customWidth="1"/>
    <col min="9" max="9" width="15.625" style="2" customWidth="1"/>
    <col min="10" max="10" width="27.5" style="2" customWidth="1"/>
    <col min="11" max="11" width="9" style="2" hidden="1" customWidth="1"/>
    <col min="12" max="12" width="11.875" style="2" hidden="1" customWidth="1"/>
    <col min="13" max="13" width="10.5" style="2" hidden="1" customWidth="1"/>
    <col min="14" max="14" width="9" style="2" hidden="1" customWidth="1"/>
    <col min="15" max="15" width="50.625" style="2" hidden="1" customWidth="1"/>
    <col min="16" max="16384" width="9" style="2"/>
  </cols>
  <sheetData>
    <row r="1" spans="1:23" ht="29.25" customHeight="1">
      <c r="A1" s="112" t="s">
        <v>71</v>
      </c>
      <c r="B1" s="113"/>
      <c r="C1" s="117"/>
      <c r="D1" s="116" t="s">
        <v>195</v>
      </c>
      <c r="E1" s="98"/>
      <c r="F1" s="116"/>
      <c r="G1" s="117"/>
      <c r="H1" s="117"/>
      <c r="I1" s="117"/>
      <c r="J1" s="118"/>
      <c r="K1" s="130"/>
      <c r="L1" s="130"/>
      <c r="M1" s="130"/>
      <c r="N1" s="130"/>
      <c r="O1" s="130"/>
      <c r="P1" s="130"/>
      <c r="Q1" s="130"/>
      <c r="R1" s="130"/>
      <c r="S1" s="130"/>
      <c r="T1" s="130"/>
      <c r="U1" s="130"/>
      <c r="V1" s="130"/>
      <c r="W1" s="130"/>
    </row>
    <row r="2" spans="1:23" ht="19.5" thickBot="1">
      <c r="A2" s="121"/>
      <c r="B2" s="122"/>
      <c r="C2" s="119"/>
      <c r="D2" s="119"/>
      <c r="E2" s="119"/>
      <c r="F2" s="124"/>
      <c r="G2" s="119"/>
      <c r="H2" s="125"/>
      <c r="I2" s="125"/>
      <c r="J2" s="125"/>
      <c r="K2" s="130"/>
      <c r="L2" s="130"/>
      <c r="M2" s="130"/>
      <c r="N2" s="130"/>
      <c r="O2" s="130"/>
      <c r="P2" s="130"/>
      <c r="Q2" s="130"/>
      <c r="R2" s="130"/>
      <c r="S2" s="130"/>
      <c r="T2" s="130"/>
      <c r="U2" s="130"/>
      <c r="V2" s="130"/>
      <c r="W2" s="130"/>
    </row>
    <row r="3" spans="1:23" s="6" customFormat="1" ht="24.95" customHeight="1">
      <c r="A3" s="192"/>
      <c r="B3" s="122"/>
      <c r="C3" s="193"/>
      <c r="D3" s="193"/>
      <c r="E3" s="193"/>
      <c r="F3" s="194"/>
      <c r="G3" s="195" t="s">
        <v>1</v>
      </c>
      <c r="H3" s="97">
        <f>①集計表!P4</f>
        <v>0</v>
      </c>
      <c r="I3" s="196" t="s">
        <v>3</v>
      </c>
      <c r="J3" s="118"/>
      <c r="K3" s="131"/>
      <c r="L3" s="131"/>
      <c r="M3" s="131"/>
      <c r="N3" s="131"/>
      <c r="O3" s="131"/>
      <c r="P3" s="131"/>
      <c r="Q3" s="131"/>
      <c r="R3" s="131"/>
      <c r="S3" s="131"/>
      <c r="T3" s="131"/>
      <c r="U3" s="131"/>
      <c r="V3" s="131"/>
      <c r="W3" s="131"/>
    </row>
    <row r="4" spans="1:23" s="6" customFormat="1" ht="24.95" customHeight="1">
      <c r="A4" s="121"/>
      <c r="B4" s="122"/>
      <c r="C4" s="193"/>
      <c r="D4" s="193"/>
      <c r="E4" s="193"/>
      <c r="F4" s="194"/>
      <c r="G4" s="197" t="s">
        <v>4</v>
      </c>
      <c r="H4" s="276">
        <f>①集計表!P5</f>
        <v>0</v>
      </c>
      <c r="I4" s="277"/>
      <c r="J4" s="278"/>
      <c r="K4" s="131"/>
      <c r="L4" s="131"/>
      <c r="M4" s="131"/>
      <c r="N4" s="131"/>
      <c r="O4" s="131"/>
      <c r="P4" s="131"/>
      <c r="Q4" s="131"/>
      <c r="R4" s="131"/>
      <c r="S4" s="131"/>
      <c r="T4" s="131"/>
      <c r="U4" s="131"/>
      <c r="V4" s="131"/>
      <c r="W4" s="131"/>
    </row>
    <row r="5" spans="1:23" s="6" customFormat="1" ht="24.95" customHeight="1" thickBot="1">
      <c r="A5" s="62"/>
      <c r="B5" s="71"/>
      <c r="C5" s="3"/>
      <c r="D5" s="14"/>
      <c r="E5" s="14"/>
      <c r="F5" s="7"/>
      <c r="G5" s="15" t="s">
        <v>7</v>
      </c>
      <c r="H5" s="279">
        <f>①集計表!P6</f>
        <v>0</v>
      </c>
      <c r="I5" s="280"/>
      <c r="J5" s="281"/>
      <c r="K5" s="131"/>
      <c r="L5" s="131"/>
      <c r="M5" s="131"/>
      <c r="N5" s="131"/>
      <c r="O5" s="131"/>
      <c r="P5" s="131"/>
      <c r="Q5" s="131"/>
      <c r="R5" s="131"/>
      <c r="S5" s="131"/>
      <c r="T5" s="131"/>
      <c r="U5" s="131"/>
      <c r="V5" s="131"/>
      <c r="W5" s="131"/>
    </row>
    <row r="6" spans="1:23" s="6" customFormat="1" ht="24.95" customHeight="1">
      <c r="A6" s="62"/>
      <c r="B6" s="68" t="s">
        <v>6</v>
      </c>
      <c r="C6" s="270"/>
      <c r="D6" s="271"/>
      <c r="E6" s="14"/>
      <c r="F6" s="7"/>
      <c r="G6" s="70" t="s">
        <v>63</v>
      </c>
      <c r="H6" s="279">
        <f>①集計表!P7</f>
        <v>0</v>
      </c>
      <c r="I6" s="280"/>
      <c r="J6" s="281"/>
      <c r="K6" s="131"/>
      <c r="L6" s="131"/>
      <c r="M6" s="131"/>
      <c r="N6" s="131"/>
      <c r="O6" s="131"/>
      <c r="P6" s="131"/>
      <c r="Q6" s="131"/>
      <c r="R6" s="131"/>
      <c r="S6" s="131"/>
      <c r="T6" s="131"/>
      <c r="U6" s="131"/>
      <c r="V6" s="131"/>
      <c r="W6" s="131"/>
    </row>
    <row r="7" spans="1:23" s="6" customFormat="1" ht="24.95" customHeight="1" thickBot="1">
      <c r="A7" s="62"/>
      <c r="B7" s="107" t="s">
        <v>9</v>
      </c>
      <c r="C7" s="272"/>
      <c r="D7" s="273"/>
      <c r="E7" s="14"/>
      <c r="F7" s="7"/>
      <c r="G7" s="17" t="s">
        <v>64</v>
      </c>
      <c r="H7" s="282">
        <f>①集計表!P8</f>
        <v>0</v>
      </c>
      <c r="I7" s="283"/>
      <c r="J7" s="284"/>
      <c r="K7" s="131"/>
      <c r="L7" s="131"/>
      <c r="M7" s="131"/>
      <c r="N7" s="131"/>
      <c r="O7" s="131"/>
      <c r="P7" s="131"/>
      <c r="Q7" s="131"/>
      <c r="R7" s="131"/>
      <c r="S7" s="131"/>
      <c r="T7" s="131"/>
      <c r="U7" s="131"/>
      <c r="V7" s="131"/>
      <c r="W7" s="131"/>
    </row>
    <row r="8" spans="1:23" s="6" customFormat="1" ht="24.95" customHeight="1" thickBot="1">
      <c r="A8" s="62"/>
      <c r="B8" s="268" t="s">
        <v>104</v>
      </c>
      <c r="C8" s="269"/>
      <c r="D8" s="133" t="s">
        <v>106</v>
      </c>
      <c r="E8" s="14"/>
      <c r="F8" s="7"/>
      <c r="G8" s="102"/>
      <c r="H8" s="3"/>
      <c r="I8" s="3"/>
      <c r="J8" s="106"/>
      <c r="K8" s="131"/>
      <c r="L8" s="131" t="s">
        <v>190</v>
      </c>
      <c r="M8" s="131"/>
      <c r="N8" s="131"/>
      <c r="O8" s="131"/>
      <c r="P8" s="131"/>
      <c r="Q8" s="131"/>
      <c r="R8" s="131"/>
      <c r="S8" s="131"/>
      <c r="T8" s="131"/>
      <c r="U8" s="131"/>
      <c r="V8" s="131"/>
      <c r="W8" s="131"/>
    </row>
    <row r="9" spans="1:23" ht="24.95" customHeight="1">
      <c r="A9" s="62"/>
      <c r="B9" s="58"/>
      <c r="C9" s="19"/>
      <c r="D9" s="20"/>
      <c r="E9" s="20"/>
      <c r="F9" s="19"/>
      <c r="G9" s="19"/>
      <c r="H9" s="21"/>
      <c r="I9" s="22"/>
      <c r="J9" s="23"/>
      <c r="K9" s="130"/>
      <c r="L9" s="141" t="s">
        <v>189</v>
      </c>
      <c r="M9" s="140">
        <v>42826</v>
      </c>
      <c r="N9" s="130"/>
      <c r="O9" s="130"/>
      <c r="P9" s="130"/>
      <c r="Q9" s="130"/>
      <c r="R9" s="130"/>
      <c r="S9" s="130"/>
      <c r="T9" s="130"/>
      <c r="U9" s="130"/>
      <c r="V9" s="130"/>
      <c r="W9" s="130"/>
    </row>
    <row r="10" spans="1:23" ht="98.25" customHeight="1" thickBot="1">
      <c r="A10" s="61" t="s">
        <v>15</v>
      </c>
      <c r="B10" s="105" t="s">
        <v>146</v>
      </c>
      <c r="C10" s="59" t="s">
        <v>101</v>
      </c>
      <c r="D10" s="285" t="s">
        <v>181</v>
      </c>
      <c r="E10" s="286"/>
      <c r="F10" s="59" t="s">
        <v>19</v>
      </c>
      <c r="G10" s="60" t="s">
        <v>20</v>
      </c>
      <c r="H10" s="69" t="s">
        <v>74</v>
      </c>
      <c r="I10" s="72" t="s">
        <v>136</v>
      </c>
      <c r="J10" s="59" t="s">
        <v>62</v>
      </c>
      <c r="K10" s="130"/>
      <c r="L10" s="141" t="s">
        <v>142</v>
      </c>
      <c r="M10" s="130"/>
      <c r="N10" s="130"/>
      <c r="O10" s="130"/>
      <c r="P10" s="130"/>
      <c r="Q10" s="130"/>
      <c r="R10" s="130"/>
      <c r="S10" s="130"/>
      <c r="T10" s="130"/>
      <c r="U10" s="130"/>
      <c r="V10" s="130"/>
      <c r="W10" s="130"/>
    </row>
    <row r="11" spans="1:23" ht="30" customHeight="1">
      <c r="A11" s="64">
        <v>1</v>
      </c>
      <c r="B11" s="153"/>
      <c r="C11" s="154"/>
      <c r="D11" s="274"/>
      <c r="E11" s="275"/>
      <c r="F11" s="155"/>
      <c r="G11" s="156"/>
      <c r="H11" s="157"/>
      <c r="I11" s="158"/>
      <c r="J11" s="75"/>
      <c r="K11" s="130"/>
      <c r="L11" s="141" t="s">
        <v>143</v>
      </c>
      <c r="M11" s="140">
        <v>43921</v>
      </c>
      <c r="N11" s="130"/>
      <c r="O11" s="130"/>
      <c r="P11" s="130"/>
      <c r="Q11" s="130"/>
      <c r="R11" s="130"/>
      <c r="S11" s="130"/>
      <c r="T11" s="130"/>
      <c r="U11" s="130"/>
      <c r="V11" s="130"/>
      <c r="W11" s="130"/>
    </row>
    <row r="12" spans="1:23" ht="30" customHeight="1">
      <c r="A12" s="64">
        <v>2</v>
      </c>
      <c r="B12" s="153"/>
      <c r="C12" s="154"/>
      <c r="D12" s="274"/>
      <c r="E12" s="275"/>
      <c r="F12" s="155"/>
      <c r="G12" s="156"/>
      <c r="H12" s="159"/>
      <c r="I12" s="160"/>
      <c r="J12" s="75"/>
      <c r="K12" s="130">
        <f t="shared" ref="K12:K25" si="0">IF(H12&lt;&gt;"",1,0)</f>
        <v>0</v>
      </c>
      <c r="L12" s="130" t="s">
        <v>141</v>
      </c>
      <c r="M12" s="140">
        <v>45382</v>
      </c>
      <c r="N12" s="130"/>
      <c r="O12" s="130"/>
      <c r="P12" s="130"/>
      <c r="Q12" s="130"/>
      <c r="R12" s="130"/>
      <c r="S12" s="130"/>
      <c r="T12" s="130"/>
      <c r="U12" s="130"/>
      <c r="V12" s="130"/>
      <c r="W12" s="130"/>
    </row>
    <row r="13" spans="1:23" ht="30" customHeight="1">
      <c r="A13" s="64">
        <v>3</v>
      </c>
      <c r="B13" s="153"/>
      <c r="C13" s="154"/>
      <c r="D13" s="274"/>
      <c r="E13" s="275"/>
      <c r="F13" s="155"/>
      <c r="G13" s="156"/>
      <c r="H13" s="159"/>
      <c r="I13" s="160"/>
      <c r="J13" s="75"/>
      <c r="K13" s="130">
        <f t="shared" si="0"/>
        <v>0</v>
      </c>
      <c r="L13" s="130" t="str">
        <f t="shared" ref="L13:L24" si="1">IF(C13="その他",1,"")</f>
        <v/>
      </c>
      <c r="M13" s="142"/>
      <c r="N13" s="130"/>
      <c r="O13" s="130"/>
      <c r="P13" s="130"/>
      <c r="Q13" s="130"/>
      <c r="R13" s="130"/>
      <c r="S13" s="130"/>
      <c r="T13" s="130"/>
      <c r="U13" s="130"/>
      <c r="V13" s="130"/>
      <c r="W13" s="130"/>
    </row>
    <row r="14" spans="1:23" ht="30" customHeight="1">
      <c r="A14" s="64">
        <v>4</v>
      </c>
      <c r="B14" s="153"/>
      <c r="C14" s="154"/>
      <c r="D14" s="274"/>
      <c r="E14" s="275"/>
      <c r="F14" s="155"/>
      <c r="G14" s="156"/>
      <c r="H14" s="159"/>
      <c r="I14" s="160"/>
      <c r="J14" s="75"/>
      <c r="K14" s="130">
        <f>IF(H14&lt;&gt;"",1,0)</f>
        <v>0</v>
      </c>
      <c r="L14" s="130" t="str">
        <f t="shared" si="1"/>
        <v/>
      </c>
      <c r="M14" s="141"/>
      <c r="N14" s="130"/>
      <c r="O14" s="130"/>
      <c r="P14" s="130"/>
      <c r="Q14" s="130"/>
      <c r="R14" s="130"/>
      <c r="S14" s="130"/>
      <c r="T14" s="130"/>
      <c r="U14" s="130"/>
      <c r="V14" s="130"/>
      <c r="W14" s="130"/>
    </row>
    <row r="15" spans="1:23" ht="30" customHeight="1">
      <c r="A15" s="64">
        <v>5</v>
      </c>
      <c r="B15" s="153"/>
      <c r="C15" s="154"/>
      <c r="D15" s="274"/>
      <c r="E15" s="275"/>
      <c r="F15" s="155"/>
      <c r="G15" s="156"/>
      <c r="H15" s="159"/>
      <c r="I15" s="160"/>
      <c r="J15" s="75"/>
      <c r="K15" s="130">
        <f t="shared" si="0"/>
        <v>0</v>
      </c>
      <c r="L15" s="130" t="str">
        <f t="shared" si="1"/>
        <v/>
      </c>
      <c r="M15" s="130"/>
      <c r="N15" s="130"/>
      <c r="O15" s="130"/>
      <c r="P15" s="130"/>
      <c r="Q15" s="130"/>
      <c r="R15" s="130"/>
      <c r="S15" s="130"/>
      <c r="T15" s="130"/>
      <c r="U15" s="130"/>
      <c r="V15" s="130"/>
      <c r="W15" s="130"/>
    </row>
    <row r="16" spans="1:23" ht="30" customHeight="1">
      <c r="A16" s="64">
        <v>6</v>
      </c>
      <c r="B16" s="153"/>
      <c r="C16" s="154"/>
      <c r="D16" s="274"/>
      <c r="E16" s="275"/>
      <c r="F16" s="155"/>
      <c r="G16" s="156"/>
      <c r="H16" s="159"/>
      <c r="I16" s="160"/>
      <c r="J16" s="75"/>
      <c r="K16" s="130">
        <f t="shared" si="0"/>
        <v>0</v>
      </c>
      <c r="L16" s="130" t="str">
        <f t="shared" si="1"/>
        <v/>
      </c>
      <c r="M16" s="130"/>
      <c r="N16" s="130"/>
      <c r="O16" s="130"/>
      <c r="P16" s="130"/>
      <c r="Q16" s="130"/>
      <c r="R16" s="130"/>
      <c r="S16" s="130"/>
      <c r="T16" s="130"/>
      <c r="U16" s="130"/>
      <c r="V16" s="130"/>
      <c r="W16" s="130"/>
    </row>
    <row r="17" spans="1:23" ht="30" customHeight="1">
      <c r="A17" s="64">
        <v>7</v>
      </c>
      <c r="B17" s="153"/>
      <c r="C17" s="154"/>
      <c r="D17" s="274"/>
      <c r="E17" s="275"/>
      <c r="F17" s="155"/>
      <c r="G17" s="156"/>
      <c r="H17" s="159"/>
      <c r="I17" s="160"/>
      <c r="J17" s="75"/>
      <c r="K17" s="130">
        <f t="shared" si="0"/>
        <v>0</v>
      </c>
      <c r="L17" s="130" t="str">
        <f t="shared" si="1"/>
        <v/>
      </c>
      <c r="M17" s="130"/>
      <c r="N17" s="130"/>
      <c r="O17" s="130"/>
      <c r="P17" s="130"/>
      <c r="Q17" s="130"/>
      <c r="R17" s="130"/>
      <c r="S17" s="130"/>
      <c r="T17" s="130"/>
      <c r="U17" s="130"/>
      <c r="V17" s="130"/>
      <c r="W17" s="130"/>
    </row>
    <row r="18" spans="1:23" ht="30" customHeight="1">
      <c r="A18" s="64">
        <v>8</v>
      </c>
      <c r="B18" s="153"/>
      <c r="C18" s="154"/>
      <c r="D18" s="274"/>
      <c r="E18" s="275"/>
      <c r="F18" s="155"/>
      <c r="G18" s="156"/>
      <c r="H18" s="159"/>
      <c r="I18" s="160"/>
      <c r="J18" s="75"/>
      <c r="K18" s="130">
        <f t="shared" si="0"/>
        <v>0</v>
      </c>
      <c r="L18" s="130" t="str">
        <f t="shared" si="1"/>
        <v/>
      </c>
      <c r="M18" s="130"/>
      <c r="N18" s="130"/>
      <c r="O18" s="130"/>
      <c r="P18" s="130"/>
      <c r="Q18" s="130"/>
      <c r="R18" s="130"/>
      <c r="S18" s="130"/>
      <c r="T18" s="130"/>
      <c r="U18" s="130"/>
      <c r="V18" s="130"/>
      <c r="W18" s="130"/>
    </row>
    <row r="19" spans="1:23" ht="30" customHeight="1">
      <c r="A19" s="64">
        <v>9</v>
      </c>
      <c r="B19" s="153"/>
      <c r="C19" s="154"/>
      <c r="D19" s="274"/>
      <c r="E19" s="275"/>
      <c r="F19" s="155"/>
      <c r="G19" s="156"/>
      <c r="H19" s="159"/>
      <c r="I19" s="160"/>
      <c r="J19" s="75"/>
      <c r="K19" s="130">
        <f t="shared" si="0"/>
        <v>0</v>
      </c>
      <c r="L19" s="130" t="str">
        <f t="shared" si="1"/>
        <v/>
      </c>
      <c r="M19" s="130"/>
      <c r="N19" s="130"/>
      <c r="O19" s="130"/>
      <c r="P19" s="130"/>
      <c r="Q19" s="130"/>
      <c r="R19" s="130"/>
      <c r="S19" s="130"/>
      <c r="T19" s="130"/>
      <c r="U19" s="130"/>
      <c r="V19" s="130"/>
      <c r="W19" s="130"/>
    </row>
    <row r="20" spans="1:23" ht="30" customHeight="1">
      <c r="A20" s="64">
        <v>10</v>
      </c>
      <c r="B20" s="153"/>
      <c r="C20" s="154"/>
      <c r="D20" s="274"/>
      <c r="E20" s="275"/>
      <c r="F20" s="155"/>
      <c r="G20" s="156"/>
      <c r="H20" s="159"/>
      <c r="I20" s="160"/>
      <c r="J20" s="75"/>
      <c r="K20" s="130">
        <f t="shared" si="0"/>
        <v>0</v>
      </c>
      <c r="L20" s="130" t="str">
        <f t="shared" si="1"/>
        <v/>
      </c>
      <c r="M20" s="130"/>
      <c r="N20" s="130"/>
      <c r="O20" s="130"/>
      <c r="P20" s="130"/>
      <c r="Q20" s="130"/>
      <c r="R20" s="130"/>
      <c r="S20" s="130"/>
      <c r="T20" s="130"/>
      <c r="U20" s="130"/>
      <c r="V20" s="130"/>
      <c r="W20" s="130"/>
    </row>
    <row r="21" spans="1:23" ht="30" customHeight="1">
      <c r="A21" s="64">
        <v>11</v>
      </c>
      <c r="B21" s="153"/>
      <c r="C21" s="154"/>
      <c r="D21" s="274"/>
      <c r="E21" s="275"/>
      <c r="F21" s="155"/>
      <c r="G21" s="156"/>
      <c r="H21" s="159"/>
      <c r="I21" s="160"/>
      <c r="J21" s="75"/>
      <c r="K21" s="130">
        <f t="shared" si="0"/>
        <v>0</v>
      </c>
      <c r="L21" s="130" t="str">
        <f t="shared" si="1"/>
        <v/>
      </c>
      <c r="M21" s="130"/>
      <c r="N21" s="130"/>
      <c r="O21" s="130"/>
      <c r="P21" s="130"/>
      <c r="Q21" s="130"/>
      <c r="R21" s="130"/>
      <c r="S21" s="130"/>
      <c r="T21" s="130"/>
      <c r="U21" s="130"/>
      <c r="V21" s="130"/>
      <c r="W21" s="130"/>
    </row>
    <row r="22" spans="1:23" ht="30" customHeight="1">
      <c r="A22" s="64">
        <v>12</v>
      </c>
      <c r="B22" s="153"/>
      <c r="C22" s="154"/>
      <c r="D22" s="274"/>
      <c r="E22" s="275"/>
      <c r="F22" s="155"/>
      <c r="G22" s="156"/>
      <c r="H22" s="159"/>
      <c r="I22" s="160"/>
      <c r="J22" s="75"/>
      <c r="K22" s="130">
        <f t="shared" si="0"/>
        <v>0</v>
      </c>
      <c r="L22" s="130" t="str">
        <f t="shared" si="1"/>
        <v/>
      </c>
      <c r="M22" s="130"/>
      <c r="N22" s="130"/>
      <c r="O22" s="130"/>
      <c r="P22" s="130"/>
      <c r="Q22" s="130"/>
      <c r="R22" s="130"/>
      <c r="S22" s="130"/>
      <c r="T22" s="130"/>
      <c r="U22" s="130"/>
      <c r="V22" s="130"/>
      <c r="W22" s="130"/>
    </row>
    <row r="23" spans="1:23" ht="30" customHeight="1">
      <c r="A23" s="64">
        <v>13</v>
      </c>
      <c r="B23" s="153"/>
      <c r="C23" s="154"/>
      <c r="D23" s="274"/>
      <c r="E23" s="275"/>
      <c r="F23" s="155"/>
      <c r="G23" s="156"/>
      <c r="H23" s="159"/>
      <c r="I23" s="160"/>
      <c r="J23" s="75"/>
      <c r="K23" s="130">
        <f t="shared" si="0"/>
        <v>0</v>
      </c>
      <c r="L23" s="130" t="str">
        <f t="shared" si="1"/>
        <v/>
      </c>
      <c r="M23" s="130"/>
      <c r="N23" s="130"/>
      <c r="O23" s="130"/>
      <c r="P23" s="130"/>
      <c r="Q23" s="130"/>
      <c r="R23" s="130"/>
      <c r="S23" s="130"/>
      <c r="T23" s="130"/>
      <c r="U23" s="130"/>
      <c r="V23" s="130"/>
      <c r="W23" s="130"/>
    </row>
    <row r="24" spans="1:23" ht="30" customHeight="1">
      <c r="A24" s="64">
        <v>14</v>
      </c>
      <c r="B24" s="153"/>
      <c r="C24" s="154"/>
      <c r="D24" s="274"/>
      <c r="E24" s="275"/>
      <c r="F24" s="155"/>
      <c r="G24" s="156"/>
      <c r="H24" s="159"/>
      <c r="I24" s="160"/>
      <c r="J24" s="75"/>
      <c r="K24" s="130">
        <f t="shared" si="0"/>
        <v>0</v>
      </c>
      <c r="L24" s="130" t="str">
        <f t="shared" si="1"/>
        <v/>
      </c>
      <c r="M24" s="130"/>
      <c r="N24" s="130"/>
      <c r="O24" s="130"/>
      <c r="P24" s="130"/>
      <c r="Q24" s="130"/>
      <c r="R24" s="130"/>
      <c r="S24" s="130"/>
      <c r="T24" s="130"/>
      <c r="U24" s="130"/>
      <c r="V24" s="130"/>
      <c r="W24" s="130"/>
    </row>
    <row r="25" spans="1:23" ht="30" customHeight="1" thickBot="1">
      <c r="A25" s="65">
        <v>15</v>
      </c>
      <c r="B25" s="198"/>
      <c r="C25" s="161"/>
      <c r="D25" s="294"/>
      <c r="E25" s="295"/>
      <c r="F25" s="162"/>
      <c r="G25" s="163"/>
      <c r="H25" s="164"/>
      <c r="I25" s="165"/>
      <c r="J25" s="76"/>
      <c r="K25" s="130">
        <f t="shared" si="0"/>
        <v>0</v>
      </c>
      <c r="L25" s="130" t="e">
        <f>IF(SUMIF(C11:C25,"【職員処遇改善費のみ対象】園内研修",I11:I25)&gt;VLOOKUP(C6,M25:N28,2,FALSE),VLOOKUP(C6,M25:N28,2,FALSE)-SUMIF(C11:C25,"【職員処遇改善費のみ対象】園内研修",I11:I25),"")</f>
        <v>#N/A</v>
      </c>
      <c r="M25" s="54" t="s">
        <v>140</v>
      </c>
      <c r="N25" s="149">
        <v>4</v>
      </c>
      <c r="O25" s="130"/>
      <c r="P25" s="130"/>
      <c r="Q25" s="130"/>
      <c r="R25" s="130"/>
      <c r="S25" s="130"/>
      <c r="T25" s="130"/>
      <c r="U25" s="130"/>
      <c r="V25" s="130"/>
      <c r="W25" s="130"/>
    </row>
    <row r="26" spans="1:23" ht="26.25" customHeight="1" thickTop="1" thickBot="1">
      <c r="A26" s="287" t="s">
        <v>65</v>
      </c>
      <c r="B26" s="289"/>
      <c r="C26" s="288"/>
      <c r="D26" s="288"/>
      <c r="E26" s="288"/>
      <c r="F26" s="289"/>
      <c r="G26" s="290"/>
      <c r="H26" s="85">
        <f ca="1">①集計表!P58</f>
        <v>0</v>
      </c>
      <c r="I26" s="82">
        <f ca="1">SUM(I27:I29)</f>
        <v>0</v>
      </c>
      <c r="J26" s="152"/>
      <c r="K26" s="130"/>
      <c r="L26" s="130"/>
      <c r="M26" s="132"/>
      <c r="N26" s="149"/>
      <c r="O26" s="130"/>
      <c r="P26" s="130"/>
      <c r="Q26" s="130"/>
      <c r="R26" s="130"/>
      <c r="S26" s="130"/>
      <c r="T26" s="130"/>
      <c r="U26" s="130"/>
      <c r="V26" s="130"/>
      <c r="W26" s="130"/>
    </row>
    <row r="27" spans="1:23" ht="26.25" customHeight="1" thickBot="1">
      <c r="A27" s="136"/>
      <c r="B27" s="127" t="s">
        <v>66</v>
      </c>
      <c r="C27" s="128"/>
      <c r="D27" s="128"/>
      <c r="E27" s="128"/>
      <c r="F27" s="128"/>
      <c r="G27" s="128"/>
      <c r="H27" s="139" t="s">
        <v>89</v>
      </c>
      <c r="I27" s="82">
        <f>SUMIF(C11:C25,"【職員処遇改善費のみ対象】横浜市（区）主催研修",I11:I25)</f>
        <v>0</v>
      </c>
      <c r="J27" s="126"/>
      <c r="K27" s="130"/>
      <c r="L27" s="130"/>
      <c r="M27" s="132"/>
      <c r="N27" s="149"/>
      <c r="O27" s="130"/>
      <c r="P27" s="130"/>
      <c r="Q27" s="130"/>
      <c r="R27" s="130"/>
      <c r="S27" s="130"/>
      <c r="T27" s="130"/>
      <c r="U27" s="130"/>
      <c r="V27" s="130"/>
      <c r="W27" s="130"/>
    </row>
    <row r="28" spans="1:23" ht="26.25" customHeight="1" thickBot="1">
      <c r="A28" s="136"/>
      <c r="B28" s="147" t="s">
        <v>145</v>
      </c>
      <c r="C28" s="128"/>
      <c r="D28" s="128"/>
      <c r="E28" s="128"/>
      <c r="F28" s="128"/>
      <c r="G28" s="128"/>
      <c r="H28" s="138" t="s">
        <v>186</v>
      </c>
      <c r="I28" s="82">
        <f ca="1">SUMIF(C11:C26,"【幼稚園又は認定こども園に勤務していた者】その他",I11:I25)</f>
        <v>0</v>
      </c>
      <c r="J28" s="137"/>
      <c r="K28" s="130"/>
      <c r="M28" s="132"/>
      <c r="N28" s="149"/>
      <c r="O28" s="130"/>
      <c r="P28" s="130"/>
      <c r="Q28" s="130"/>
      <c r="R28" s="130"/>
      <c r="S28" s="130"/>
      <c r="T28" s="130"/>
      <c r="U28" s="130"/>
      <c r="V28" s="130"/>
      <c r="W28" s="130"/>
    </row>
    <row r="29" spans="1:23" ht="26.25" customHeight="1" thickBot="1">
      <c r="A29" s="136"/>
      <c r="B29" s="292" t="s">
        <v>144</v>
      </c>
      <c r="C29" s="292"/>
      <c r="D29" s="292"/>
      <c r="E29" s="292"/>
      <c r="F29" s="292"/>
      <c r="G29" s="293"/>
      <c r="H29" s="138" t="s">
        <v>187</v>
      </c>
      <c r="I29" s="82">
        <f>IF(SUMIF(C11:C25,"【職員処遇改善費のみ対象】園内研修",I11:I25)&gt;N25,N25,SUMIF(C11:C25,"【職員処遇改善費のみ対象】園内研修",I11:I25))</f>
        <v>0</v>
      </c>
      <c r="J29" s="137"/>
      <c r="K29" s="130"/>
      <c r="L29" s="130"/>
      <c r="M29" s="130"/>
      <c r="N29" s="130"/>
      <c r="O29" s="130"/>
      <c r="P29" s="130"/>
      <c r="Q29" s="130"/>
      <c r="R29" s="130"/>
      <c r="S29" s="130"/>
      <c r="T29" s="130"/>
      <c r="U29" s="130"/>
      <c r="V29" s="130"/>
      <c r="W29" s="130"/>
    </row>
    <row r="30" spans="1:23" s="52" customFormat="1" ht="26.25" customHeight="1" thickBot="1">
      <c r="A30" s="121"/>
      <c r="B30" s="122" t="s">
        <v>183</v>
      </c>
      <c r="C30" s="148"/>
      <c r="D30" s="128"/>
      <c r="E30" s="128"/>
      <c r="F30" s="128"/>
      <c r="G30" s="128"/>
      <c r="H30" s="189" t="s">
        <v>188</v>
      </c>
      <c r="I30" s="82">
        <f>SUMIF(C11:C25,"幼稚園教諭旧免許状更新講習・免許法認定講習",I11:I25)</f>
        <v>0</v>
      </c>
      <c r="J30" s="128"/>
      <c r="K30" s="132"/>
      <c r="L30" s="132"/>
      <c r="M30" s="132"/>
      <c r="N30" s="132"/>
      <c r="O30" s="132"/>
      <c r="P30" s="132"/>
      <c r="Q30" s="132"/>
      <c r="R30" s="132"/>
      <c r="S30" s="132"/>
      <c r="T30" s="132"/>
      <c r="U30" s="132"/>
      <c r="V30" s="132"/>
      <c r="W30" s="132"/>
    </row>
    <row r="31" spans="1:23" s="52" customFormat="1" ht="15" customHeight="1">
      <c r="A31" s="121"/>
      <c r="B31" s="291" t="s">
        <v>184</v>
      </c>
      <c r="C31" s="291"/>
      <c r="D31" s="128"/>
      <c r="E31" s="128"/>
      <c r="F31" s="128"/>
      <c r="G31" s="128"/>
      <c r="H31" s="128"/>
      <c r="I31" s="128"/>
      <c r="J31" s="128"/>
      <c r="K31" s="132"/>
      <c r="L31" s="132"/>
      <c r="M31" s="132"/>
      <c r="N31" s="132"/>
      <c r="O31" s="132"/>
      <c r="P31" s="132"/>
      <c r="Q31" s="132"/>
      <c r="R31" s="132"/>
      <c r="S31" s="132"/>
      <c r="T31" s="132"/>
      <c r="U31" s="132"/>
      <c r="V31" s="132"/>
      <c r="W31" s="132"/>
    </row>
    <row r="32" spans="1:23" s="52" customFormat="1" ht="15" customHeight="1">
      <c r="A32" s="121"/>
      <c r="B32" s="122" t="s">
        <v>185</v>
      </c>
      <c r="C32" s="128"/>
      <c r="D32" s="128"/>
      <c r="E32" s="128"/>
      <c r="F32" s="128"/>
      <c r="G32" s="128"/>
      <c r="H32" s="128"/>
      <c r="I32" s="128"/>
      <c r="J32" s="128"/>
      <c r="K32" s="132"/>
      <c r="L32" s="132"/>
      <c r="M32" s="132"/>
      <c r="N32" s="132"/>
      <c r="O32" s="132"/>
      <c r="P32" s="132"/>
      <c r="Q32" s="132"/>
      <c r="R32" s="132"/>
      <c r="S32" s="132"/>
      <c r="T32" s="132"/>
      <c r="U32" s="132"/>
      <c r="V32" s="132"/>
      <c r="W32" s="132"/>
    </row>
    <row r="33" spans="1:23" s="52" customFormat="1" ht="15" customHeight="1">
      <c r="A33" s="121"/>
      <c r="B33" s="122" t="s">
        <v>196</v>
      </c>
      <c r="C33" s="128"/>
      <c r="D33" s="128"/>
      <c r="E33" s="128"/>
      <c r="F33" s="128"/>
      <c r="G33" s="128"/>
      <c r="H33" s="128"/>
      <c r="I33" s="128"/>
      <c r="J33" s="128"/>
      <c r="K33" s="132"/>
      <c r="L33" s="132"/>
      <c r="M33" s="132"/>
      <c r="N33" s="132"/>
      <c r="O33" s="132"/>
      <c r="P33" s="132"/>
      <c r="Q33" s="132"/>
      <c r="R33" s="132"/>
      <c r="S33" s="132"/>
      <c r="T33" s="132"/>
      <c r="U33" s="132"/>
      <c r="V33" s="132"/>
      <c r="W33" s="132"/>
    </row>
    <row r="34" spans="1:23" s="52" customFormat="1" ht="15" customHeight="1">
      <c r="A34" s="121"/>
      <c r="C34" s="129"/>
      <c r="D34" s="128"/>
      <c r="E34" s="128"/>
      <c r="F34" s="128"/>
      <c r="G34" s="128"/>
      <c r="H34" s="128"/>
      <c r="I34" s="128"/>
      <c r="J34" s="128"/>
      <c r="K34" s="132"/>
      <c r="L34" s="132"/>
      <c r="M34" s="132"/>
      <c r="N34" s="132"/>
      <c r="O34" s="132"/>
      <c r="P34" s="132"/>
      <c r="Q34" s="132"/>
      <c r="R34" s="132"/>
      <c r="S34" s="132"/>
      <c r="T34" s="132"/>
      <c r="U34" s="132"/>
      <c r="V34" s="132"/>
      <c r="W34" s="132"/>
    </row>
    <row r="35" spans="1:23" s="52" customFormat="1" ht="15" customHeight="1">
      <c r="A35" s="121"/>
      <c r="D35" s="128"/>
      <c r="E35" s="128"/>
      <c r="F35" s="128"/>
      <c r="G35" s="128"/>
      <c r="H35" s="128"/>
      <c r="I35" s="128"/>
      <c r="J35" s="128"/>
      <c r="K35" s="132"/>
      <c r="L35" s="132"/>
      <c r="M35" s="132"/>
      <c r="N35" s="132"/>
      <c r="O35" s="132"/>
      <c r="P35" s="132"/>
      <c r="Q35" s="132"/>
      <c r="R35" s="132"/>
      <c r="S35" s="132"/>
      <c r="T35" s="132"/>
      <c r="U35" s="132"/>
      <c r="V35" s="132"/>
      <c r="W35" s="132"/>
    </row>
    <row r="36" spans="1:23" s="52" customFormat="1" ht="15" customHeight="1">
      <c r="A36" s="121"/>
      <c r="C36" s="128"/>
      <c r="D36" s="128"/>
      <c r="E36" s="128"/>
      <c r="F36" s="128"/>
      <c r="G36" s="128"/>
      <c r="H36" s="128"/>
      <c r="I36" s="128"/>
      <c r="J36" s="128"/>
      <c r="K36" s="132"/>
      <c r="L36" s="132"/>
      <c r="M36" s="132"/>
      <c r="N36" s="132"/>
      <c r="O36" s="132"/>
      <c r="P36" s="132"/>
      <c r="Q36" s="132"/>
      <c r="R36" s="132"/>
      <c r="S36" s="132"/>
      <c r="T36" s="132"/>
      <c r="U36" s="132"/>
      <c r="V36" s="132"/>
      <c r="W36" s="132"/>
    </row>
    <row r="37" spans="1:23" s="52" customFormat="1" ht="15" customHeight="1">
      <c r="A37" s="62"/>
      <c r="C37" s="50"/>
      <c r="D37" s="50"/>
      <c r="E37" s="50"/>
      <c r="F37" s="50"/>
      <c r="G37" s="50"/>
      <c r="H37" s="50"/>
      <c r="I37" s="50"/>
      <c r="J37" s="50"/>
    </row>
    <row r="38" spans="1:23" s="52" customFormat="1" ht="15" customHeight="1">
      <c r="A38" s="62"/>
      <c r="B38" s="99" t="s">
        <v>90</v>
      </c>
      <c r="C38" s="100"/>
      <c r="D38" s="100"/>
      <c r="E38" s="100"/>
      <c r="F38" s="100"/>
      <c r="G38" s="50"/>
      <c r="H38" s="50"/>
      <c r="I38" s="50"/>
      <c r="J38" s="50"/>
    </row>
    <row r="39" spans="1:23" s="52" customFormat="1" ht="30" customHeight="1">
      <c r="A39" s="62"/>
      <c r="B39" s="211"/>
      <c r="C39" s="212"/>
      <c r="D39" s="212"/>
      <c r="E39" s="212"/>
      <c r="F39" s="212"/>
      <c r="G39" s="212"/>
      <c r="H39" s="212"/>
      <c r="I39" s="212"/>
      <c r="J39" s="212"/>
    </row>
    <row r="40" spans="1:23" s="52" customFormat="1" ht="15" customHeight="1">
      <c r="A40" s="62"/>
      <c r="B40" s="58"/>
      <c r="C40" s="50"/>
      <c r="D40" s="50"/>
      <c r="E40" s="50"/>
      <c r="F40" s="50"/>
      <c r="G40" s="50"/>
      <c r="H40" s="50"/>
      <c r="I40" s="50"/>
      <c r="J40" s="50"/>
    </row>
    <row r="41" spans="1:23" s="52" customFormat="1" ht="15" customHeight="1">
      <c r="A41" s="62"/>
      <c r="B41" s="58"/>
      <c r="C41" s="50"/>
      <c r="D41" s="50"/>
      <c r="E41" s="50"/>
      <c r="F41" s="50"/>
      <c r="G41" s="50"/>
      <c r="H41" s="50"/>
      <c r="I41" s="50"/>
      <c r="J41" s="50"/>
    </row>
    <row r="42" spans="1:23" s="53" customFormat="1" ht="15" customHeight="1">
      <c r="A42" s="66"/>
      <c r="B42" s="57"/>
      <c r="C42" s="51"/>
      <c r="D42" s="51"/>
      <c r="E42" s="51"/>
      <c r="F42" s="51"/>
      <c r="G42" s="51"/>
      <c r="H42" s="51"/>
      <c r="I42" s="51"/>
      <c r="J42" s="51"/>
    </row>
  </sheetData>
  <sheetProtection algorithmName="SHA-512" hashValue="x9lHVoabf/WPGfvBm3qlVzUtf0cS86RMe8naM9Z30PZKKtjgsuVMbi9Y87yAl6af88btRmT6QOgT5LrnVskt6A==" saltValue="KQKfZA6wsfX+UupxiI/0qw==" spinCount="100000" sheet="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9:G29"/>
    <mergeCell ref="B31:C31"/>
    <mergeCell ref="B39:J39"/>
    <mergeCell ref="D21:E21"/>
    <mergeCell ref="D22:E22"/>
    <mergeCell ref="D23:E23"/>
    <mergeCell ref="D24:E24"/>
    <mergeCell ref="D25:E25"/>
    <mergeCell ref="A26:G26"/>
  </mergeCells>
  <phoneticPr fontId="2"/>
  <conditionalFormatting sqref="C6:C7">
    <cfRule type="cellIs" dxfId="51" priority="13" operator="equal">
      <formula>""</formula>
    </cfRule>
  </conditionalFormatting>
  <conditionalFormatting sqref="D8 H26:I26">
    <cfRule type="cellIs" dxfId="50" priority="15" operator="equal">
      <formula>""</formula>
    </cfRule>
  </conditionalFormatting>
  <conditionalFormatting sqref="D11:E25 G11:H25">
    <cfRule type="expression" dxfId="49" priority="3">
      <formula>$C11="【職員処遇改善費のみ対象】園内研修"</formula>
    </cfRule>
  </conditionalFormatting>
  <conditionalFormatting sqref="D11:E25">
    <cfRule type="expression" dxfId="48" priority="11">
      <formula>$C11="【職員処遇改善費のみ対象】横浜市（区）主催研修"</formula>
    </cfRule>
    <cfRule type="expression" dxfId="47" priority="12">
      <formula>$C11="幼稚園教諭旧免許状更新講習・免許法認定講習"</formula>
    </cfRule>
  </conditionalFormatting>
  <conditionalFormatting sqref="F11:F25">
    <cfRule type="expression" dxfId="46" priority="7">
      <formula>$C11&lt;&gt;"保育士等キャリアアップ研修"</formula>
    </cfRule>
    <cfRule type="expression" dxfId="45" priority="16" stopIfTrue="1">
      <formula>$C11="保育士等キャリアアップ研修"</formula>
    </cfRule>
  </conditionalFormatting>
  <conditionalFormatting sqref="F11:H25">
    <cfRule type="expression" dxfId="44" priority="4">
      <formula>$C11="その他"</formula>
    </cfRule>
  </conditionalFormatting>
  <conditionalFormatting sqref="G11:G25">
    <cfRule type="expression" dxfId="43" priority="9">
      <formula>$C11="幼稚園教諭旧免許状更新講習・免許法認定講習"</formula>
    </cfRule>
  </conditionalFormatting>
  <conditionalFormatting sqref="G11:H25">
    <cfRule type="expression" dxfId="42" priority="1">
      <formula>$C11="【職員処遇改善費のみ対象】横浜市（区）主催研修"</formula>
    </cfRule>
  </conditionalFormatting>
  <conditionalFormatting sqref="H11:H25">
    <cfRule type="expression" dxfId="41" priority="2">
      <formula>$C11="【幼稚園又は認定こども園に勤務していた者】その他"</formula>
    </cfRule>
  </conditionalFormatting>
  <conditionalFormatting sqref="H3:I3 H4:J7">
    <cfRule type="cellIs" dxfId="40" priority="14" operator="equal">
      <formula>""</formula>
    </cfRule>
  </conditionalFormatting>
  <conditionalFormatting sqref="I11:I25">
    <cfRule type="expression" dxfId="39" priority="8">
      <formula>$C11="保育士等キャリアアップ研修"</formula>
    </cfRule>
  </conditionalFormatting>
  <dataValidations count="9">
    <dataValidation type="list" allowBlank="1" showInputMessage="1" showErrorMessage="1" sqref="H25" xr:uid="{8BDDD54E-969A-4B99-BD9F-D7B6ACB3A8A2}">
      <formula1>INDIRECT($C$5)</formula1>
    </dataValidation>
    <dataValidation type="list" allowBlank="1" showInputMessage="1" showErrorMessage="1" sqref="H11:H24" xr:uid="{68B03B7A-3BB6-4173-88CB-D6E4E549957B}">
      <formula1>INDIRECT($C$6)</formula1>
    </dataValidation>
    <dataValidation type="decimal" operator="greaterThanOrEqual" allowBlank="1" showInputMessage="1" showErrorMessage="1" sqref="I11:I25" xr:uid="{BFB87400-84C8-46EB-AC9A-EB26C2BA2E93}">
      <formula1>0</formula1>
    </dataValidation>
    <dataValidation type="textLength" operator="equal" allowBlank="1" showInputMessage="1" showErrorMessage="1" sqref="G11:G25" xr:uid="{6E253627-08BF-4E86-AF03-4D8E7A13945E}">
      <formula1>12</formula1>
    </dataValidation>
    <dataValidation type="list" allowBlank="1" showInputMessage="1" showErrorMessage="1" sqref="D8" xr:uid="{D767487B-1293-46D2-AAB0-FA1422116CCF}">
      <formula1>"〇,×"</formula1>
    </dataValidation>
    <dataValidation type="list" allowBlank="1" showInputMessage="1" showErrorMessage="1" sqref="C11:C25" xr:uid="{40A70688-1CB3-4CD8-9EC7-9BFDD98E281C}">
      <formula1>INDIRECT($D$8)</formula1>
    </dataValidation>
    <dataValidation type="list" allowBlank="1" showInputMessage="1" showErrorMessage="1" sqref="O6" xr:uid="{7B63654D-E861-4885-BBC2-8372205425AD}">
      <formula1>" "</formula1>
    </dataValidation>
    <dataValidation type="list" allowBlank="1" showInputMessage="1" showErrorMessage="1" sqref="D11:E25" xr:uid="{1E7798F7-F6AD-4465-886B-8E4BC62F3120}">
      <formula1>INDIRECT($C11)</formula1>
    </dataValidation>
    <dataValidation type="date" operator="lessThanOrEqual" allowBlank="1" error="賃金改善開始月のR6.4月以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6.4月以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E9A542F4-0BA4-4856-8927-6B478DD28A31}">
      <formula1>45716</formula1>
    </dataValidation>
  </dataValidations>
  <printOptions horizontalCentered="1"/>
  <pageMargins left="0.25" right="0.25" top="0.75" bottom="0.75" header="0.3" footer="0.3"/>
  <pageSetup paperSize="8" scale="85" orientation="landscape" cellComments="asDisplayed" r:id="rId1"/>
  <extLst>
    <ext xmlns:x14="http://schemas.microsoft.com/office/spreadsheetml/2009/9/main" uri="{CCE6A557-97BC-4b89-ADB6-D9C93CAAB3DF}">
      <x14:dataValidations xmlns:xm="http://schemas.microsoft.com/office/excel/2006/main" count="1">
        <x14:dataValidation type="list" allowBlank="1" showInputMessage="1" showErrorMessage="1" xr:uid="{5774829B-E4AE-4466-96AD-DCFC9414F02B}">
          <x14:formula1>
            <xm:f>マスタ!$C$3:$C$6</xm:f>
          </x14:formula1>
          <xm:sqref>C6:D6</xm:sqref>
        </x14:dataValidation>
      </x14:dataValidations>
    </ext>
  </extLst>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A37D50-6A17-4126-AB04-F18CB8E49B96}">
  <sheetPr codeName="Sheet51">
    <tabColor rgb="FFFF0000"/>
    <pageSetUpPr fitToPage="1"/>
  </sheetPr>
  <dimension ref="A1:W42"/>
  <sheetViews>
    <sheetView showZeros="0" view="pageBreakPreview" zoomScale="70" zoomScaleNormal="70" zoomScaleSheetLayoutView="70" workbookViewId="0">
      <selection activeCell="B12" sqref="B12"/>
    </sheetView>
  </sheetViews>
  <sheetFormatPr defaultRowHeight="18.75"/>
  <cols>
    <col min="1" max="1" width="5" style="63" customWidth="1"/>
    <col min="2" max="2" width="16.75" style="67" customWidth="1"/>
    <col min="3" max="3" width="39.375" style="2" customWidth="1"/>
    <col min="4" max="4" width="9.375" style="2" customWidth="1"/>
    <col min="5" max="5" width="37.625" style="2" customWidth="1"/>
    <col min="6" max="6" width="42.875" style="2" customWidth="1"/>
    <col min="7" max="7" width="19.625" style="2" customWidth="1"/>
    <col min="8" max="8" width="22.375" style="2" customWidth="1"/>
    <col min="9" max="9" width="15.625" style="2" customWidth="1"/>
    <col min="10" max="10" width="27.5" style="2" customWidth="1"/>
    <col min="11" max="11" width="9" style="2" hidden="1" customWidth="1"/>
    <col min="12" max="12" width="11.875" style="2" hidden="1" customWidth="1"/>
    <col min="13" max="13" width="10.5" style="2" hidden="1" customWidth="1"/>
    <col min="14" max="14" width="9" style="2" hidden="1" customWidth="1"/>
    <col min="15" max="15" width="50.625" style="2" hidden="1" customWidth="1"/>
    <col min="16" max="16384" width="9" style="2"/>
  </cols>
  <sheetData>
    <row r="1" spans="1:23" ht="29.25" customHeight="1">
      <c r="A1" s="112" t="s">
        <v>71</v>
      </c>
      <c r="B1" s="113"/>
      <c r="C1" s="117"/>
      <c r="D1" s="116" t="s">
        <v>195</v>
      </c>
      <c r="E1" s="98"/>
      <c r="F1" s="116"/>
      <c r="G1" s="117"/>
      <c r="H1" s="117"/>
      <c r="I1" s="117"/>
      <c r="J1" s="118"/>
      <c r="K1" s="130"/>
      <c r="L1" s="130"/>
      <c r="M1" s="130"/>
      <c r="N1" s="130"/>
      <c r="O1" s="130"/>
      <c r="P1" s="130"/>
      <c r="Q1" s="130"/>
      <c r="R1" s="130"/>
      <c r="S1" s="130"/>
      <c r="T1" s="130"/>
      <c r="U1" s="130"/>
      <c r="V1" s="130"/>
      <c r="W1" s="130"/>
    </row>
    <row r="2" spans="1:23" ht="19.5" thickBot="1">
      <c r="A2" s="121"/>
      <c r="B2" s="122"/>
      <c r="C2" s="119"/>
      <c r="D2" s="119"/>
      <c r="E2" s="119"/>
      <c r="F2" s="124"/>
      <c r="G2" s="119"/>
      <c r="H2" s="125"/>
      <c r="I2" s="125"/>
      <c r="J2" s="125"/>
      <c r="K2" s="130"/>
      <c r="L2" s="130"/>
      <c r="M2" s="130"/>
      <c r="N2" s="130"/>
      <c r="O2" s="130"/>
      <c r="P2" s="130"/>
      <c r="Q2" s="130"/>
      <c r="R2" s="130"/>
      <c r="S2" s="130"/>
      <c r="T2" s="130"/>
      <c r="U2" s="130"/>
      <c r="V2" s="130"/>
      <c r="W2" s="130"/>
    </row>
    <row r="3" spans="1:23" s="6" customFormat="1" ht="24.95" customHeight="1">
      <c r="A3" s="192"/>
      <c r="B3" s="122"/>
      <c r="C3" s="193"/>
      <c r="D3" s="193"/>
      <c r="E3" s="193"/>
      <c r="F3" s="194"/>
      <c r="G3" s="195" t="s">
        <v>1</v>
      </c>
      <c r="H3" s="97">
        <f>①集計表!P4</f>
        <v>0</v>
      </c>
      <c r="I3" s="196" t="s">
        <v>3</v>
      </c>
      <c r="J3" s="118"/>
      <c r="K3" s="131"/>
      <c r="L3" s="131"/>
      <c r="M3" s="131"/>
      <c r="N3" s="131"/>
      <c r="O3" s="131"/>
      <c r="P3" s="131"/>
      <c r="Q3" s="131"/>
      <c r="R3" s="131"/>
      <c r="S3" s="131"/>
      <c r="T3" s="131"/>
      <c r="U3" s="131"/>
      <c r="V3" s="131"/>
      <c r="W3" s="131"/>
    </row>
    <row r="4" spans="1:23" s="6" customFormat="1" ht="24.95" customHeight="1">
      <c r="A4" s="121"/>
      <c r="B4" s="122"/>
      <c r="C4" s="193"/>
      <c r="D4" s="193"/>
      <c r="E4" s="193"/>
      <c r="F4" s="194"/>
      <c r="G4" s="197" t="s">
        <v>4</v>
      </c>
      <c r="H4" s="276">
        <f>①集計表!P5</f>
        <v>0</v>
      </c>
      <c r="I4" s="277"/>
      <c r="J4" s="278"/>
      <c r="K4" s="131"/>
      <c r="L4" s="131"/>
      <c r="M4" s="131"/>
      <c r="N4" s="131"/>
      <c r="O4" s="131"/>
      <c r="P4" s="131"/>
      <c r="Q4" s="131"/>
      <c r="R4" s="131"/>
      <c r="S4" s="131"/>
      <c r="T4" s="131"/>
      <c r="U4" s="131"/>
      <c r="V4" s="131"/>
      <c r="W4" s="131"/>
    </row>
    <row r="5" spans="1:23" s="6" customFormat="1" ht="24.95" customHeight="1" thickBot="1">
      <c r="A5" s="62"/>
      <c r="B5" s="71"/>
      <c r="C5" s="3"/>
      <c r="D5" s="14"/>
      <c r="E5" s="14"/>
      <c r="F5" s="7"/>
      <c r="G5" s="15" t="s">
        <v>7</v>
      </c>
      <c r="H5" s="279">
        <f>①集計表!P6</f>
        <v>0</v>
      </c>
      <c r="I5" s="280"/>
      <c r="J5" s="281"/>
      <c r="K5" s="131"/>
      <c r="L5" s="131"/>
      <c r="M5" s="131"/>
      <c r="N5" s="131"/>
      <c r="O5" s="131"/>
      <c r="P5" s="131"/>
      <c r="Q5" s="131"/>
      <c r="R5" s="131"/>
      <c r="S5" s="131"/>
      <c r="T5" s="131"/>
      <c r="U5" s="131"/>
      <c r="V5" s="131"/>
      <c r="W5" s="131"/>
    </row>
    <row r="6" spans="1:23" s="6" customFormat="1" ht="24.95" customHeight="1">
      <c r="A6" s="62"/>
      <c r="B6" s="68" t="s">
        <v>6</v>
      </c>
      <c r="C6" s="270"/>
      <c r="D6" s="271"/>
      <c r="E6" s="14"/>
      <c r="F6" s="7"/>
      <c r="G6" s="70" t="s">
        <v>63</v>
      </c>
      <c r="H6" s="279">
        <f>①集計表!P7</f>
        <v>0</v>
      </c>
      <c r="I6" s="280"/>
      <c r="J6" s="281"/>
      <c r="K6" s="131"/>
      <c r="L6" s="131"/>
      <c r="M6" s="131"/>
      <c r="N6" s="131"/>
      <c r="O6" s="131"/>
      <c r="P6" s="131"/>
      <c r="Q6" s="131"/>
      <c r="R6" s="131"/>
      <c r="S6" s="131"/>
      <c r="T6" s="131"/>
      <c r="U6" s="131"/>
      <c r="V6" s="131"/>
      <c r="W6" s="131"/>
    </row>
    <row r="7" spans="1:23" s="6" customFormat="1" ht="24.95" customHeight="1" thickBot="1">
      <c r="A7" s="62"/>
      <c r="B7" s="107" t="s">
        <v>9</v>
      </c>
      <c r="C7" s="272"/>
      <c r="D7" s="273"/>
      <c r="E7" s="14"/>
      <c r="F7" s="7"/>
      <c r="G7" s="17" t="s">
        <v>64</v>
      </c>
      <c r="H7" s="282">
        <f>①集計表!P8</f>
        <v>0</v>
      </c>
      <c r="I7" s="283"/>
      <c r="J7" s="284"/>
      <c r="K7" s="131"/>
      <c r="L7" s="131"/>
      <c r="M7" s="131"/>
      <c r="N7" s="131"/>
      <c r="O7" s="131"/>
      <c r="P7" s="131"/>
      <c r="Q7" s="131"/>
      <c r="R7" s="131"/>
      <c r="S7" s="131"/>
      <c r="T7" s="131"/>
      <c r="U7" s="131"/>
      <c r="V7" s="131"/>
      <c r="W7" s="131"/>
    </row>
    <row r="8" spans="1:23" s="6" customFormat="1" ht="24.95" customHeight="1" thickBot="1">
      <c r="A8" s="62"/>
      <c r="B8" s="268" t="s">
        <v>104</v>
      </c>
      <c r="C8" s="269"/>
      <c r="D8" s="133" t="s">
        <v>106</v>
      </c>
      <c r="E8" s="14"/>
      <c r="F8" s="7"/>
      <c r="G8" s="102"/>
      <c r="H8" s="3"/>
      <c r="I8" s="3"/>
      <c r="J8" s="106"/>
      <c r="K8" s="131"/>
      <c r="L8" s="131" t="s">
        <v>190</v>
      </c>
      <c r="M8" s="131"/>
      <c r="N8" s="131"/>
      <c r="O8" s="131"/>
      <c r="P8" s="131"/>
      <c r="Q8" s="131"/>
      <c r="R8" s="131"/>
      <c r="S8" s="131"/>
      <c r="T8" s="131"/>
      <c r="U8" s="131"/>
      <c r="V8" s="131"/>
      <c r="W8" s="131"/>
    </row>
    <row r="9" spans="1:23" ht="24.95" customHeight="1">
      <c r="A9" s="62"/>
      <c r="B9" s="58"/>
      <c r="C9" s="19"/>
      <c r="D9" s="20"/>
      <c r="E9" s="20"/>
      <c r="F9" s="19"/>
      <c r="G9" s="19"/>
      <c r="H9" s="21"/>
      <c r="I9" s="22"/>
      <c r="J9" s="23"/>
      <c r="K9" s="130"/>
      <c r="L9" s="141" t="s">
        <v>189</v>
      </c>
      <c r="M9" s="140">
        <v>42826</v>
      </c>
      <c r="N9" s="130"/>
      <c r="O9" s="130"/>
      <c r="P9" s="130"/>
      <c r="Q9" s="130"/>
      <c r="R9" s="130"/>
      <c r="S9" s="130"/>
      <c r="T9" s="130"/>
      <c r="U9" s="130"/>
      <c r="V9" s="130"/>
      <c r="W9" s="130"/>
    </row>
    <row r="10" spans="1:23" ht="98.25" customHeight="1" thickBot="1">
      <c r="A10" s="61" t="s">
        <v>15</v>
      </c>
      <c r="B10" s="105" t="s">
        <v>146</v>
      </c>
      <c r="C10" s="59" t="s">
        <v>101</v>
      </c>
      <c r="D10" s="285" t="s">
        <v>181</v>
      </c>
      <c r="E10" s="286"/>
      <c r="F10" s="59" t="s">
        <v>19</v>
      </c>
      <c r="G10" s="60" t="s">
        <v>20</v>
      </c>
      <c r="H10" s="69" t="s">
        <v>74</v>
      </c>
      <c r="I10" s="72" t="s">
        <v>136</v>
      </c>
      <c r="J10" s="59" t="s">
        <v>62</v>
      </c>
      <c r="K10" s="130"/>
      <c r="L10" s="141" t="s">
        <v>142</v>
      </c>
      <c r="M10" s="130"/>
      <c r="N10" s="130"/>
      <c r="O10" s="130"/>
      <c r="P10" s="130"/>
      <c r="Q10" s="130"/>
      <c r="R10" s="130"/>
      <c r="S10" s="130"/>
      <c r="T10" s="130"/>
      <c r="U10" s="130"/>
      <c r="V10" s="130"/>
      <c r="W10" s="130"/>
    </row>
    <row r="11" spans="1:23" ht="30" customHeight="1">
      <c r="A11" s="64">
        <v>1</v>
      </c>
      <c r="B11" s="153"/>
      <c r="C11" s="154"/>
      <c r="D11" s="274"/>
      <c r="E11" s="275"/>
      <c r="F11" s="155"/>
      <c r="G11" s="156"/>
      <c r="H11" s="157"/>
      <c r="I11" s="158"/>
      <c r="J11" s="75"/>
      <c r="K11" s="130"/>
      <c r="L11" s="141" t="s">
        <v>143</v>
      </c>
      <c r="M11" s="140">
        <v>43921</v>
      </c>
      <c r="N11" s="130"/>
      <c r="O11" s="130"/>
      <c r="P11" s="130"/>
      <c r="Q11" s="130"/>
      <c r="R11" s="130"/>
      <c r="S11" s="130"/>
      <c r="T11" s="130"/>
      <c r="U11" s="130"/>
      <c r="V11" s="130"/>
      <c r="W11" s="130"/>
    </row>
    <row r="12" spans="1:23" ht="30" customHeight="1">
      <c r="A12" s="64">
        <v>2</v>
      </c>
      <c r="B12" s="153"/>
      <c r="C12" s="154"/>
      <c r="D12" s="274"/>
      <c r="E12" s="275"/>
      <c r="F12" s="155"/>
      <c r="G12" s="156"/>
      <c r="H12" s="159"/>
      <c r="I12" s="160"/>
      <c r="J12" s="75"/>
      <c r="K12" s="130">
        <f t="shared" ref="K12:K25" si="0">IF(H12&lt;&gt;"",1,0)</f>
        <v>0</v>
      </c>
      <c r="L12" s="130" t="s">
        <v>141</v>
      </c>
      <c r="M12" s="140">
        <v>45382</v>
      </c>
      <c r="N12" s="130"/>
      <c r="O12" s="130"/>
      <c r="P12" s="130"/>
      <c r="Q12" s="130"/>
      <c r="R12" s="130"/>
      <c r="S12" s="130"/>
      <c r="T12" s="130"/>
      <c r="U12" s="130"/>
      <c r="V12" s="130"/>
      <c r="W12" s="130"/>
    </row>
    <row r="13" spans="1:23" ht="30" customHeight="1">
      <c r="A13" s="64">
        <v>3</v>
      </c>
      <c r="B13" s="153"/>
      <c r="C13" s="154"/>
      <c r="D13" s="274"/>
      <c r="E13" s="275"/>
      <c r="F13" s="155"/>
      <c r="G13" s="156"/>
      <c r="H13" s="159"/>
      <c r="I13" s="160"/>
      <c r="J13" s="75"/>
      <c r="K13" s="130">
        <f t="shared" si="0"/>
        <v>0</v>
      </c>
      <c r="L13" s="130" t="str">
        <f t="shared" ref="L13:L24" si="1">IF(C13="その他",1,"")</f>
        <v/>
      </c>
      <c r="M13" s="142"/>
      <c r="N13" s="130"/>
      <c r="O13" s="130"/>
      <c r="P13" s="130"/>
      <c r="Q13" s="130"/>
      <c r="R13" s="130"/>
      <c r="S13" s="130"/>
      <c r="T13" s="130"/>
      <c r="U13" s="130"/>
      <c r="V13" s="130"/>
      <c r="W13" s="130"/>
    </row>
    <row r="14" spans="1:23" ht="30" customHeight="1">
      <c r="A14" s="64">
        <v>4</v>
      </c>
      <c r="B14" s="153"/>
      <c r="C14" s="154"/>
      <c r="D14" s="274"/>
      <c r="E14" s="275"/>
      <c r="F14" s="155"/>
      <c r="G14" s="156"/>
      <c r="H14" s="159"/>
      <c r="I14" s="160"/>
      <c r="J14" s="75"/>
      <c r="K14" s="130">
        <f>IF(H14&lt;&gt;"",1,0)</f>
        <v>0</v>
      </c>
      <c r="L14" s="130" t="str">
        <f t="shared" si="1"/>
        <v/>
      </c>
      <c r="M14" s="141"/>
      <c r="N14" s="130"/>
      <c r="O14" s="130"/>
      <c r="P14" s="130"/>
      <c r="Q14" s="130"/>
      <c r="R14" s="130"/>
      <c r="S14" s="130"/>
      <c r="T14" s="130"/>
      <c r="U14" s="130"/>
      <c r="V14" s="130"/>
      <c r="W14" s="130"/>
    </row>
    <row r="15" spans="1:23" ht="30" customHeight="1">
      <c r="A15" s="64">
        <v>5</v>
      </c>
      <c r="B15" s="153"/>
      <c r="C15" s="154"/>
      <c r="D15" s="274"/>
      <c r="E15" s="275"/>
      <c r="F15" s="155"/>
      <c r="G15" s="156"/>
      <c r="H15" s="159"/>
      <c r="I15" s="160"/>
      <c r="J15" s="75"/>
      <c r="K15" s="130">
        <f t="shared" si="0"/>
        <v>0</v>
      </c>
      <c r="L15" s="130" t="str">
        <f t="shared" si="1"/>
        <v/>
      </c>
      <c r="M15" s="130"/>
      <c r="N15" s="130"/>
      <c r="O15" s="130"/>
      <c r="P15" s="130"/>
      <c r="Q15" s="130"/>
      <c r="R15" s="130"/>
      <c r="S15" s="130"/>
      <c r="T15" s="130"/>
      <c r="U15" s="130"/>
      <c r="V15" s="130"/>
      <c r="W15" s="130"/>
    </row>
    <row r="16" spans="1:23" ht="30" customHeight="1">
      <c r="A16" s="64">
        <v>6</v>
      </c>
      <c r="B16" s="153"/>
      <c r="C16" s="154"/>
      <c r="D16" s="274"/>
      <c r="E16" s="275"/>
      <c r="F16" s="155"/>
      <c r="G16" s="156"/>
      <c r="H16" s="159"/>
      <c r="I16" s="160"/>
      <c r="J16" s="75"/>
      <c r="K16" s="130">
        <f t="shared" si="0"/>
        <v>0</v>
      </c>
      <c r="L16" s="130" t="str">
        <f t="shared" si="1"/>
        <v/>
      </c>
      <c r="M16" s="130"/>
      <c r="N16" s="130"/>
      <c r="O16" s="130"/>
      <c r="P16" s="130"/>
      <c r="Q16" s="130"/>
      <c r="R16" s="130"/>
      <c r="S16" s="130"/>
      <c r="T16" s="130"/>
      <c r="U16" s="130"/>
      <c r="V16" s="130"/>
      <c r="W16" s="130"/>
    </row>
    <row r="17" spans="1:23" ht="30" customHeight="1">
      <c r="A17" s="64">
        <v>7</v>
      </c>
      <c r="B17" s="153"/>
      <c r="C17" s="154"/>
      <c r="D17" s="274"/>
      <c r="E17" s="275"/>
      <c r="F17" s="155"/>
      <c r="G17" s="156"/>
      <c r="H17" s="159"/>
      <c r="I17" s="160"/>
      <c r="J17" s="75"/>
      <c r="K17" s="130">
        <f t="shared" si="0"/>
        <v>0</v>
      </c>
      <c r="L17" s="130" t="str">
        <f t="shared" si="1"/>
        <v/>
      </c>
      <c r="M17" s="130"/>
      <c r="N17" s="130"/>
      <c r="O17" s="130"/>
      <c r="P17" s="130"/>
      <c r="Q17" s="130"/>
      <c r="R17" s="130"/>
      <c r="S17" s="130"/>
      <c r="T17" s="130"/>
      <c r="U17" s="130"/>
      <c r="V17" s="130"/>
      <c r="W17" s="130"/>
    </row>
    <row r="18" spans="1:23" ht="30" customHeight="1">
      <c r="A18" s="64">
        <v>8</v>
      </c>
      <c r="B18" s="153"/>
      <c r="C18" s="154"/>
      <c r="D18" s="274"/>
      <c r="E18" s="275"/>
      <c r="F18" s="155"/>
      <c r="G18" s="156"/>
      <c r="H18" s="159"/>
      <c r="I18" s="160"/>
      <c r="J18" s="75"/>
      <c r="K18" s="130">
        <f t="shared" si="0"/>
        <v>0</v>
      </c>
      <c r="L18" s="130" t="str">
        <f t="shared" si="1"/>
        <v/>
      </c>
      <c r="M18" s="130"/>
      <c r="N18" s="130"/>
      <c r="O18" s="130"/>
      <c r="P18" s="130"/>
      <c r="Q18" s="130"/>
      <c r="R18" s="130"/>
      <c r="S18" s="130"/>
      <c r="T18" s="130"/>
      <c r="U18" s="130"/>
      <c r="V18" s="130"/>
      <c r="W18" s="130"/>
    </row>
    <row r="19" spans="1:23" ht="30" customHeight="1">
      <c r="A19" s="64">
        <v>9</v>
      </c>
      <c r="B19" s="153"/>
      <c r="C19" s="154"/>
      <c r="D19" s="274"/>
      <c r="E19" s="275"/>
      <c r="F19" s="155"/>
      <c r="G19" s="156"/>
      <c r="H19" s="159"/>
      <c r="I19" s="160"/>
      <c r="J19" s="75"/>
      <c r="K19" s="130">
        <f t="shared" si="0"/>
        <v>0</v>
      </c>
      <c r="L19" s="130" t="str">
        <f t="shared" si="1"/>
        <v/>
      </c>
      <c r="M19" s="130"/>
      <c r="N19" s="130"/>
      <c r="O19" s="130"/>
      <c r="P19" s="130"/>
      <c r="Q19" s="130"/>
      <c r="R19" s="130"/>
      <c r="S19" s="130"/>
      <c r="T19" s="130"/>
      <c r="U19" s="130"/>
      <c r="V19" s="130"/>
      <c r="W19" s="130"/>
    </row>
    <row r="20" spans="1:23" ht="30" customHeight="1">
      <c r="A20" s="64">
        <v>10</v>
      </c>
      <c r="B20" s="153"/>
      <c r="C20" s="154"/>
      <c r="D20" s="274"/>
      <c r="E20" s="275"/>
      <c r="F20" s="155"/>
      <c r="G20" s="156"/>
      <c r="H20" s="159"/>
      <c r="I20" s="160"/>
      <c r="J20" s="75"/>
      <c r="K20" s="130">
        <f t="shared" si="0"/>
        <v>0</v>
      </c>
      <c r="L20" s="130" t="str">
        <f t="shared" si="1"/>
        <v/>
      </c>
      <c r="M20" s="130"/>
      <c r="N20" s="130"/>
      <c r="O20" s="130"/>
      <c r="P20" s="130"/>
      <c r="Q20" s="130"/>
      <c r="R20" s="130"/>
      <c r="S20" s="130"/>
      <c r="T20" s="130"/>
      <c r="U20" s="130"/>
      <c r="V20" s="130"/>
      <c r="W20" s="130"/>
    </row>
    <row r="21" spans="1:23" ht="30" customHeight="1">
      <c r="A21" s="64">
        <v>11</v>
      </c>
      <c r="B21" s="153"/>
      <c r="C21" s="154"/>
      <c r="D21" s="274"/>
      <c r="E21" s="275"/>
      <c r="F21" s="155"/>
      <c r="G21" s="156"/>
      <c r="H21" s="159"/>
      <c r="I21" s="160"/>
      <c r="J21" s="75"/>
      <c r="K21" s="130">
        <f t="shared" si="0"/>
        <v>0</v>
      </c>
      <c r="L21" s="130" t="str">
        <f t="shared" si="1"/>
        <v/>
      </c>
      <c r="M21" s="130"/>
      <c r="N21" s="130"/>
      <c r="O21" s="130"/>
      <c r="P21" s="130"/>
      <c r="Q21" s="130"/>
      <c r="R21" s="130"/>
      <c r="S21" s="130"/>
      <c r="T21" s="130"/>
      <c r="U21" s="130"/>
      <c r="V21" s="130"/>
      <c r="W21" s="130"/>
    </row>
    <row r="22" spans="1:23" ht="30" customHeight="1">
      <c r="A22" s="64">
        <v>12</v>
      </c>
      <c r="B22" s="153"/>
      <c r="C22" s="154"/>
      <c r="D22" s="274"/>
      <c r="E22" s="275"/>
      <c r="F22" s="155"/>
      <c r="G22" s="156"/>
      <c r="H22" s="159"/>
      <c r="I22" s="160"/>
      <c r="J22" s="75"/>
      <c r="K22" s="130">
        <f t="shared" si="0"/>
        <v>0</v>
      </c>
      <c r="L22" s="130" t="str">
        <f t="shared" si="1"/>
        <v/>
      </c>
      <c r="M22" s="130"/>
      <c r="N22" s="130"/>
      <c r="O22" s="130"/>
      <c r="P22" s="130"/>
      <c r="Q22" s="130"/>
      <c r="R22" s="130"/>
      <c r="S22" s="130"/>
      <c r="T22" s="130"/>
      <c r="U22" s="130"/>
      <c r="V22" s="130"/>
      <c r="W22" s="130"/>
    </row>
    <row r="23" spans="1:23" ht="30" customHeight="1">
      <c r="A23" s="64">
        <v>13</v>
      </c>
      <c r="B23" s="153"/>
      <c r="C23" s="154"/>
      <c r="D23" s="274"/>
      <c r="E23" s="275"/>
      <c r="F23" s="155"/>
      <c r="G23" s="156"/>
      <c r="H23" s="159"/>
      <c r="I23" s="160"/>
      <c r="J23" s="75"/>
      <c r="K23" s="130">
        <f t="shared" si="0"/>
        <v>0</v>
      </c>
      <c r="L23" s="130" t="str">
        <f t="shared" si="1"/>
        <v/>
      </c>
      <c r="M23" s="130"/>
      <c r="N23" s="130"/>
      <c r="O23" s="130"/>
      <c r="P23" s="130"/>
      <c r="Q23" s="130"/>
      <c r="R23" s="130"/>
      <c r="S23" s="130"/>
      <c r="T23" s="130"/>
      <c r="U23" s="130"/>
      <c r="V23" s="130"/>
      <c r="W23" s="130"/>
    </row>
    <row r="24" spans="1:23" ht="30" customHeight="1">
      <c r="A24" s="64">
        <v>14</v>
      </c>
      <c r="B24" s="153"/>
      <c r="C24" s="154"/>
      <c r="D24" s="274"/>
      <c r="E24" s="275"/>
      <c r="F24" s="155"/>
      <c r="G24" s="156"/>
      <c r="H24" s="159"/>
      <c r="I24" s="160"/>
      <c r="J24" s="75"/>
      <c r="K24" s="130">
        <f t="shared" si="0"/>
        <v>0</v>
      </c>
      <c r="L24" s="130" t="str">
        <f t="shared" si="1"/>
        <v/>
      </c>
      <c r="M24" s="130"/>
      <c r="N24" s="130"/>
      <c r="O24" s="130"/>
      <c r="P24" s="130"/>
      <c r="Q24" s="130"/>
      <c r="R24" s="130"/>
      <c r="S24" s="130"/>
      <c r="T24" s="130"/>
      <c r="U24" s="130"/>
      <c r="V24" s="130"/>
      <c r="W24" s="130"/>
    </row>
    <row r="25" spans="1:23" ht="30" customHeight="1" thickBot="1">
      <c r="A25" s="65">
        <v>15</v>
      </c>
      <c r="B25" s="198"/>
      <c r="C25" s="161"/>
      <c r="D25" s="294"/>
      <c r="E25" s="295"/>
      <c r="F25" s="162"/>
      <c r="G25" s="163"/>
      <c r="H25" s="164"/>
      <c r="I25" s="165"/>
      <c r="J25" s="76"/>
      <c r="K25" s="130">
        <f t="shared" si="0"/>
        <v>0</v>
      </c>
      <c r="L25" s="130" t="e">
        <f>IF(SUMIF(C11:C25,"【職員処遇改善費のみ対象】園内研修",I11:I25)&gt;VLOOKUP(C6,M25:N28,2,FALSE),VLOOKUP(C6,M25:N28,2,FALSE)-SUMIF(C11:C25,"【職員処遇改善費のみ対象】園内研修",I11:I25),"")</f>
        <v>#N/A</v>
      </c>
      <c r="M25" s="54" t="s">
        <v>140</v>
      </c>
      <c r="N25" s="149">
        <v>4</v>
      </c>
      <c r="O25" s="130"/>
      <c r="P25" s="130"/>
      <c r="Q25" s="130"/>
      <c r="R25" s="130"/>
      <c r="S25" s="130"/>
      <c r="T25" s="130"/>
      <c r="U25" s="130"/>
      <c r="V25" s="130"/>
      <c r="W25" s="130"/>
    </row>
    <row r="26" spans="1:23" ht="26.25" customHeight="1" thickTop="1" thickBot="1">
      <c r="A26" s="287" t="s">
        <v>65</v>
      </c>
      <c r="B26" s="289"/>
      <c r="C26" s="288"/>
      <c r="D26" s="288"/>
      <c r="E26" s="288"/>
      <c r="F26" s="289"/>
      <c r="G26" s="290"/>
      <c r="H26" s="85">
        <f ca="1">①集計表!P59</f>
        <v>0</v>
      </c>
      <c r="I26" s="82">
        <f ca="1">SUM(I27:I29)</f>
        <v>0</v>
      </c>
      <c r="J26" s="152"/>
      <c r="K26" s="130"/>
      <c r="L26" s="130"/>
      <c r="M26" s="132"/>
      <c r="N26" s="149"/>
      <c r="O26" s="130"/>
      <c r="P26" s="130"/>
      <c r="Q26" s="130"/>
      <c r="R26" s="130"/>
      <c r="S26" s="130"/>
      <c r="T26" s="130"/>
      <c r="U26" s="130"/>
      <c r="V26" s="130"/>
      <c r="W26" s="130"/>
    </row>
    <row r="27" spans="1:23" ht="26.25" customHeight="1" thickBot="1">
      <c r="A27" s="136"/>
      <c r="B27" s="127" t="s">
        <v>66</v>
      </c>
      <c r="C27" s="128"/>
      <c r="D27" s="128"/>
      <c r="E27" s="128"/>
      <c r="F27" s="128"/>
      <c r="G27" s="128"/>
      <c r="H27" s="139" t="s">
        <v>89</v>
      </c>
      <c r="I27" s="82">
        <f>SUMIF(C11:C25,"【職員処遇改善費のみ対象】横浜市（区）主催研修",I11:I25)</f>
        <v>0</v>
      </c>
      <c r="J27" s="126"/>
      <c r="K27" s="130"/>
      <c r="L27" s="130"/>
      <c r="M27" s="132"/>
      <c r="N27" s="149"/>
      <c r="O27" s="130"/>
      <c r="P27" s="130"/>
      <c r="Q27" s="130"/>
      <c r="R27" s="130"/>
      <c r="S27" s="130"/>
      <c r="T27" s="130"/>
      <c r="U27" s="130"/>
      <c r="V27" s="130"/>
      <c r="W27" s="130"/>
    </row>
    <row r="28" spans="1:23" ht="26.25" customHeight="1" thickBot="1">
      <c r="A28" s="136"/>
      <c r="B28" s="147" t="s">
        <v>145</v>
      </c>
      <c r="C28" s="128"/>
      <c r="D28" s="128"/>
      <c r="E28" s="128"/>
      <c r="F28" s="128"/>
      <c r="G28" s="128"/>
      <c r="H28" s="138" t="s">
        <v>186</v>
      </c>
      <c r="I28" s="82">
        <f ca="1">SUMIF(C11:C26,"【幼稚園又は認定こども園に勤務していた者】その他",I11:I25)</f>
        <v>0</v>
      </c>
      <c r="J28" s="137"/>
      <c r="K28" s="130"/>
      <c r="M28" s="132"/>
      <c r="N28" s="149"/>
      <c r="O28" s="130"/>
      <c r="P28" s="130"/>
      <c r="Q28" s="130"/>
      <c r="R28" s="130"/>
      <c r="S28" s="130"/>
      <c r="T28" s="130"/>
      <c r="U28" s="130"/>
      <c r="V28" s="130"/>
      <c r="W28" s="130"/>
    </row>
    <row r="29" spans="1:23" ht="26.25" customHeight="1" thickBot="1">
      <c r="A29" s="136"/>
      <c r="B29" s="292" t="s">
        <v>144</v>
      </c>
      <c r="C29" s="292"/>
      <c r="D29" s="292"/>
      <c r="E29" s="292"/>
      <c r="F29" s="292"/>
      <c r="G29" s="293"/>
      <c r="H29" s="138" t="s">
        <v>187</v>
      </c>
      <c r="I29" s="82">
        <f>IF(SUMIF(C11:C25,"【職員処遇改善費のみ対象】園内研修",I11:I25)&gt;N25,N25,SUMIF(C11:C25,"【職員処遇改善費のみ対象】園内研修",I11:I25))</f>
        <v>0</v>
      </c>
      <c r="J29" s="137"/>
      <c r="K29" s="130"/>
      <c r="L29" s="130"/>
      <c r="M29" s="130"/>
      <c r="N29" s="130"/>
      <c r="O29" s="130"/>
      <c r="P29" s="130"/>
      <c r="Q29" s="130"/>
      <c r="R29" s="130"/>
      <c r="S29" s="130"/>
      <c r="T29" s="130"/>
      <c r="U29" s="130"/>
      <c r="V29" s="130"/>
      <c r="W29" s="130"/>
    </row>
    <row r="30" spans="1:23" s="52" customFormat="1" ht="26.25" customHeight="1" thickBot="1">
      <c r="A30" s="121"/>
      <c r="B30" s="122" t="s">
        <v>183</v>
      </c>
      <c r="C30" s="148"/>
      <c r="D30" s="128"/>
      <c r="E30" s="128"/>
      <c r="F30" s="128"/>
      <c r="G30" s="128"/>
      <c r="H30" s="189" t="s">
        <v>188</v>
      </c>
      <c r="I30" s="82">
        <f>SUMIF(C11:C25,"幼稚園教諭旧免許状更新講習・免許法認定講習",I11:I25)</f>
        <v>0</v>
      </c>
      <c r="J30" s="128"/>
      <c r="K30" s="132"/>
      <c r="L30" s="132"/>
      <c r="M30" s="132"/>
      <c r="N30" s="132"/>
      <c r="O30" s="132"/>
      <c r="P30" s="132"/>
      <c r="Q30" s="132"/>
      <c r="R30" s="132"/>
      <c r="S30" s="132"/>
      <c r="T30" s="132"/>
      <c r="U30" s="132"/>
      <c r="V30" s="132"/>
      <c r="W30" s="132"/>
    </row>
    <row r="31" spans="1:23" s="52" customFormat="1" ht="15" customHeight="1">
      <c r="A31" s="121"/>
      <c r="B31" s="291" t="s">
        <v>184</v>
      </c>
      <c r="C31" s="291"/>
      <c r="D31" s="128"/>
      <c r="E31" s="128"/>
      <c r="F31" s="128"/>
      <c r="G31" s="128"/>
      <c r="H31" s="128"/>
      <c r="I31" s="128"/>
      <c r="J31" s="128"/>
      <c r="K31" s="132"/>
      <c r="L31" s="132"/>
      <c r="M31" s="132"/>
      <c r="N31" s="132"/>
      <c r="O31" s="132"/>
      <c r="P31" s="132"/>
      <c r="Q31" s="132"/>
      <c r="R31" s="132"/>
      <c r="S31" s="132"/>
      <c r="T31" s="132"/>
      <c r="U31" s="132"/>
      <c r="V31" s="132"/>
      <c r="W31" s="132"/>
    </row>
    <row r="32" spans="1:23" s="52" customFormat="1" ht="15" customHeight="1">
      <c r="A32" s="121"/>
      <c r="B32" s="122" t="s">
        <v>185</v>
      </c>
      <c r="C32" s="128"/>
      <c r="D32" s="128"/>
      <c r="E32" s="128"/>
      <c r="F32" s="128"/>
      <c r="G32" s="128"/>
      <c r="H32" s="128"/>
      <c r="I32" s="128"/>
      <c r="J32" s="128"/>
      <c r="K32" s="132"/>
      <c r="L32" s="132"/>
      <c r="M32" s="132"/>
      <c r="N32" s="132"/>
      <c r="O32" s="132"/>
      <c r="P32" s="132"/>
      <c r="Q32" s="132"/>
      <c r="R32" s="132"/>
      <c r="S32" s="132"/>
      <c r="T32" s="132"/>
      <c r="U32" s="132"/>
      <c r="V32" s="132"/>
      <c r="W32" s="132"/>
    </row>
    <row r="33" spans="1:23" s="52" customFormat="1" ht="15" customHeight="1">
      <c r="A33" s="121"/>
      <c r="B33" s="122" t="s">
        <v>196</v>
      </c>
      <c r="C33" s="128"/>
      <c r="D33" s="128"/>
      <c r="E33" s="128"/>
      <c r="F33" s="128"/>
      <c r="G33" s="128"/>
      <c r="H33" s="128"/>
      <c r="I33" s="128"/>
      <c r="J33" s="128"/>
      <c r="K33" s="132"/>
      <c r="L33" s="132"/>
      <c r="M33" s="132"/>
      <c r="N33" s="132"/>
      <c r="O33" s="132"/>
      <c r="P33" s="132"/>
      <c r="Q33" s="132"/>
      <c r="R33" s="132"/>
      <c r="S33" s="132"/>
      <c r="T33" s="132"/>
      <c r="U33" s="132"/>
      <c r="V33" s="132"/>
      <c r="W33" s="132"/>
    </row>
    <row r="34" spans="1:23" s="52" customFormat="1" ht="15" customHeight="1">
      <c r="A34" s="121"/>
      <c r="C34" s="129"/>
      <c r="D34" s="128"/>
      <c r="E34" s="128"/>
      <c r="F34" s="128"/>
      <c r="G34" s="128"/>
      <c r="H34" s="128"/>
      <c r="I34" s="128"/>
      <c r="J34" s="128"/>
      <c r="K34" s="132"/>
      <c r="L34" s="132"/>
      <c r="M34" s="132"/>
      <c r="N34" s="132"/>
      <c r="O34" s="132"/>
      <c r="P34" s="132"/>
      <c r="Q34" s="132"/>
      <c r="R34" s="132"/>
      <c r="S34" s="132"/>
      <c r="T34" s="132"/>
      <c r="U34" s="132"/>
      <c r="V34" s="132"/>
      <c r="W34" s="132"/>
    </row>
    <row r="35" spans="1:23" s="52" customFormat="1" ht="15" customHeight="1">
      <c r="A35" s="121"/>
      <c r="D35" s="128"/>
      <c r="E35" s="128"/>
      <c r="F35" s="128"/>
      <c r="G35" s="128"/>
      <c r="H35" s="128"/>
      <c r="I35" s="128"/>
      <c r="J35" s="128"/>
      <c r="K35" s="132"/>
      <c r="L35" s="132"/>
      <c r="M35" s="132"/>
      <c r="N35" s="132"/>
      <c r="O35" s="132"/>
      <c r="P35" s="132"/>
      <c r="Q35" s="132"/>
      <c r="R35" s="132"/>
      <c r="S35" s="132"/>
      <c r="T35" s="132"/>
      <c r="U35" s="132"/>
      <c r="V35" s="132"/>
      <c r="W35" s="132"/>
    </row>
    <row r="36" spans="1:23" s="52" customFormat="1" ht="15" customHeight="1">
      <c r="A36" s="121"/>
      <c r="C36" s="128"/>
      <c r="D36" s="128"/>
      <c r="E36" s="128"/>
      <c r="F36" s="128"/>
      <c r="G36" s="128"/>
      <c r="H36" s="128"/>
      <c r="I36" s="128"/>
      <c r="J36" s="128"/>
      <c r="K36" s="132"/>
      <c r="L36" s="132"/>
      <c r="M36" s="132"/>
      <c r="N36" s="132"/>
      <c r="O36" s="132"/>
      <c r="P36" s="132"/>
      <c r="Q36" s="132"/>
      <c r="R36" s="132"/>
      <c r="S36" s="132"/>
      <c r="T36" s="132"/>
      <c r="U36" s="132"/>
      <c r="V36" s="132"/>
      <c r="W36" s="132"/>
    </row>
    <row r="37" spans="1:23" s="52" customFormat="1" ht="15" customHeight="1">
      <c r="A37" s="62"/>
      <c r="C37" s="50"/>
      <c r="D37" s="50"/>
      <c r="E37" s="50"/>
      <c r="F37" s="50"/>
      <c r="G37" s="50"/>
      <c r="H37" s="50"/>
      <c r="I37" s="50"/>
      <c r="J37" s="50"/>
    </row>
    <row r="38" spans="1:23" s="52" customFormat="1" ht="15" customHeight="1">
      <c r="A38" s="62"/>
      <c r="B38" s="99" t="s">
        <v>90</v>
      </c>
      <c r="C38" s="100"/>
      <c r="D38" s="100"/>
      <c r="E38" s="100"/>
      <c r="F38" s="100"/>
      <c r="G38" s="50"/>
      <c r="H38" s="50"/>
      <c r="I38" s="50"/>
      <c r="J38" s="50"/>
    </row>
    <row r="39" spans="1:23" s="52" customFormat="1" ht="30" customHeight="1">
      <c r="A39" s="62"/>
      <c r="B39" s="211"/>
      <c r="C39" s="212"/>
      <c r="D39" s="212"/>
      <c r="E39" s="212"/>
      <c r="F39" s="212"/>
      <c r="G39" s="212"/>
      <c r="H39" s="212"/>
      <c r="I39" s="212"/>
      <c r="J39" s="212"/>
    </row>
    <row r="40" spans="1:23" s="52" customFormat="1" ht="15" customHeight="1">
      <c r="A40" s="62"/>
      <c r="B40" s="58"/>
      <c r="C40" s="50"/>
      <c r="D40" s="50"/>
      <c r="E40" s="50"/>
      <c r="F40" s="50"/>
      <c r="G40" s="50"/>
      <c r="H40" s="50"/>
      <c r="I40" s="50"/>
      <c r="J40" s="50"/>
    </row>
    <row r="41" spans="1:23" s="52" customFormat="1" ht="15" customHeight="1">
      <c r="A41" s="62"/>
      <c r="B41" s="58"/>
      <c r="C41" s="50"/>
      <c r="D41" s="50"/>
      <c r="E41" s="50"/>
      <c r="F41" s="50"/>
      <c r="G41" s="50"/>
      <c r="H41" s="50"/>
      <c r="I41" s="50"/>
      <c r="J41" s="50"/>
    </row>
    <row r="42" spans="1:23" s="53" customFormat="1" ht="15" customHeight="1">
      <c r="A42" s="66"/>
      <c r="B42" s="57"/>
      <c r="C42" s="51"/>
      <c r="D42" s="51"/>
      <c r="E42" s="51"/>
      <c r="F42" s="51"/>
      <c r="G42" s="51"/>
      <c r="H42" s="51"/>
      <c r="I42" s="51"/>
      <c r="J42" s="51"/>
    </row>
  </sheetData>
  <sheetProtection algorithmName="SHA-512" hashValue="x5uB5uGS+N/kuwbOjzUzVzn7xe2x3ObB0dO4z/dv8AeB3irbS+fxF/mnsiDzRY5eagQAjDuMTyc0HGe1j3crQg==" saltValue="P3IB2bTnKm85qGjSV7IQ0g==" spinCount="100000" sheet="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9:G29"/>
    <mergeCell ref="B31:C31"/>
    <mergeCell ref="B39:J39"/>
    <mergeCell ref="D21:E21"/>
    <mergeCell ref="D22:E22"/>
    <mergeCell ref="D23:E23"/>
    <mergeCell ref="D24:E24"/>
    <mergeCell ref="D25:E25"/>
    <mergeCell ref="A26:G26"/>
  </mergeCells>
  <phoneticPr fontId="2"/>
  <conditionalFormatting sqref="C6:C7">
    <cfRule type="cellIs" dxfId="38" priority="13" operator="equal">
      <formula>""</formula>
    </cfRule>
  </conditionalFormatting>
  <conditionalFormatting sqref="D8 H26:I26">
    <cfRule type="cellIs" dxfId="37" priority="15" operator="equal">
      <formula>""</formula>
    </cfRule>
  </conditionalFormatting>
  <conditionalFormatting sqref="D11:E25 G11:H25">
    <cfRule type="expression" dxfId="36" priority="3">
      <formula>$C11="【職員処遇改善費のみ対象】園内研修"</formula>
    </cfRule>
  </conditionalFormatting>
  <conditionalFormatting sqref="D11:E25">
    <cfRule type="expression" dxfId="35" priority="11">
      <formula>$C11="【職員処遇改善費のみ対象】横浜市（区）主催研修"</formula>
    </cfRule>
    <cfRule type="expression" dxfId="34" priority="12">
      <formula>$C11="幼稚園教諭旧免許状更新講習・免許法認定講習"</formula>
    </cfRule>
  </conditionalFormatting>
  <conditionalFormatting sqref="F11:F25">
    <cfRule type="expression" dxfId="33" priority="7">
      <formula>$C11&lt;&gt;"保育士等キャリアアップ研修"</formula>
    </cfRule>
    <cfRule type="expression" dxfId="32" priority="16" stopIfTrue="1">
      <formula>$C11="保育士等キャリアアップ研修"</formula>
    </cfRule>
  </conditionalFormatting>
  <conditionalFormatting sqref="F11:H25">
    <cfRule type="expression" dxfId="31" priority="4">
      <formula>$C11="その他"</formula>
    </cfRule>
  </conditionalFormatting>
  <conditionalFormatting sqref="G11:G25">
    <cfRule type="expression" dxfId="30" priority="9">
      <formula>$C11="幼稚園教諭旧免許状更新講習・免許法認定講習"</formula>
    </cfRule>
  </conditionalFormatting>
  <conditionalFormatting sqref="G11:H25">
    <cfRule type="expression" dxfId="29" priority="1">
      <formula>$C11="【職員処遇改善費のみ対象】横浜市（区）主催研修"</formula>
    </cfRule>
  </conditionalFormatting>
  <conditionalFormatting sqref="H11:H25">
    <cfRule type="expression" dxfId="28" priority="2">
      <formula>$C11="【幼稚園又は認定こども園に勤務していた者】その他"</formula>
    </cfRule>
  </conditionalFormatting>
  <conditionalFormatting sqref="H3:I3 H4:J7">
    <cfRule type="cellIs" dxfId="27" priority="14" operator="equal">
      <formula>""</formula>
    </cfRule>
  </conditionalFormatting>
  <conditionalFormatting sqref="I11:I25">
    <cfRule type="expression" dxfId="26" priority="8">
      <formula>$C11="保育士等キャリアアップ研修"</formula>
    </cfRule>
  </conditionalFormatting>
  <dataValidations count="9">
    <dataValidation type="list" allowBlank="1" showInputMessage="1" showErrorMessage="1" sqref="D11:E25" xr:uid="{12964BB5-3539-43E2-B8E7-F5E986D9C2E2}">
      <formula1>INDIRECT($C11)</formula1>
    </dataValidation>
    <dataValidation type="list" allowBlank="1" showInputMessage="1" showErrorMessage="1" sqref="O6" xr:uid="{A7E83947-BEDE-4BD3-A7B3-5FDFFFE22F83}">
      <formula1>" "</formula1>
    </dataValidation>
    <dataValidation type="list" allowBlank="1" showInputMessage="1" showErrorMessage="1" sqref="C11:C25" xr:uid="{71B78390-6D56-4F83-83EC-C8788E93DA99}">
      <formula1>INDIRECT($D$8)</formula1>
    </dataValidation>
    <dataValidation type="list" allowBlank="1" showInputMessage="1" showErrorMessage="1" sqref="D8" xr:uid="{AD8D3A2A-CF64-48E9-8B9E-2677C93BAA2D}">
      <formula1>"〇,×"</formula1>
    </dataValidation>
    <dataValidation type="textLength" operator="equal" allowBlank="1" showInputMessage="1" showErrorMessage="1" sqref="G11:G25" xr:uid="{A5B7E68D-D0F9-41FE-8C38-A0F7312F17D8}">
      <formula1>12</formula1>
    </dataValidation>
    <dataValidation type="decimal" operator="greaterThanOrEqual" allowBlank="1" showInputMessage="1" showErrorMessage="1" sqref="I11:I25" xr:uid="{910DA9F4-28B1-47DD-947D-23577741C55A}">
      <formula1>0</formula1>
    </dataValidation>
    <dataValidation type="list" allowBlank="1" showInputMessage="1" showErrorMessage="1" sqref="H11:H24" xr:uid="{215A35A7-34A9-41F9-8182-EF6900B3F941}">
      <formula1>INDIRECT($C$6)</formula1>
    </dataValidation>
    <dataValidation type="list" allowBlank="1" showInputMessage="1" showErrorMessage="1" sqref="H25" xr:uid="{335305EB-17CB-451E-9287-766D4BDCF50E}">
      <formula1>INDIRECT($C$5)</formula1>
    </dataValidation>
    <dataValidation type="date" operator="lessThanOrEqual" allowBlank="1" error="賃金改善開始月のR6.4月以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6.4月以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CAB97F5E-B6B6-4F6F-A793-5519DAFF68D5}">
      <formula1>45716</formula1>
    </dataValidation>
  </dataValidations>
  <printOptions horizontalCentered="1"/>
  <pageMargins left="0.25" right="0.25" top="0.75" bottom="0.75" header="0.3" footer="0.3"/>
  <pageSetup paperSize="8" scale="85" orientation="landscape" cellComments="asDisplayed" r:id="rId1"/>
  <extLst>
    <ext xmlns:x14="http://schemas.microsoft.com/office/spreadsheetml/2009/9/main" uri="{CCE6A557-97BC-4b89-ADB6-D9C93CAAB3DF}">
      <x14:dataValidations xmlns:xm="http://schemas.microsoft.com/office/excel/2006/main" count="1">
        <x14:dataValidation type="list" allowBlank="1" showInputMessage="1" showErrorMessage="1" xr:uid="{CF3E7F74-4119-408E-BEB3-2CACECEF3EAA}">
          <x14:formula1>
            <xm:f>マスタ!$C$3:$C$6</xm:f>
          </x14:formula1>
          <xm:sqref>C6:D6</xm:sqref>
        </x14:dataValidation>
      </x14:dataValidations>
    </ext>
  </extLst>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92A432-2263-4BD6-8913-3AEE29F0BD10}">
  <sheetPr codeName="Sheet52">
    <tabColor rgb="FFFF0000"/>
    <pageSetUpPr fitToPage="1"/>
  </sheetPr>
  <dimension ref="A1:W42"/>
  <sheetViews>
    <sheetView showZeros="0" view="pageBreakPreview" zoomScale="70" zoomScaleNormal="70" zoomScaleSheetLayoutView="70" workbookViewId="0">
      <selection activeCell="B12" sqref="B12"/>
    </sheetView>
  </sheetViews>
  <sheetFormatPr defaultRowHeight="18.75"/>
  <cols>
    <col min="1" max="1" width="5" style="63" customWidth="1"/>
    <col min="2" max="2" width="16.75" style="67" customWidth="1"/>
    <col min="3" max="3" width="39.375" style="2" customWidth="1"/>
    <col min="4" max="4" width="9.375" style="2" customWidth="1"/>
    <col min="5" max="5" width="37.625" style="2" customWidth="1"/>
    <col min="6" max="6" width="42.875" style="2" customWidth="1"/>
    <col min="7" max="7" width="19.625" style="2" customWidth="1"/>
    <col min="8" max="8" width="22.375" style="2" customWidth="1"/>
    <col min="9" max="9" width="15.625" style="2" customWidth="1"/>
    <col min="10" max="10" width="27.5" style="2" customWidth="1"/>
    <col min="11" max="11" width="9" style="2" hidden="1" customWidth="1"/>
    <col min="12" max="12" width="11.875" style="2" hidden="1" customWidth="1"/>
    <col min="13" max="13" width="10.5" style="2" hidden="1" customWidth="1"/>
    <col min="14" max="14" width="9" style="2" hidden="1" customWidth="1"/>
    <col min="15" max="15" width="50.625" style="2" hidden="1" customWidth="1"/>
    <col min="16" max="16384" width="9" style="2"/>
  </cols>
  <sheetData>
    <row r="1" spans="1:23" ht="29.25" customHeight="1">
      <c r="A1" s="112" t="s">
        <v>71</v>
      </c>
      <c r="B1" s="113"/>
      <c r="C1" s="117"/>
      <c r="D1" s="116" t="s">
        <v>195</v>
      </c>
      <c r="E1" s="98"/>
      <c r="F1" s="116"/>
      <c r="G1" s="117"/>
      <c r="H1" s="117"/>
      <c r="I1" s="117"/>
      <c r="J1" s="118"/>
      <c r="K1" s="130"/>
      <c r="L1" s="130"/>
      <c r="M1" s="130"/>
      <c r="N1" s="130"/>
      <c r="O1" s="130"/>
      <c r="P1" s="130"/>
      <c r="Q1" s="130"/>
      <c r="R1" s="130"/>
      <c r="S1" s="130"/>
      <c r="T1" s="130"/>
      <c r="U1" s="130"/>
      <c r="V1" s="130"/>
      <c r="W1" s="130"/>
    </row>
    <row r="2" spans="1:23" ht="19.5" thickBot="1">
      <c r="A2" s="121"/>
      <c r="B2" s="122"/>
      <c r="C2" s="119"/>
      <c r="D2" s="119"/>
      <c r="E2" s="119"/>
      <c r="F2" s="124"/>
      <c r="G2" s="119"/>
      <c r="H2" s="125"/>
      <c r="I2" s="125"/>
      <c r="J2" s="125"/>
      <c r="K2" s="130"/>
      <c r="L2" s="130"/>
      <c r="M2" s="130"/>
      <c r="N2" s="130"/>
      <c r="O2" s="130"/>
      <c r="P2" s="130"/>
      <c r="Q2" s="130"/>
      <c r="R2" s="130"/>
      <c r="S2" s="130"/>
      <c r="T2" s="130"/>
      <c r="U2" s="130"/>
      <c r="V2" s="130"/>
      <c r="W2" s="130"/>
    </row>
    <row r="3" spans="1:23" s="6" customFormat="1" ht="24.95" customHeight="1">
      <c r="A3" s="192"/>
      <c r="B3" s="122"/>
      <c r="C3" s="193"/>
      <c r="D3" s="193"/>
      <c r="E3" s="193"/>
      <c r="F3" s="194"/>
      <c r="G3" s="195" t="s">
        <v>1</v>
      </c>
      <c r="H3" s="97">
        <f>①集計表!P4</f>
        <v>0</v>
      </c>
      <c r="I3" s="196" t="s">
        <v>3</v>
      </c>
      <c r="J3" s="118"/>
      <c r="K3" s="131"/>
      <c r="L3" s="131"/>
      <c r="M3" s="131"/>
      <c r="N3" s="131"/>
      <c r="O3" s="131"/>
      <c r="P3" s="131"/>
      <c r="Q3" s="131"/>
      <c r="R3" s="131"/>
      <c r="S3" s="131"/>
      <c r="T3" s="131"/>
      <c r="U3" s="131"/>
      <c r="V3" s="131"/>
      <c r="W3" s="131"/>
    </row>
    <row r="4" spans="1:23" s="6" customFormat="1" ht="24.95" customHeight="1">
      <c r="A4" s="121"/>
      <c r="B4" s="122"/>
      <c r="C4" s="193"/>
      <c r="D4" s="193"/>
      <c r="E4" s="193"/>
      <c r="F4" s="194"/>
      <c r="G4" s="197" t="s">
        <v>4</v>
      </c>
      <c r="H4" s="276">
        <f>①集計表!P5</f>
        <v>0</v>
      </c>
      <c r="I4" s="277"/>
      <c r="J4" s="278"/>
      <c r="K4" s="131"/>
      <c r="L4" s="131"/>
      <c r="M4" s="131"/>
      <c r="N4" s="131"/>
      <c r="O4" s="131"/>
      <c r="P4" s="131"/>
      <c r="Q4" s="131"/>
      <c r="R4" s="131"/>
      <c r="S4" s="131"/>
      <c r="T4" s="131"/>
      <c r="U4" s="131"/>
      <c r="V4" s="131"/>
      <c r="W4" s="131"/>
    </row>
    <row r="5" spans="1:23" s="6" customFormat="1" ht="24.95" customHeight="1" thickBot="1">
      <c r="A5" s="62"/>
      <c r="B5" s="71"/>
      <c r="C5" s="3"/>
      <c r="D5" s="14"/>
      <c r="E5" s="14"/>
      <c r="F5" s="7"/>
      <c r="G5" s="15" t="s">
        <v>7</v>
      </c>
      <c r="H5" s="279">
        <f>①集計表!P6</f>
        <v>0</v>
      </c>
      <c r="I5" s="280"/>
      <c r="J5" s="281"/>
      <c r="K5" s="131"/>
      <c r="L5" s="131"/>
      <c r="M5" s="131"/>
      <c r="N5" s="131"/>
      <c r="O5" s="131"/>
      <c r="P5" s="131"/>
      <c r="Q5" s="131"/>
      <c r="R5" s="131"/>
      <c r="S5" s="131"/>
      <c r="T5" s="131"/>
      <c r="U5" s="131"/>
      <c r="V5" s="131"/>
      <c r="W5" s="131"/>
    </row>
    <row r="6" spans="1:23" s="6" customFormat="1" ht="24.95" customHeight="1">
      <c r="A6" s="62"/>
      <c r="B6" s="68" t="s">
        <v>6</v>
      </c>
      <c r="C6" s="270"/>
      <c r="D6" s="271"/>
      <c r="E6" s="14"/>
      <c r="F6" s="7"/>
      <c r="G6" s="70" t="s">
        <v>63</v>
      </c>
      <c r="H6" s="279">
        <f>①集計表!P7</f>
        <v>0</v>
      </c>
      <c r="I6" s="280"/>
      <c r="J6" s="281"/>
      <c r="K6" s="131"/>
      <c r="L6" s="131"/>
      <c r="M6" s="131"/>
      <c r="N6" s="131"/>
      <c r="O6" s="131"/>
      <c r="P6" s="131"/>
      <c r="Q6" s="131"/>
      <c r="R6" s="131"/>
      <c r="S6" s="131"/>
      <c r="T6" s="131"/>
      <c r="U6" s="131"/>
      <c r="V6" s="131"/>
      <c r="W6" s="131"/>
    </row>
    <row r="7" spans="1:23" s="6" customFormat="1" ht="24.95" customHeight="1" thickBot="1">
      <c r="A7" s="62"/>
      <c r="B7" s="107" t="s">
        <v>9</v>
      </c>
      <c r="C7" s="272"/>
      <c r="D7" s="273"/>
      <c r="E7" s="14"/>
      <c r="F7" s="7"/>
      <c r="G7" s="17" t="s">
        <v>64</v>
      </c>
      <c r="H7" s="282">
        <f>①集計表!P8</f>
        <v>0</v>
      </c>
      <c r="I7" s="283"/>
      <c r="J7" s="284"/>
      <c r="K7" s="131"/>
      <c r="L7" s="131"/>
      <c r="M7" s="131"/>
      <c r="N7" s="131"/>
      <c r="O7" s="131"/>
      <c r="P7" s="131"/>
      <c r="Q7" s="131"/>
      <c r="R7" s="131"/>
      <c r="S7" s="131"/>
      <c r="T7" s="131"/>
      <c r="U7" s="131"/>
      <c r="V7" s="131"/>
      <c r="W7" s="131"/>
    </row>
    <row r="8" spans="1:23" s="6" customFormat="1" ht="24.95" customHeight="1" thickBot="1">
      <c r="A8" s="62"/>
      <c r="B8" s="268" t="s">
        <v>104</v>
      </c>
      <c r="C8" s="269"/>
      <c r="D8" s="133" t="s">
        <v>106</v>
      </c>
      <c r="E8" s="14"/>
      <c r="F8" s="7"/>
      <c r="G8" s="102"/>
      <c r="H8" s="3"/>
      <c r="I8" s="3"/>
      <c r="J8" s="106"/>
      <c r="K8" s="131"/>
      <c r="L8" s="131" t="s">
        <v>190</v>
      </c>
      <c r="M8" s="131"/>
      <c r="N8" s="131"/>
      <c r="O8" s="131"/>
      <c r="P8" s="131"/>
      <c r="Q8" s="131"/>
      <c r="R8" s="131"/>
      <c r="S8" s="131"/>
      <c r="T8" s="131"/>
      <c r="U8" s="131"/>
      <c r="V8" s="131"/>
      <c r="W8" s="131"/>
    </row>
    <row r="9" spans="1:23" ht="24.95" customHeight="1">
      <c r="A9" s="62"/>
      <c r="B9" s="58"/>
      <c r="C9" s="19"/>
      <c r="D9" s="20"/>
      <c r="E9" s="20"/>
      <c r="F9" s="19"/>
      <c r="G9" s="19"/>
      <c r="H9" s="21"/>
      <c r="I9" s="22"/>
      <c r="J9" s="23"/>
      <c r="K9" s="130"/>
      <c r="L9" s="141" t="s">
        <v>189</v>
      </c>
      <c r="M9" s="140">
        <v>42826</v>
      </c>
      <c r="N9" s="130"/>
      <c r="O9" s="130"/>
      <c r="P9" s="130"/>
      <c r="Q9" s="130"/>
      <c r="R9" s="130"/>
      <c r="S9" s="130"/>
      <c r="T9" s="130"/>
      <c r="U9" s="130"/>
      <c r="V9" s="130"/>
      <c r="W9" s="130"/>
    </row>
    <row r="10" spans="1:23" ht="98.25" customHeight="1" thickBot="1">
      <c r="A10" s="61" t="s">
        <v>15</v>
      </c>
      <c r="B10" s="105" t="s">
        <v>146</v>
      </c>
      <c r="C10" s="59" t="s">
        <v>101</v>
      </c>
      <c r="D10" s="285" t="s">
        <v>181</v>
      </c>
      <c r="E10" s="286"/>
      <c r="F10" s="59" t="s">
        <v>19</v>
      </c>
      <c r="G10" s="60" t="s">
        <v>20</v>
      </c>
      <c r="H10" s="69" t="s">
        <v>74</v>
      </c>
      <c r="I10" s="72" t="s">
        <v>136</v>
      </c>
      <c r="J10" s="59" t="s">
        <v>62</v>
      </c>
      <c r="K10" s="130"/>
      <c r="L10" s="141" t="s">
        <v>142</v>
      </c>
      <c r="M10" s="130"/>
      <c r="N10" s="130"/>
      <c r="O10" s="130"/>
      <c r="P10" s="130"/>
      <c r="Q10" s="130"/>
      <c r="R10" s="130"/>
      <c r="S10" s="130"/>
      <c r="T10" s="130"/>
      <c r="U10" s="130"/>
      <c r="V10" s="130"/>
      <c r="W10" s="130"/>
    </row>
    <row r="11" spans="1:23" ht="30" customHeight="1">
      <c r="A11" s="64">
        <v>1</v>
      </c>
      <c r="B11" s="153"/>
      <c r="C11" s="154"/>
      <c r="D11" s="274"/>
      <c r="E11" s="275"/>
      <c r="F11" s="155"/>
      <c r="G11" s="156"/>
      <c r="H11" s="157"/>
      <c r="I11" s="158"/>
      <c r="J11" s="75"/>
      <c r="K11" s="130"/>
      <c r="L11" s="141" t="s">
        <v>143</v>
      </c>
      <c r="M11" s="140">
        <v>43921</v>
      </c>
      <c r="N11" s="130"/>
      <c r="O11" s="130"/>
      <c r="P11" s="130"/>
      <c r="Q11" s="130"/>
      <c r="R11" s="130"/>
      <c r="S11" s="130"/>
      <c r="T11" s="130"/>
      <c r="U11" s="130"/>
      <c r="V11" s="130"/>
      <c r="W11" s="130"/>
    </row>
    <row r="12" spans="1:23" ht="30" customHeight="1">
      <c r="A12" s="64">
        <v>2</v>
      </c>
      <c r="B12" s="153"/>
      <c r="C12" s="154"/>
      <c r="D12" s="274"/>
      <c r="E12" s="275"/>
      <c r="F12" s="155"/>
      <c r="G12" s="156"/>
      <c r="H12" s="159"/>
      <c r="I12" s="160"/>
      <c r="J12" s="75"/>
      <c r="K12" s="130">
        <f t="shared" ref="K12:K25" si="0">IF(H12&lt;&gt;"",1,0)</f>
        <v>0</v>
      </c>
      <c r="L12" s="130" t="s">
        <v>141</v>
      </c>
      <c r="M12" s="140">
        <v>45382</v>
      </c>
      <c r="N12" s="130"/>
      <c r="O12" s="130"/>
      <c r="P12" s="130"/>
      <c r="Q12" s="130"/>
      <c r="R12" s="130"/>
      <c r="S12" s="130"/>
      <c r="T12" s="130"/>
      <c r="U12" s="130"/>
      <c r="V12" s="130"/>
      <c r="W12" s="130"/>
    </row>
    <row r="13" spans="1:23" ht="30" customHeight="1">
      <c r="A13" s="64">
        <v>3</v>
      </c>
      <c r="B13" s="153"/>
      <c r="C13" s="154"/>
      <c r="D13" s="274"/>
      <c r="E13" s="275"/>
      <c r="F13" s="155"/>
      <c r="G13" s="156"/>
      <c r="H13" s="159"/>
      <c r="I13" s="160"/>
      <c r="J13" s="75"/>
      <c r="K13" s="130">
        <f t="shared" si="0"/>
        <v>0</v>
      </c>
      <c r="L13" s="130" t="str">
        <f t="shared" ref="L13:L24" si="1">IF(C13="その他",1,"")</f>
        <v/>
      </c>
      <c r="M13" s="142"/>
      <c r="N13" s="130"/>
      <c r="O13" s="130"/>
      <c r="P13" s="130"/>
      <c r="Q13" s="130"/>
      <c r="R13" s="130"/>
      <c r="S13" s="130"/>
      <c r="T13" s="130"/>
      <c r="U13" s="130"/>
      <c r="V13" s="130"/>
      <c r="W13" s="130"/>
    </row>
    <row r="14" spans="1:23" ht="30" customHeight="1">
      <c r="A14" s="64">
        <v>4</v>
      </c>
      <c r="B14" s="153"/>
      <c r="C14" s="154"/>
      <c r="D14" s="274"/>
      <c r="E14" s="275"/>
      <c r="F14" s="155"/>
      <c r="G14" s="156"/>
      <c r="H14" s="159"/>
      <c r="I14" s="160"/>
      <c r="J14" s="75"/>
      <c r="K14" s="130">
        <f>IF(H14&lt;&gt;"",1,0)</f>
        <v>0</v>
      </c>
      <c r="L14" s="130" t="str">
        <f t="shared" si="1"/>
        <v/>
      </c>
      <c r="M14" s="141"/>
      <c r="N14" s="130"/>
      <c r="O14" s="130"/>
      <c r="P14" s="130"/>
      <c r="Q14" s="130"/>
      <c r="R14" s="130"/>
      <c r="S14" s="130"/>
      <c r="T14" s="130"/>
      <c r="U14" s="130"/>
      <c r="V14" s="130"/>
      <c r="W14" s="130"/>
    </row>
    <row r="15" spans="1:23" ht="30" customHeight="1">
      <c r="A15" s="64">
        <v>5</v>
      </c>
      <c r="B15" s="153"/>
      <c r="C15" s="154"/>
      <c r="D15" s="274"/>
      <c r="E15" s="275"/>
      <c r="F15" s="155"/>
      <c r="G15" s="156"/>
      <c r="H15" s="159"/>
      <c r="I15" s="160"/>
      <c r="J15" s="75"/>
      <c r="K15" s="130">
        <f t="shared" si="0"/>
        <v>0</v>
      </c>
      <c r="L15" s="130" t="str">
        <f t="shared" si="1"/>
        <v/>
      </c>
      <c r="M15" s="130"/>
      <c r="N15" s="130"/>
      <c r="O15" s="130"/>
      <c r="P15" s="130"/>
      <c r="Q15" s="130"/>
      <c r="R15" s="130"/>
      <c r="S15" s="130"/>
      <c r="T15" s="130"/>
      <c r="U15" s="130"/>
      <c r="V15" s="130"/>
      <c r="W15" s="130"/>
    </row>
    <row r="16" spans="1:23" ht="30" customHeight="1">
      <c r="A16" s="64">
        <v>6</v>
      </c>
      <c r="B16" s="153"/>
      <c r="C16" s="154"/>
      <c r="D16" s="274"/>
      <c r="E16" s="275"/>
      <c r="F16" s="155"/>
      <c r="G16" s="156"/>
      <c r="H16" s="159"/>
      <c r="I16" s="160"/>
      <c r="J16" s="75"/>
      <c r="K16" s="130">
        <f t="shared" si="0"/>
        <v>0</v>
      </c>
      <c r="L16" s="130" t="str">
        <f t="shared" si="1"/>
        <v/>
      </c>
      <c r="M16" s="130"/>
      <c r="N16" s="130"/>
      <c r="O16" s="130"/>
      <c r="P16" s="130"/>
      <c r="Q16" s="130"/>
      <c r="R16" s="130"/>
      <c r="S16" s="130"/>
      <c r="T16" s="130"/>
      <c r="U16" s="130"/>
      <c r="V16" s="130"/>
      <c r="W16" s="130"/>
    </row>
    <row r="17" spans="1:23" ht="30" customHeight="1">
      <c r="A17" s="64">
        <v>7</v>
      </c>
      <c r="B17" s="153"/>
      <c r="C17" s="154"/>
      <c r="D17" s="274"/>
      <c r="E17" s="275"/>
      <c r="F17" s="155"/>
      <c r="G17" s="156"/>
      <c r="H17" s="159"/>
      <c r="I17" s="160"/>
      <c r="J17" s="75"/>
      <c r="K17" s="130">
        <f t="shared" si="0"/>
        <v>0</v>
      </c>
      <c r="L17" s="130" t="str">
        <f t="shared" si="1"/>
        <v/>
      </c>
      <c r="M17" s="130"/>
      <c r="N17" s="130"/>
      <c r="O17" s="130"/>
      <c r="P17" s="130"/>
      <c r="Q17" s="130"/>
      <c r="R17" s="130"/>
      <c r="S17" s="130"/>
      <c r="T17" s="130"/>
      <c r="U17" s="130"/>
      <c r="V17" s="130"/>
      <c r="W17" s="130"/>
    </row>
    <row r="18" spans="1:23" ht="30" customHeight="1">
      <c r="A18" s="64">
        <v>8</v>
      </c>
      <c r="B18" s="153"/>
      <c r="C18" s="154"/>
      <c r="D18" s="274"/>
      <c r="E18" s="275"/>
      <c r="F18" s="155"/>
      <c r="G18" s="156"/>
      <c r="H18" s="159"/>
      <c r="I18" s="160"/>
      <c r="J18" s="75"/>
      <c r="K18" s="130">
        <f t="shared" si="0"/>
        <v>0</v>
      </c>
      <c r="L18" s="130" t="str">
        <f t="shared" si="1"/>
        <v/>
      </c>
      <c r="M18" s="130"/>
      <c r="N18" s="130"/>
      <c r="O18" s="130"/>
      <c r="P18" s="130"/>
      <c r="Q18" s="130"/>
      <c r="R18" s="130"/>
      <c r="S18" s="130"/>
      <c r="T18" s="130"/>
      <c r="U18" s="130"/>
      <c r="V18" s="130"/>
      <c r="W18" s="130"/>
    </row>
    <row r="19" spans="1:23" ht="30" customHeight="1">
      <c r="A19" s="64">
        <v>9</v>
      </c>
      <c r="B19" s="153"/>
      <c r="C19" s="154"/>
      <c r="D19" s="274"/>
      <c r="E19" s="275"/>
      <c r="F19" s="155"/>
      <c r="G19" s="156"/>
      <c r="H19" s="159"/>
      <c r="I19" s="160"/>
      <c r="J19" s="75"/>
      <c r="K19" s="130">
        <f t="shared" si="0"/>
        <v>0</v>
      </c>
      <c r="L19" s="130" t="str">
        <f t="shared" si="1"/>
        <v/>
      </c>
      <c r="M19" s="130"/>
      <c r="N19" s="130"/>
      <c r="O19" s="130"/>
      <c r="P19" s="130"/>
      <c r="Q19" s="130"/>
      <c r="R19" s="130"/>
      <c r="S19" s="130"/>
      <c r="T19" s="130"/>
      <c r="U19" s="130"/>
      <c r="V19" s="130"/>
      <c r="W19" s="130"/>
    </row>
    <row r="20" spans="1:23" ht="30" customHeight="1">
      <c r="A20" s="64">
        <v>10</v>
      </c>
      <c r="B20" s="153"/>
      <c r="C20" s="154"/>
      <c r="D20" s="274"/>
      <c r="E20" s="275"/>
      <c r="F20" s="155"/>
      <c r="G20" s="156"/>
      <c r="H20" s="159"/>
      <c r="I20" s="160"/>
      <c r="J20" s="75"/>
      <c r="K20" s="130">
        <f t="shared" si="0"/>
        <v>0</v>
      </c>
      <c r="L20" s="130" t="str">
        <f t="shared" si="1"/>
        <v/>
      </c>
      <c r="M20" s="130"/>
      <c r="N20" s="130"/>
      <c r="O20" s="130"/>
      <c r="P20" s="130"/>
      <c r="Q20" s="130"/>
      <c r="R20" s="130"/>
      <c r="S20" s="130"/>
      <c r="T20" s="130"/>
      <c r="U20" s="130"/>
      <c r="V20" s="130"/>
      <c r="W20" s="130"/>
    </row>
    <row r="21" spans="1:23" ht="30" customHeight="1">
      <c r="A21" s="64">
        <v>11</v>
      </c>
      <c r="B21" s="153"/>
      <c r="C21" s="154"/>
      <c r="D21" s="274"/>
      <c r="E21" s="275"/>
      <c r="F21" s="155"/>
      <c r="G21" s="156"/>
      <c r="H21" s="159"/>
      <c r="I21" s="160"/>
      <c r="J21" s="75"/>
      <c r="K21" s="130">
        <f t="shared" si="0"/>
        <v>0</v>
      </c>
      <c r="L21" s="130" t="str">
        <f t="shared" si="1"/>
        <v/>
      </c>
      <c r="M21" s="130"/>
      <c r="N21" s="130"/>
      <c r="O21" s="130"/>
      <c r="P21" s="130"/>
      <c r="Q21" s="130"/>
      <c r="R21" s="130"/>
      <c r="S21" s="130"/>
      <c r="T21" s="130"/>
      <c r="U21" s="130"/>
      <c r="V21" s="130"/>
      <c r="W21" s="130"/>
    </row>
    <row r="22" spans="1:23" ht="30" customHeight="1">
      <c r="A22" s="64">
        <v>12</v>
      </c>
      <c r="B22" s="153"/>
      <c r="C22" s="154"/>
      <c r="D22" s="274"/>
      <c r="E22" s="275"/>
      <c r="F22" s="155"/>
      <c r="G22" s="156"/>
      <c r="H22" s="159"/>
      <c r="I22" s="160"/>
      <c r="J22" s="75"/>
      <c r="K22" s="130">
        <f t="shared" si="0"/>
        <v>0</v>
      </c>
      <c r="L22" s="130" t="str">
        <f t="shared" si="1"/>
        <v/>
      </c>
      <c r="M22" s="130"/>
      <c r="N22" s="130"/>
      <c r="O22" s="130"/>
      <c r="P22" s="130"/>
      <c r="Q22" s="130"/>
      <c r="R22" s="130"/>
      <c r="S22" s="130"/>
      <c r="T22" s="130"/>
      <c r="U22" s="130"/>
      <c r="V22" s="130"/>
      <c r="W22" s="130"/>
    </row>
    <row r="23" spans="1:23" ht="30" customHeight="1">
      <c r="A23" s="64">
        <v>13</v>
      </c>
      <c r="B23" s="153"/>
      <c r="C23" s="154"/>
      <c r="D23" s="274"/>
      <c r="E23" s="275"/>
      <c r="F23" s="155"/>
      <c r="G23" s="156"/>
      <c r="H23" s="159"/>
      <c r="I23" s="160"/>
      <c r="J23" s="75"/>
      <c r="K23" s="130">
        <f t="shared" si="0"/>
        <v>0</v>
      </c>
      <c r="L23" s="130" t="str">
        <f t="shared" si="1"/>
        <v/>
      </c>
      <c r="M23" s="130"/>
      <c r="N23" s="130"/>
      <c r="O23" s="130"/>
      <c r="P23" s="130"/>
      <c r="Q23" s="130"/>
      <c r="R23" s="130"/>
      <c r="S23" s="130"/>
      <c r="T23" s="130"/>
      <c r="U23" s="130"/>
      <c r="V23" s="130"/>
      <c r="W23" s="130"/>
    </row>
    <row r="24" spans="1:23" ht="30" customHeight="1">
      <c r="A24" s="64">
        <v>14</v>
      </c>
      <c r="B24" s="153"/>
      <c r="C24" s="154"/>
      <c r="D24" s="274"/>
      <c r="E24" s="275"/>
      <c r="F24" s="155"/>
      <c r="G24" s="156"/>
      <c r="H24" s="159"/>
      <c r="I24" s="160"/>
      <c r="J24" s="75"/>
      <c r="K24" s="130">
        <f t="shared" si="0"/>
        <v>0</v>
      </c>
      <c r="L24" s="130" t="str">
        <f t="shared" si="1"/>
        <v/>
      </c>
      <c r="M24" s="130"/>
      <c r="N24" s="130"/>
      <c r="O24" s="130"/>
      <c r="P24" s="130"/>
      <c r="Q24" s="130"/>
      <c r="R24" s="130"/>
      <c r="S24" s="130"/>
      <c r="T24" s="130"/>
      <c r="U24" s="130"/>
      <c r="V24" s="130"/>
      <c r="W24" s="130"/>
    </row>
    <row r="25" spans="1:23" ht="30" customHeight="1" thickBot="1">
      <c r="A25" s="65">
        <v>15</v>
      </c>
      <c r="B25" s="198"/>
      <c r="C25" s="161"/>
      <c r="D25" s="294"/>
      <c r="E25" s="295"/>
      <c r="F25" s="162"/>
      <c r="G25" s="163"/>
      <c r="H25" s="164"/>
      <c r="I25" s="165"/>
      <c r="J25" s="76"/>
      <c r="K25" s="130">
        <f t="shared" si="0"/>
        <v>0</v>
      </c>
      <c r="L25" s="130" t="e">
        <f>IF(SUMIF(C11:C25,"【職員処遇改善費のみ対象】園内研修",I11:I25)&gt;VLOOKUP(C6,M25:N28,2,FALSE),VLOOKUP(C6,M25:N28,2,FALSE)-SUMIF(C11:C25,"【職員処遇改善費のみ対象】園内研修",I11:I25),"")</f>
        <v>#N/A</v>
      </c>
      <c r="M25" s="54" t="s">
        <v>140</v>
      </c>
      <c r="N25" s="149">
        <v>4</v>
      </c>
      <c r="O25" s="130"/>
      <c r="P25" s="130"/>
      <c r="Q25" s="130"/>
      <c r="R25" s="130"/>
      <c r="S25" s="130"/>
      <c r="T25" s="130"/>
      <c r="U25" s="130"/>
      <c r="V25" s="130"/>
      <c r="W25" s="130"/>
    </row>
    <row r="26" spans="1:23" ht="26.25" customHeight="1" thickTop="1" thickBot="1">
      <c r="A26" s="287" t="s">
        <v>65</v>
      </c>
      <c r="B26" s="289"/>
      <c r="C26" s="288"/>
      <c r="D26" s="288"/>
      <c r="E26" s="288"/>
      <c r="F26" s="289"/>
      <c r="G26" s="290"/>
      <c r="H26" s="85">
        <f ca="1">①集計表!P60</f>
        <v>0</v>
      </c>
      <c r="I26" s="82">
        <f ca="1">SUM(I27:I29)</f>
        <v>0</v>
      </c>
      <c r="J26" s="152"/>
      <c r="K26" s="130"/>
      <c r="L26" s="130"/>
      <c r="M26" s="132"/>
      <c r="N26" s="149"/>
      <c r="O26" s="130"/>
      <c r="P26" s="130"/>
      <c r="Q26" s="130"/>
      <c r="R26" s="130"/>
      <c r="S26" s="130"/>
      <c r="T26" s="130"/>
      <c r="U26" s="130"/>
      <c r="V26" s="130"/>
      <c r="W26" s="130"/>
    </row>
    <row r="27" spans="1:23" ht="26.25" customHeight="1" thickBot="1">
      <c r="A27" s="136"/>
      <c r="B27" s="127" t="s">
        <v>66</v>
      </c>
      <c r="C27" s="128"/>
      <c r="D27" s="128"/>
      <c r="E27" s="128"/>
      <c r="F27" s="128"/>
      <c r="G27" s="128"/>
      <c r="H27" s="139" t="s">
        <v>89</v>
      </c>
      <c r="I27" s="82">
        <f>SUMIF(C11:C25,"【職員処遇改善費のみ対象】横浜市（区）主催研修",I11:I25)</f>
        <v>0</v>
      </c>
      <c r="J27" s="126"/>
      <c r="K27" s="130"/>
      <c r="L27" s="130"/>
      <c r="M27" s="132"/>
      <c r="N27" s="149"/>
      <c r="O27" s="130"/>
      <c r="P27" s="130"/>
      <c r="Q27" s="130"/>
      <c r="R27" s="130"/>
      <c r="S27" s="130"/>
      <c r="T27" s="130"/>
      <c r="U27" s="130"/>
      <c r="V27" s="130"/>
      <c r="W27" s="130"/>
    </row>
    <row r="28" spans="1:23" ht="26.25" customHeight="1" thickBot="1">
      <c r="A28" s="136"/>
      <c r="B28" s="147" t="s">
        <v>145</v>
      </c>
      <c r="C28" s="128"/>
      <c r="D28" s="128"/>
      <c r="E28" s="128"/>
      <c r="F28" s="128"/>
      <c r="G28" s="128"/>
      <c r="H28" s="138" t="s">
        <v>186</v>
      </c>
      <c r="I28" s="82">
        <f ca="1">SUMIF(C11:C26,"【幼稚園又は認定こども園に勤務していた者】その他",I11:I25)</f>
        <v>0</v>
      </c>
      <c r="J28" s="137"/>
      <c r="K28" s="130"/>
      <c r="M28" s="132"/>
      <c r="N28" s="149"/>
      <c r="O28" s="130"/>
      <c r="P28" s="130"/>
      <c r="Q28" s="130"/>
      <c r="R28" s="130"/>
      <c r="S28" s="130"/>
      <c r="T28" s="130"/>
      <c r="U28" s="130"/>
      <c r="V28" s="130"/>
      <c r="W28" s="130"/>
    </row>
    <row r="29" spans="1:23" ht="26.25" customHeight="1" thickBot="1">
      <c r="A29" s="136"/>
      <c r="B29" s="292" t="s">
        <v>144</v>
      </c>
      <c r="C29" s="292"/>
      <c r="D29" s="292"/>
      <c r="E29" s="292"/>
      <c r="F29" s="292"/>
      <c r="G29" s="293"/>
      <c r="H29" s="138" t="s">
        <v>187</v>
      </c>
      <c r="I29" s="82">
        <f>IF(SUMIF(C11:C25,"【職員処遇改善費のみ対象】園内研修",I11:I25)&gt;N25,N25,SUMIF(C11:C25,"【職員処遇改善費のみ対象】園内研修",I11:I25))</f>
        <v>0</v>
      </c>
      <c r="J29" s="137"/>
      <c r="K29" s="130"/>
      <c r="L29" s="130"/>
      <c r="M29" s="130"/>
      <c r="N29" s="130"/>
      <c r="O29" s="130"/>
      <c r="P29" s="130"/>
      <c r="Q29" s="130"/>
      <c r="R29" s="130"/>
      <c r="S29" s="130"/>
      <c r="T29" s="130"/>
      <c r="U29" s="130"/>
      <c r="V29" s="130"/>
      <c r="W29" s="130"/>
    </row>
    <row r="30" spans="1:23" s="52" customFormat="1" ht="26.25" customHeight="1" thickBot="1">
      <c r="A30" s="121"/>
      <c r="B30" s="122" t="s">
        <v>183</v>
      </c>
      <c r="C30" s="148"/>
      <c r="D30" s="128"/>
      <c r="E30" s="128"/>
      <c r="F30" s="128"/>
      <c r="G30" s="128"/>
      <c r="H30" s="189" t="s">
        <v>188</v>
      </c>
      <c r="I30" s="82">
        <f>SUMIF(C11:C25,"幼稚園教諭旧免許状更新講習・免許法認定講習",I11:I25)</f>
        <v>0</v>
      </c>
      <c r="J30" s="128"/>
      <c r="K30" s="132"/>
      <c r="L30" s="132"/>
      <c r="M30" s="132"/>
      <c r="N30" s="132"/>
      <c r="O30" s="132"/>
      <c r="P30" s="132"/>
      <c r="Q30" s="132"/>
      <c r="R30" s="132"/>
      <c r="S30" s="132"/>
      <c r="T30" s="132"/>
      <c r="U30" s="132"/>
      <c r="V30" s="132"/>
      <c r="W30" s="132"/>
    </row>
    <row r="31" spans="1:23" s="52" customFormat="1" ht="15" customHeight="1">
      <c r="A31" s="121"/>
      <c r="B31" s="291" t="s">
        <v>184</v>
      </c>
      <c r="C31" s="291"/>
      <c r="D31" s="128"/>
      <c r="E31" s="128"/>
      <c r="F31" s="128"/>
      <c r="G31" s="128"/>
      <c r="H31" s="128"/>
      <c r="I31" s="128"/>
      <c r="J31" s="128"/>
      <c r="K31" s="132"/>
      <c r="L31" s="132"/>
      <c r="M31" s="132"/>
      <c r="N31" s="132"/>
      <c r="O31" s="132"/>
      <c r="P31" s="132"/>
      <c r="Q31" s="132"/>
      <c r="R31" s="132"/>
      <c r="S31" s="132"/>
      <c r="T31" s="132"/>
      <c r="U31" s="132"/>
      <c r="V31" s="132"/>
      <c r="W31" s="132"/>
    </row>
    <row r="32" spans="1:23" s="52" customFormat="1" ht="15" customHeight="1">
      <c r="A32" s="121"/>
      <c r="B32" s="122" t="s">
        <v>185</v>
      </c>
      <c r="C32" s="128"/>
      <c r="D32" s="128"/>
      <c r="E32" s="128"/>
      <c r="F32" s="128"/>
      <c r="G32" s="128"/>
      <c r="H32" s="128"/>
      <c r="I32" s="128"/>
      <c r="J32" s="128"/>
      <c r="K32" s="132"/>
      <c r="L32" s="132"/>
      <c r="M32" s="132"/>
      <c r="N32" s="132"/>
      <c r="O32" s="132"/>
      <c r="P32" s="132"/>
      <c r="Q32" s="132"/>
      <c r="R32" s="132"/>
      <c r="S32" s="132"/>
      <c r="T32" s="132"/>
      <c r="U32" s="132"/>
      <c r="V32" s="132"/>
      <c r="W32" s="132"/>
    </row>
    <row r="33" spans="1:23" s="52" customFormat="1" ht="15" customHeight="1">
      <c r="A33" s="121"/>
      <c r="B33" s="122" t="s">
        <v>196</v>
      </c>
      <c r="C33" s="128"/>
      <c r="D33" s="128"/>
      <c r="E33" s="128"/>
      <c r="F33" s="128"/>
      <c r="G33" s="128"/>
      <c r="H33" s="128"/>
      <c r="I33" s="128"/>
      <c r="J33" s="128"/>
      <c r="K33" s="132"/>
      <c r="L33" s="132"/>
      <c r="M33" s="132"/>
      <c r="N33" s="132"/>
      <c r="O33" s="132"/>
      <c r="P33" s="132"/>
      <c r="Q33" s="132"/>
      <c r="R33" s="132"/>
      <c r="S33" s="132"/>
      <c r="T33" s="132"/>
      <c r="U33" s="132"/>
      <c r="V33" s="132"/>
      <c r="W33" s="132"/>
    </row>
    <row r="34" spans="1:23" s="52" customFormat="1" ht="15" customHeight="1">
      <c r="A34" s="121"/>
      <c r="C34" s="129"/>
      <c r="D34" s="128"/>
      <c r="E34" s="128"/>
      <c r="F34" s="128"/>
      <c r="G34" s="128"/>
      <c r="H34" s="128"/>
      <c r="I34" s="128"/>
      <c r="J34" s="128"/>
      <c r="K34" s="132"/>
      <c r="L34" s="132"/>
      <c r="M34" s="132"/>
      <c r="N34" s="132"/>
      <c r="O34" s="132"/>
      <c r="P34" s="132"/>
      <c r="Q34" s="132"/>
      <c r="R34" s="132"/>
      <c r="S34" s="132"/>
      <c r="T34" s="132"/>
      <c r="U34" s="132"/>
      <c r="V34" s="132"/>
      <c r="W34" s="132"/>
    </row>
    <row r="35" spans="1:23" s="52" customFormat="1" ht="15" customHeight="1">
      <c r="A35" s="121"/>
      <c r="D35" s="128"/>
      <c r="E35" s="128"/>
      <c r="F35" s="128"/>
      <c r="G35" s="128"/>
      <c r="H35" s="128"/>
      <c r="I35" s="128"/>
      <c r="J35" s="128"/>
      <c r="K35" s="132"/>
      <c r="L35" s="132"/>
      <c r="M35" s="132"/>
      <c r="N35" s="132"/>
      <c r="O35" s="132"/>
      <c r="P35" s="132"/>
      <c r="Q35" s="132"/>
      <c r="R35" s="132"/>
      <c r="S35" s="132"/>
      <c r="T35" s="132"/>
      <c r="U35" s="132"/>
      <c r="V35" s="132"/>
      <c r="W35" s="132"/>
    </row>
    <row r="36" spans="1:23" s="52" customFormat="1" ht="15" customHeight="1">
      <c r="A36" s="121"/>
      <c r="C36" s="128"/>
      <c r="D36" s="128"/>
      <c r="E36" s="128"/>
      <c r="F36" s="128"/>
      <c r="G36" s="128"/>
      <c r="H36" s="128"/>
      <c r="I36" s="128"/>
      <c r="J36" s="128"/>
      <c r="K36" s="132"/>
      <c r="L36" s="132"/>
      <c r="M36" s="132"/>
      <c r="N36" s="132"/>
      <c r="O36" s="132"/>
      <c r="P36" s="132"/>
      <c r="Q36" s="132"/>
      <c r="R36" s="132"/>
      <c r="S36" s="132"/>
      <c r="T36" s="132"/>
      <c r="U36" s="132"/>
      <c r="V36" s="132"/>
      <c r="W36" s="132"/>
    </row>
    <row r="37" spans="1:23" s="52" customFormat="1" ht="15" customHeight="1">
      <c r="A37" s="62"/>
      <c r="C37" s="50"/>
      <c r="D37" s="50"/>
      <c r="E37" s="50"/>
      <c r="F37" s="50"/>
      <c r="G37" s="50"/>
      <c r="H37" s="50"/>
      <c r="I37" s="50"/>
      <c r="J37" s="50"/>
    </row>
    <row r="38" spans="1:23" s="52" customFormat="1" ht="15" customHeight="1">
      <c r="A38" s="62"/>
      <c r="B38" s="99" t="s">
        <v>90</v>
      </c>
      <c r="C38" s="100"/>
      <c r="D38" s="100"/>
      <c r="E38" s="100"/>
      <c r="F38" s="100"/>
      <c r="G38" s="50"/>
      <c r="H38" s="50"/>
      <c r="I38" s="50"/>
      <c r="J38" s="50"/>
    </row>
    <row r="39" spans="1:23" s="52" customFormat="1" ht="30" customHeight="1">
      <c r="A39" s="62"/>
      <c r="B39" s="211"/>
      <c r="C39" s="212"/>
      <c r="D39" s="212"/>
      <c r="E39" s="212"/>
      <c r="F39" s="212"/>
      <c r="G39" s="212"/>
      <c r="H39" s="212"/>
      <c r="I39" s="212"/>
      <c r="J39" s="212"/>
    </row>
    <row r="40" spans="1:23" s="52" customFormat="1" ht="15" customHeight="1">
      <c r="A40" s="62"/>
      <c r="B40" s="58"/>
      <c r="C40" s="50"/>
      <c r="D40" s="50"/>
      <c r="E40" s="50"/>
      <c r="F40" s="50"/>
      <c r="G40" s="50"/>
      <c r="H40" s="50"/>
      <c r="I40" s="50"/>
      <c r="J40" s="50"/>
    </row>
    <row r="41" spans="1:23" s="52" customFormat="1" ht="15" customHeight="1">
      <c r="A41" s="62"/>
      <c r="B41" s="58"/>
      <c r="C41" s="50"/>
      <c r="D41" s="50"/>
      <c r="E41" s="50"/>
      <c r="F41" s="50"/>
      <c r="G41" s="50"/>
      <c r="H41" s="50"/>
      <c r="I41" s="50"/>
      <c r="J41" s="50"/>
    </row>
    <row r="42" spans="1:23" s="53" customFormat="1" ht="15" customHeight="1">
      <c r="A42" s="66"/>
      <c r="B42" s="57"/>
      <c r="C42" s="51"/>
      <c r="D42" s="51"/>
      <c r="E42" s="51"/>
      <c r="F42" s="51"/>
      <c r="G42" s="51"/>
      <c r="H42" s="51"/>
      <c r="I42" s="51"/>
      <c r="J42" s="51"/>
    </row>
  </sheetData>
  <sheetProtection algorithmName="SHA-512" hashValue="boHgzoVjK7r1Y4aBkp21vPJ+WAgaGhUp8Q7KMMPWELbWAm8eWP0PjCt2KCp1e1uq5Kz8yNLwGMrAxzDqv0NZGw==" saltValue="M+tyWEdiZWh5bZ2shflIVg==" spinCount="100000" sheet="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9:G29"/>
    <mergeCell ref="B31:C31"/>
    <mergeCell ref="B39:J39"/>
    <mergeCell ref="D21:E21"/>
    <mergeCell ref="D22:E22"/>
    <mergeCell ref="D23:E23"/>
    <mergeCell ref="D24:E24"/>
    <mergeCell ref="D25:E25"/>
    <mergeCell ref="A26:G26"/>
  </mergeCells>
  <phoneticPr fontId="2"/>
  <conditionalFormatting sqref="C6:C7">
    <cfRule type="cellIs" dxfId="25" priority="13" operator="equal">
      <formula>""</formula>
    </cfRule>
  </conditionalFormatting>
  <conditionalFormatting sqref="D8 H26:I26">
    <cfRule type="cellIs" dxfId="24" priority="15" operator="equal">
      <formula>""</formula>
    </cfRule>
  </conditionalFormatting>
  <conditionalFormatting sqref="D11:E25 G11:H25">
    <cfRule type="expression" dxfId="23" priority="3">
      <formula>$C11="【職員処遇改善費のみ対象】園内研修"</formula>
    </cfRule>
  </conditionalFormatting>
  <conditionalFormatting sqref="D11:E25">
    <cfRule type="expression" dxfId="22" priority="11">
      <formula>$C11="【職員処遇改善費のみ対象】横浜市（区）主催研修"</formula>
    </cfRule>
    <cfRule type="expression" dxfId="21" priority="12">
      <formula>$C11="幼稚園教諭旧免許状更新講習・免許法認定講習"</formula>
    </cfRule>
  </conditionalFormatting>
  <conditionalFormatting sqref="F11:F25">
    <cfRule type="expression" dxfId="20" priority="7">
      <formula>$C11&lt;&gt;"保育士等キャリアアップ研修"</formula>
    </cfRule>
    <cfRule type="expression" dxfId="19" priority="16" stopIfTrue="1">
      <formula>$C11="保育士等キャリアアップ研修"</formula>
    </cfRule>
  </conditionalFormatting>
  <conditionalFormatting sqref="F11:H25">
    <cfRule type="expression" dxfId="18" priority="4">
      <formula>$C11="その他"</formula>
    </cfRule>
  </conditionalFormatting>
  <conditionalFormatting sqref="G11:G25">
    <cfRule type="expression" dxfId="17" priority="9">
      <formula>$C11="幼稚園教諭旧免許状更新講習・免許法認定講習"</formula>
    </cfRule>
  </conditionalFormatting>
  <conditionalFormatting sqref="G11:H25">
    <cfRule type="expression" dxfId="16" priority="1">
      <formula>$C11="【職員処遇改善費のみ対象】横浜市（区）主催研修"</formula>
    </cfRule>
  </conditionalFormatting>
  <conditionalFormatting sqref="H11:H25">
    <cfRule type="expression" dxfId="15" priority="2">
      <formula>$C11="【幼稚園又は認定こども園に勤務していた者】その他"</formula>
    </cfRule>
  </conditionalFormatting>
  <conditionalFormatting sqref="H3:I3 H4:J7">
    <cfRule type="cellIs" dxfId="14" priority="14" operator="equal">
      <formula>""</formula>
    </cfRule>
  </conditionalFormatting>
  <conditionalFormatting sqref="I11:I25">
    <cfRule type="expression" dxfId="13" priority="8">
      <formula>$C11="保育士等キャリアアップ研修"</formula>
    </cfRule>
  </conditionalFormatting>
  <dataValidations count="9">
    <dataValidation type="list" allowBlank="1" showInputMessage="1" showErrorMessage="1" sqref="H25" xr:uid="{0FF140CF-BA3A-4372-94E8-BC53A73E9D42}">
      <formula1>INDIRECT($C$5)</formula1>
    </dataValidation>
    <dataValidation type="list" allowBlank="1" showInputMessage="1" showErrorMessage="1" sqref="H11:H24" xr:uid="{67D8BB74-F739-4C4E-BCD3-66FD5BD2B198}">
      <formula1>INDIRECT($C$6)</formula1>
    </dataValidation>
    <dataValidation type="decimal" operator="greaterThanOrEqual" allowBlank="1" showInputMessage="1" showErrorMessage="1" sqref="I11:I25" xr:uid="{8A7B7714-22C5-4C01-AA2B-4D1AB2F1546E}">
      <formula1>0</formula1>
    </dataValidation>
    <dataValidation type="textLength" operator="equal" allowBlank="1" showInputMessage="1" showErrorMessage="1" sqref="G11:G25" xr:uid="{26F4228D-D5D7-48C1-8E7E-64F6CC6A1450}">
      <formula1>12</formula1>
    </dataValidation>
    <dataValidation type="list" allowBlank="1" showInputMessage="1" showErrorMessage="1" sqref="D8" xr:uid="{9FD1031E-97FA-4A7D-9180-71801F81388B}">
      <formula1>"〇,×"</formula1>
    </dataValidation>
    <dataValidation type="list" allowBlank="1" showInputMessage="1" showErrorMessage="1" sqref="C11:C25" xr:uid="{2F36C951-4DCC-4173-A6A5-666C63A46BE0}">
      <formula1>INDIRECT($D$8)</formula1>
    </dataValidation>
    <dataValidation type="list" allowBlank="1" showInputMessage="1" showErrorMessage="1" sqref="O6" xr:uid="{18E83BDF-4F37-4E58-B420-A002A7754248}">
      <formula1>" "</formula1>
    </dataValidation>
    <dataValidation type="list" allowBlank="1" showInputMessage="1" showErrorMessage="1" sqref="D11:E25" xr:uid="{F2F677D4-52F5-48E0-B738-1605586FA535}">
      <formula1>INDIRECT($C11)</formula1>
    </dataValidation>
    <dataValidation type="date" operator="lessThanOrEqual" allowBlank="1" error="賃金改善開始月のR6.4月以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6.4月以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2B84D91D-C2DC-41C3-9CED-19465DB7CA7D}">
      <formula1>45716</formula1>
    </dataValidation>
  </dataValidations>
  <printOptions horizontalCentered="1"/>
  <pageMargins left="0.25" right="0.25" top="0.75" bottom="0.75" header="0.3" footer="0.3"/>
  <pageSetup paperSize="8" scale="85" orientation="landscape" cellComments="asDisplayed" r:id="rId1"/>
  <extLst>
    <ext xmlns:x14="http://schemas.microsoft.com/office/spreadsheetml/2009/9/main" uri="{CCE6A557-97BC-4b89-ADB6-D9C93CAAB3DF}">
      <x14:dataValidations xmlns:xm="http://schemas.microsoft.com/office/excel/2006/main" count="1">
        <x14:dataValidation type="list" allowBlank="1" showInputMessage="1" showErrorMessage="1" xr:uid="{F731AF73-71D6-4C79-88F7-7A4E179A3B7B}">
          <x14:formula1>
            <xm:f>マスタ!$C$3:$C$6</xm:f>
          </x14:formula1>
          <xm:sqref>C6:D6</xm:sqref>
        </x14:dataValidation>
      </x14:dataValidations>
    </ext>
  </extLst>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A39D7B-D4CB-4F1E-A3C2-E89F90B080F4}">
  <sheetPr codeName="Sheet53">
    <tabColor rgb="FFFF0000"/>
    <pageSetUpPr fitToPage="1"/>
  </sheetPr>
  <dimension ref="A1:W42"/>
  <sheetViews>
    <sheetView showZeros="0" view="pageBreakPreview" zoomScale="70" zoomScaleNormal="70" zoomScaleSheetLayoutView="70" workbookViewId="0">
      <selection activeCell="B12" sqref="B12"/>
    </sheetView>
  </sheetViews>
  <sheetFormatPr defaultRowHeight="18.75"/>
  <cols>
    <col min="1" max="1" width="5" style="63" customWidth="1"/>
    <col min="2" max="2" width="16.75" style="67" customWidth="1"/>
    <col min="3" max="3" width="39.375" style="2" customWidth="1"/>
    <col min="4" max="4" width="9.375" style="2" customWidth="1"/>
    <col min="5" max="5" width="37.625" style="2" customWidth="1"/>
    <col min="6" max="6" width="42.875" style="2" customWidth="1"/>
    <col min="7" max="7" width="19.625" style="2" customWidth="1"/>
    <col min="8" max="8" width="22.375" style="2" customWidth="1"/>
    <col min="9" max="9" width="15.625" style="2" customWidth="1"/>
    <col min="10" max="10" width="27.5" style="2" customWidth="1"/>
    <col min="11" max="11" width="9" style="2" hidden="1" customWidth="1"/>
    <col min="12" max="12" width="11.875" style="2" hidden="1" customWidth="1"/>
    <col min="13" max="13" width="10.5" style="2" hidden="1" customWidth="1"/>
    <col min="14" max="14" width="9" style="2" hidden="1" customWidth="1"/>
    <col min="15" max="15" width="50.625" style="2" hidden="1" customWidth="1"/>
    <col min="16" max="16384" width="9" style="2"/>
  </cols>
  <sheetData>
    <row r="1" spans="1:23" ht="29.25" customHeight="1">
      <c r="A1" s="112" t="s">
        <v>71</v>
      </c>
      <c r="B1" s="113"/>
      <c r="C1" s="117"/>
      <c r="D1" s="116" t="s">
        <v>195</v>
      </c>
      <c r="E1" s="98"/>
      <c r="F1" s="116"/>
      <c r="G1" s="117"/>
      <c r="H1" s="117"/>
      <c r="I1" s="117"/>
      <c r="J1" s="118"/>
      <c r="K1" s="130"/>
      <c r="L1" s="130"/>
      <c r="M1" s="130"/>
      <c r="N1" s="130"/>
      <c r="O1" s="130"/>
      <c r="P1" s="130"/>
      <c r="Q1" s="130"/>
      <c r="R1" s="130"/>
      <c r="S1" s="130"/>
      <c r="T1" s="130"/>
      <c r="U1" s="130"/>
      <c r="V1" s="130"/>
      <c r="W1" s="130"/>
    </row>
    <row r="2" spans="1:23" ht="19.5" thickBot="1">
      <c r="A2" s="121"/>
      <c r="B2" s="122"/>
      <c r="C2" s="119"/>
      <c r="D2" s="119"/>
      <c r="E2" s="119"/>
      <c r="F2" s="124"/>
      <c r="G2" s="119"/>
      <c r="H2" s="125"/>
      <c r="I2" s="125"/>
      <c r="J2" s="125"/>
      <c r="K2" s="130"/>
      <c r="L2" s="130"/>
      <c r="M2" s="130"/>
      <c r="N2" s="130"/>
      <c r="O2" s="130"/>
      <c r="P2" s="130"/>
      <c r="Q2" s="130"/>
      <c r="R2" s="130"/>
      <c r="S2" s="130"/>
      <c r="T2" s="130"/>
      <c r="U2" s="130"/>
      <c r="V2" s="130"/>
      <c r="W2" s="130"/>
    </row>
    <row r="3" spans="1:23" s="6" customFormat="1" ht="24.95" customHeight="1">
      <c r="A3" s="192"/>
      <c r="B3" s="122"/>
      <c r="C3" s="193"/>
      <c r="D3" s="193"/>
      <c r="E3" s="193"/>
      <c r="F3" s="194"/>
      <c r="G3" s="195" t="s">
        <v>1</v>
      </c>
      <c r="H3" s="97">
        <f>①集計表!P4</f>
        <v>0</v>
      </c>
      <c r="I3" s="196" t="s">
        <v>3</v>
      </c>
      <c r="J3" s="118"/>
      <c r="K3" s="131"/>
      <c r="L3" s="131"/>
      <c r="M3" s="131"/>
      <c r="N3" s="131"/>
      <c r="O3" s="131"/>
      <c r="P3" s="131"/>
      <c r="Q3" s="131"/>
      <c r="R3" s="131"/>
      <c r="S3" s="131"/>
      <c r="T3" s="131"/>
      <c r="U3" s="131"/>
      <c r="V3" s="131"/>
      <c r="W3" s="131"/>
    </row>
    <row r="4" spans="1:23" s="6" customFormat="1" ht="24.95" customHeight="1">
      <c r="A4" s="121"/>
      <c r="B4" s="122"/>
      <c r="C4" s="193"/>
      <c r="D4" s="193"/>
      <c r="E4" s="193"/>
      <c r="F4" s="194"/>
      <c r="G4" s="197" t="s">
        <v>4</v>
      </c>
      <c r="H4" s="276">
        <f>①集計表!P5</f>
        <v>0</v>
      </c>
      <c r="I4" s="277"/>
      <c r="J4" s="278"/>
      <c r="K4" s="131"/>
      <c r="L4" s="131"/>
      <c r="M4" s="131"/>
      <c r="N4" s="131"/>
      <c r="O4" s="131"/>
      <c r="P4" s="131"/>
      <c r="Q4" s="131"/>
      <c r="R4" s="131"/>
      <c r="S4" s="131"/>
      <c r="T4" s="131"/>
      <c r="U4" s="131"/>
      <c r="V4" s="131"/>
      <c r="W4" s="131"/>
    </row>
    <row r="5" spans="1:23" s="6" customFormat="1" ht="24.95" customHeight="1" thickBot="1">
      <c r="A5" s="62"/>
      <c r="B5" s="71"/>
      <c r="C5" s="3"/>
      <c r="D5" s="14"/>
      <c r="E5" s="14"/>
      <c r="F5" s="7"/>
      <c r="G5" s="15" t="s">
        <v>7</v>
      </c>
      <c r="H5" s="279">
        <f>①集計表!P6</f>
        <v>0</v>
      </c>
      <c r="I5" s="280"/>
      <c r="J5" s="281"/>
      <c r="K5" s="131"/>
      <c r="L5" s="131"/>
      <c r="M5" s="131"/>
      <c r="N5" s="131"/>
      <c r="O5" s="131"/>
      <c r="P5" s="131"/>
      <c r="Q5" s="131"/>
      <c r="R5" s="131"/>
      <c r="S5" s="131"/>
      <c r="T5" s="131"/>
      <c r="U5" s="131"/>
      <c r="V5" s="131"/>
      <c r="W5" s="131"/>
    </row>
    <row r="6" spans="1:23" s="6" customFormat="1" ht="24.95" customHeight="1">
      <c r="A6" s="62"/>
      <c r="B6" s="68" t="s">
        <v>6</v>
      </c>
      <c r="C6" s="270"/>
      <c r="D6" s="271"/>
      <c r="E6" s="14"/>
      <c r="F6" s="7"/>
      <c r="G6" s="70" t="s">
        <v>63</v>
      </c>
      <c r="H6" s="279">
        <f>①集計表!P7</f>
        <v>0</v>
      </c>
      <c r="I6" s="280"/>
      <c r="J6" s="281"/>
      <c r="K6" s="131"/>
      <c r="L6" s="131"/>
      <c r="M6" s="131"/>
      <c r="N6" s="131"/>
      <c r="O6" s="131"/>
      <c r="P6" s="131"/>
      <c r="Q6" s="131"/>
      <c r="R6" s="131"/>
      <c r="S6" s="131"/>
      <c r="T6" s="131"/>
      <c r="U6" s="131"/>
      <c r="V6" s="131"/>
      <c r="W6" s="131"/>
    </row>
    <row r="7" spans="1:23" s="6" customFormat="1" ht="24.95" customHeight="1" thickBot="1">
      <c r="A7" s="62"/>
      <c r="B7" s="107" t="s">
        <v>9</v>
      </c>
      <c r="C7" s="272"/>
      <c r="D7" s="273"/>
      <c r="E7" s="14"/>
      <c r="F7" s="7"/>
      <c r="G7" s="17" t="s">
        <v>64</v>
      </c>
      <c r="H7" s="282">
        <f>①集計表!P8</f>
        <v>0</v>
      </c>
      <c r="I7" s="283"/>
      <c r="J7" s="284"/>
      <c r="K7" s="131"/>
      <c r="L7" s="131"/>
      <c r="M7" s="131"/>
      <c r="N7" s="131"/>
      <c r="O7" s="131"/>
      <c r="P7" s="131"/>
      <c r="Q7" s="131"/>
      <c r="R7" s="131"/>
      <c r="S7" s="131"/>
      <c r="T7" s="131"/>
      <c r="U7" s="131"/>
      <c r="V7" s="131"/>
      <c r="W7" s="131"/>
    </row>
    <row r="8" spans="1:23" s="6" customFormat="1" ht="24.95" customHeight="1" thickBot="1">
      <c r="A8" s="62"/>
      <c r="B8" s="268" t="s">
        <v>104</v>
      </c>
      <c r="C8" s="269"/>
      <c r="D8" s="133" t="s">
        <v>106</v>
      </c>
      <c r="E8" s="14"/>
      <c r="F8" s="7"/>
      <c r="G8" s="102"/>
      <c r="H8" s="3"/>
      <c r="I8" s="3"/>
      <c r="J8" s="106"/>
      <c r="K8" s="131"/>
      <c r="L8" s="131" t="s">
        <v>190</v>
      </c>
      <c r="M8" s="131"/>
      <c r="N8" s="131"/>
      <c r="O8" s="131"/>
      <c r="P8" s="131"/>
      <c r="Q8" s="131"/>
      <c r="R8" s="131"/>
      <c r="S8" s="131"/>
      <c r="T8" s="131"/>
      <c r="U8" s="131"/>
      <c r="V8" s="131"/>
      <c r="W8" s="131"/>
    </row>
    <row r="9" spans="1:23" ht="24.95" customHeight="1">
      <c r="A9" s="62"/>
      <c r="B9" s="58"/>
      <c r="C9" s="19"/>
      <c r="D9" s="20"/>
      <c r="E9" s="20"/>
      <c r="F9" s="19"/>
      <c r="G9" s="19"/>
      <c r="H9" s="21"/>
      <c r="I9" s="22"/>
      <c r="J9" s="23"/>
      <c r="K9" s="130"/>
      <c r="L9" s="141" t="s">
        <v>189</v>
      </c>
      <c r="M9" s="140">
        <v>42826</v>
      </c>
      <c r="N9" s="130"/>
      <c r="O9" s="130"/>
      <c r="P9" s="130"/>
      <c r="Q9" s="130"/>
      <c r="R9" s="130"/>
      <c r="S9" s="130"/>
      <c r="T9" s="130"/>
      <c r="U9" s="130"/>
      <c r="V9" s="130"/>
      <c r="W9" s="130"/>
    </row>
    <row r="10" spans="1:23" ht="98.25" customHeight="1" thickBot="1">
      <c r="A10" s="61" t="s">
        <v>15</v>
      </c>
      <c r="B10" s="105" t="s">
        <v>146</v>
      </c>
      <c r="C10" s="59" t="s">
        <v>101</v>
      </c>
      <c r="D10" s="285" t="s">
        <v>181</v>
      </c>
      <c r="E10" s="286"/>
      <c r="F10" s="59" t="s">
        <v>19</v>
      </c>
      <c r="G10" s="60" t="s">
        <v>20</v>
      </c>
      <c r="H10" s="69" t="s">
        <v>74</v>
      </c>
      <c r="I10" s="72" t="s">
        <v>136</v>
      </c>
      <c r="J10" s="59" t="s">
        <v>62</v>
      </c>
      <c r="K10" s="130"/>
      <c r="L10" s="141" t="s">
        <v>142</v>
      </c>
      <c r="M10" s="130"/>
      <c r="N10" s="130"/>
      <c r="O10" s="130"/>
      <c r="P10" s="130"/>
      <c r="Q10" s="130"/>
      <c r="R10" s="130"/>
      <c r="S10" s="130"/>
      <c r="T10" s="130"/>
      <c r="U10" s="130"/>
      <c r="V10" s="130"/>
      <c r="W10" s="130"/>
    </row>
    <row r="11" spans="1:23" ht="30" customHeight="1">
      <c r="A11" s="64">
        <v>1</v>
      </c>
      <c r="B11" s="153"/>
      <c r="C11" s="154"/>
      <c r="D11" s="274"/>
      <c r="E11" s="275"/>
      <c r="F11" s="155"/>
      <c r="G11" s="156"/>
      <c r="H11" s="157"/>
      <c r="I11" s="158"/>
      <c r="J11" s="75"/>
      <c r="K11" s="130"/>
      <c r="L11" s="141" t="s">
        <v>143</v>
      </c>
      <c r="M11" s="140">
        <v>43921</v>
      </c>
      <c r="N11" s="130"/>
      <c r="O11" s="130"/>
      <c r="P11" s="130"/>
      <c r="Q11" s="130"/>
      <c r="R11" s="130"/>
      <c r="S11" s="130"/>
      <c r="T11" s="130"/>
      <c r="U11" s="130"/>
      <c r="V11" s="130"/>
      <c r="W11" s="130"/>
    </row>
    <row r="12" spans="1:23" ht="30" customHeight="1">
      <c r="A12" s="64">
        <v>2</v>
      </c>
      <c r="B12" s="153"/>
      <c r="C12" s="154"/>
      <c r="D12" s="274"/>
      <c r="E12" s="275"/>
      <c r="F12" s="155"/>
      <c r="G12" s="156"/>
      <c r="H12" s="159"/>
      <c r="I12" s="160"/>
      <c r="J12" s="75"/>
      <c r="K12" s="130">
        <f t="shared" ref="K12:K25" si="0">IF(H12&lt;&gt;"",1,0)</f>
        <v>0</v>
      </c>
      <c r="L12" s="130" t="s">
        <v>141</v>
      </c>
      <c r="M12" s="140">
        <v>45382</v>
      </c>
      <c r="N12" s="130"/>
      <c r="O12" s="130"/>
      <c r="P12" s="130"/>
      <c r="Q12" s="130"/>
      <c r="R12" s="130"/>
      <c r="S12" s="130"/>
      <c r="T12" s="130"/>
      <c r="U12" s="130"/>
      <c r="V12" s="130"/>
      <c r="W12" s="130"/>
    </row>
    <row r="13" spans="1:23" ht="30" customHeight="1">
      <c r="A13" s="64">
        <v>3</v>
      </c>
      <c r="B13" s="153"/>
      <c r="C13" s="154"/>
      <c r="D13" s="274"/>
      <c r="E13" s="275"/>
      <c r="F13" s="155"/>
      <c r="G13" s="156"/>
      <c r="H13" s="159"/>
      <c r="I13" s="160"/>
      <c r="J13" s="75"/>
      <c r="K13" s="130">
        <f t="shared" si="0"/>
        <v>0</v>
      </c>
      <c r="L13" s="130" t="str">
        <f t="shared" ref="L13:L24" si="1">IF(C13="その他",1,"")</f>
        <v/>
      </c>
      <c r="M13" s="142"/>
      <c r="N13" s="130"/>
      <c r="O13" s="130"/>
      <c r="P13" s="130"/>
      <c r="Q13" s="130"/>
      <c r="R13" s="130"/>
      <c r="S13" s="130"/>
      <c r="T13" s="130"/>
      <c r="U13" s="130"/>
      <c r="V13" s="130"/>
      <c r="W13" s="130"/>
    </row>
    <row r="14" spans="1:23" ht="30" customHeight="1">
      <c r="A14" s="64">
        <v>4</v>
      </c>
      <c r="B14" s="153"/>
      <c r="C14" s="154"/>
      <c r="D14" s="274"/>
      <c r="E14" s="275"/>
      <c r="F14" s="155"/>
      <c r="G14" s="156"/>
      <c r="H14" s="159"/>
      <c r="I14" s="160"/>
      <c r="J14" s="75"/>
      <c r="K14" s="130">
        <f>IF(H14&lt;&gt;"",1,0)</f>
        <v>0</v>
      </c>
      <c r="L14" s="130" t="str">
        <f t="shared" si="1"/>
        <v/>
      </c>
      <c r="M14" s="141"/>
      <c r="N14" s="130"/>
      <c r="O14" s="130"/>
      <c r="P14" s="130"/>
      <c r="Q14" s="130"/>
      <c r="R14" s="130"/>
      <c r="S14" s="130"/>
      <c r="T14" s="130"/>
      <c r="U14" s="130"/>
      <c r="V14" s="130"/>
      <c r="W14" s="130"/>
    </row>
    <row r="15" spans="1:23" ht="30" customHeight="1">
      <c r="A15" s="64">
        <v>5</v>
      </c>
      <c r="B15" s="153"/>
      <c r="C15" s="154"/>
      <c r="D15" s="274"/>
      <c r="E15" s="275"/>
      <c r="F15" s="155"/>
      <c r="G15" s="156"/>
      <c r="H15" s="159"/>
      <c r="I15" s="160"/>
      <c r="J15" s="75"/>
      <c r="K15" s="130">
        <f t="shared" si="0"/>
        <v>0</v>
      </c>
      <c r="L15" s="130" t="str">
        <f t="shared" si="1"/>
        <v/>
      </c>
      <c r="M15" s="130"/>
      <c r="N15" s="130"/>
      <c r="O15" s="130"/>
      <c r="P15" s="130"/>
      <c r="Q15" s="130"/>
      <c r="R15" s="130"/>
      <c r="S15" s="130"/>
      <c r="T15" s="130"/>
      <c r="U15" s="130"/>
      <c r="V15" s="130"/>
      <c r="W15" s="130"/>
    </row>
    <row r="16" spans="1:23" ht="30" customHeight="1">
      <c r="A16" s="64">
        <v>6</v>
      </c>
      <c r="B16" s="153"/>
      <c r="C16" s="154"/>
      <c r="D16" s="274"/>
      <c r="E16" s="275"/>
      <c r="F16" s="155"/>
      <c r="G16" s="156"/>
      <c r="H16" s="159"/>
      <c r="I16" s="160"/>
      <c r="J16" s="75"/>
      <c r="K16" s="130">
        <f t="shared" si="0"/>
        <v>0</v>
      </c>
      <c r="L16" s="130" t="str">
        <f t="shared" si="1"/>
        <v/>
      </c>
      <c r="M16" s="130"/>
      <c r="N16" s="130"/>
      <c r="O16" s="130"/>
      <c r="P16" s="130"/>
      <c r="Q16" s="130"/>
      <c r="R16" s="130"/>
      <c r="S16" s="130"/>
      <c r="T16" s="130"/>
      <c r="U16" s="130"/>
      <c r="V16" s="130"/>
      <c r="W16" s="130"/>
    </row>
    <row r="17" spans="1:23" ht="30" customHeight="1">
      <c r="A17" s="64">
        <v>7</v>
      </c>
      <c r="B17" s="153"/>
      <c r="C17" s="154"/>
      <c r="D17" s="274"/>
      <c r="E17" s="275"/>
      <c r="F17" s="155"/>
      <c r="G17" s="156"/>
      <c r="H17" s="159"/>
      <c r="I17" s="160"/>
      <c r="J17" s="75"/>
      <c r="K17" s="130">
        <f t="shared" si="0"/>
        <v>0</v>
      </c>
      <c r="L17" s="130" t="str">
        <f t="shared" si="1"/>
        <v/>
      </c>
      <c r="M17" s="130"/>
      <c r="N17" s="130"/>
      <c r="O17" s="130"/>
      <c r="P17" s="130"/>
      <c r="Q17" s="130"/>
      <c r="R17" s="130"/>
      <c r="S17" s="130"/>
      <c r="T17" s="130"/>
      <c r="U17" s="130"/>
      <c r="V17" s="130"/>
      <c r="W17" s="130"/>
    </row>
    <row r="18" spans="1:23" ht="30" customHeight="1">
      <c r="A18" s="64">
        <v>8</v>
      </c>
      <c r="B18" s="153"/>
      <c r="C18" s="154"/>
      <c r="D18" s="274"/>
      <c r="E18" s="275"/>
      <c r="F18" s="155"/>
      <c r="G18" s="156"/>
      <c r="H18" s="159"/>
      <c r="I18" s="160"/>
      <c r="J18" s="75"/>
      <c r="K18" s="130">
        <f t="shared" si="0"/>
        <v>0</v>
      </c>
      <c r="L18" s="130" t="str">
        <f t="shared" si="1"/>
        <v/>
      </c>
      <c r="M18" s="130"/>
      <c r="N18" s="130"/>
      <c r="O18" s="130"/>
      <c r="P18" s="130"/>
      <c r="Q18" s="130"/>
      <c r="R18" s="130"/>
      <c r="S18" s="130"/>
      <c r="T18" s="130"/>
      <c r="U18" s="130"/>
      <c r="V18" s="130"/>
      <c r="W18" s="130"/>
    </row>
    <row r="19" spans="1:23" ht="30" customHeight="1">
      <c r="A19" s="64">
        <v>9</v>
      </c>
      <c r="B19" s="153"/>
      <c r="C19" s="154"/>
      <c r="D19" s="274"/>
      <c r="E19" s="275"/>
      <c r="F19" s="155"/>
      <c r="G19" s="156"/>
      <c r="H19" s="159"/>
      <c r="I19" s="160"/>
      <c r="J19" s="75"/>
      <c r="K19" s="130">
        <f t="shared" si="0"/>
        <v>0</v>
      </c>
      <c r="L19" s="130" t="str">
        <f t="shared" si="1"/>
        <v/>
      </c>
      <c r="M19" s="130"/>
      <c r="N19" s="130"/>
      <c r="O19" s="130"/>
      <c r="P19" s="130"/>
      <c r="Q19" s="130"/>
      <c r="R19" s="130"/>
      <c r="S19" s="130"/>
      <c r="T19" s="130"/>
      <c r="U19" s="130"/>
      <c r="V19" s="130"/>
      <c r="W19" s="130"/>
    </row>
    <row r="20" spans="1:23" ht="30" customHeight="1">
      <c r="A20" s="64">
        <v>10</v>
      </c>
      <c r="B20" s="153"/>
      <c r="C20" s="154"/>
      <c r="D20" s="274"/>
      <c r="E20" s="275"/>
      <c r="F20" s="155"/>
      <c r="G20" s="156"/>
      <c r="H20" s="159"/>
      <c r="I20" s="160"/>
      <c r="J20" s="75"/>
      <c r="K20" s="130">
        <f t="shared" si="0"/>
        <v>0</v>
      </c>
      <c r="L20" s="130" t="str">
        <f t="shared" si="1"/>
        <v/>
      </c>
      <c r="M20" s="130"/>
      <c r="N20" s="130"/>
      <c r="O20" s="130"/>
      <c r="P20" s="130"/>
      <c r="Q20" s="130"/>
      <c r="R20" s="130"/>
      <c r="S20" s="130"/>
      <c r="T20" s="130"/>
      <c r="U20" s="130"/>
      <c r="V20" s="130"/>
      <c r="W20" s="130"/>
    </row>
    <row r="21" spans="1:23" ht="30" customHeight="1">
      <c r="A21" s="64">
        <v>11</v>
      </c>
      <c r="B21" s="153"/>
      <c r="C21" s="154"/>
      <c r="D21" s="274"/>
      <c r="E21" s="275"/>
      <c r="F21" s="155"/>
      <c r="G21" s="156"/>
      <c r="H21" s="159"/>
      <c r="I21" s="160"/>
      <c r="J21" s="75"/>
      <c r="K21" s="130">
        <f t="shared" si="0"/>
        <v>0</v>
      </c>
      <c r="L21" s="130" t="str">
        <f t="shared" si="1"/>
        <v/>
      </c>
      <c r="M21" s="130"/>
      <c r="N21" s="130"/>
      <c r="O21" s="130"/>
      <c r="P21" s="130"/>
      <c r="Q21" s="130"/>
      <c r="R21" s="130"/>
      <c r="S21" s="130"/>
      <c r="T21" s="130"/>
      <c r="U21" s="130"/>
      <c r="V21" s="130"/>
      <c r="W21" s="130"/>
    </row>
    <row r="22" spans="1:23" ht="30" customHeight="1">
      <c r="A22" s="64">
        <v>12</v>
      </c>
      <c r="B22" s="153"/>
      <c r="C22" s="154"/>
      <c r="D22" s="274"/>
      <c r="E22" s="275"/>
      <c r="F22" s="155"/>
      <c r="G22" s="156"/>
      <c r="H22" s="159"/>
      <c r="I22" s="160"/>
      <c r="J22" s="75"/>
      <c r="K22" s="130">
        <f t="shared" si="0"/>
        <v>0</v>
      </c>
      <c r="L22" s="130" t="str">
        <f t="shared" si="1"/>
        <v/>
      </c>
      <c r="M22" s="130"/>
      <c r="N22" s="130"/>
      <c r="O22" s="130"/>
      <c r="P22" s="130"/>
      <c r="Q22" s="130"/>
      <c r="R22" s="130"/>
      <c r="S22" s="130"/>
      <c r="T22" s="130"/>
      <c r="U22" s="130"/>
      <c r="V22" s="130"/>
      <c r="W22" s="130"/>
    </row>
    <row r="23" spans="1:23" ht="30" customHeight="1">
      <c r="A23" s="64">
        <v>13</v>
      </c>
      <c r="B23" s="153"/>
      <c r="C23" s="154"/>
      <c r="D23" s="274"/>
      <c r="E23" s="275"/>
      <c r="F23" s="155"/>
      <c r="G23" s="156"/>
      <c r="H23" s="159"/>
      <c r="I23" s="160"/>
      <c r="J23" s="75"/>
      <c r="K23" s="130">
        <f t="shared" si="0"/>
        <v>0</v>
      </c>
      <c r="L23" s="130" t="str">
        <f t="shared" si="1"/>
        <v/>
      </c>
      <c r="M23" s="130"/>
      <c r="N23" s="130"/>
      <c r="O23" s="130"/>
      <c r="P23" s="130"/>
      <c r="Q23" s="130"/>
      <c r="R23" s="130"/>
      <c r="S23" s="130"/>
      <c r="T23" s="130"/>
      <c r="U23" s="130"/>
      <c r="V23" s="130"/>
      <c r="W23" s="130"/>
    </row>
    <row r="24" spans="1:23" ht="30" customHeight="1">
      <c r="A24" s="64">
        <v>14</v>
      </c>
      <c r="B24" s="153"/>
      <c r="C24" s="154"/>
      <c r="D24" s="274"/>
      <c r="E24" s="275"/>
      <c r="F24" s="155"/>
      <c r="G24" s="156"/>
      <c r="H24" s="159"/>
      <c r="I24" s="160"/>
      <c r="J24" s="75"/>
      <c r="K24" s="130">
        <f t="shared" si="0"/>
        <v>0</v>
      </c>
      <c r="L24" s="130" t="str">
        <f t="shared" si="1"/>
        <v/>
      </c>
      <c r="M24" s="130"/>
      <c r="N24" s="130"/>
      <c r="O24" s="130"/>
      <c r="P24" s="130"/>
      <c r="Q24" s="130"/>
      <c r="R24" s="130"/>
      <c r="S24" s="130"/>
      <c r="T24" s="130"/>
      <c r="U24" s="130"/>
      <c r="V24" s="130"/>
      <c r="W24" s="130"/>
    </row>
    <row r="25" spans="1:23" ht="30" customHeight="1" thickBot="1">
      <c r="A25" s="65">
        <v>15</v>
      </c>
      <c r="B25" s="198"/>
      <c r="C25" s="161"/>
      <c r="D25" s="294"/>
      <c r="E25" s="295"/>
      <c r="F25" s="162"/>
      <c r="G25" s="163"/>
      <c r="H25" s="164"/>
      <c r="I25" s="165"/>
      <c r="J25" s="76"/>
      <c r="K25" s="130">
        <f t="shared" si="0"/>
        <v>0</v>
      </c>
      <c r="L25" s="130" t="e">
        <f>IF(SUMIF(C11:C25,"【職員処遇改善費のみ対象】園内研修",I11:I25)&gt;VLOOKUP(C6,M25:N28,2,FALSE),VLOOKUP(C6,M25:N28,2,FALSE)-SUMIF(C11:C25,"【職員処遇改善費のみ対象】園内研修",I11:I25),"")</f>
        <v>#N/A</v>
      </c>
      <c r="M25" s="54" t="s">
        <v>140</v>
      </c>
      <c r="N25" s="149">
        <v>4</v>
      </c>
      <c r="O25" s="130"/>
      <c r="P25" s="130"/>
      <c r="Q25" s="130"/>
      <c r="R25" s="130"/>
      <c r="S25" s="130"/>
      <c r="T25" s="130"/>
      <c r="U25" s="130"/>
      <c r="V25" s="130"/>
      <c r="W25" s="130"/>
    </row>
    <row r="26" spans="1:23" ht="26.25" customHeight="1" thickTop="1" thickBot="1">
      <c r="A26" s="287" t="s">
        <v>65</v>
      </c>
      <c r="B26" s="289"/>
      <c r="C26" s="288"/>
      <c r="D26" s="288"/>
      <c r="E26" s="288"/>
      <c r="F26" s="289"/>
      <c r="G26" s="290"/>
      <c r="H26" s="85">
        <f ca="1">①集計表!P61</f>
        <v>0</v>
      </c>
      <c r="I26" s="82">
        <f ca="1">SUM(I27:I29)</f>
        <v>0</v>
      </c>
      <c r="J26" s="152"/>
      <c r="K26" s="130"/>
      <c r="L26" s="130"/>
      <c r="M26" s="132"/>
      <c r="N26" s="149"/>
      <c r="O26" s="130"/>
      <c r="P26" s="130"/>
      <c r="Q26" s="130"/>
      <c r="R26" s="130"/>
      <c r="S26" s="130"/>
      <c r="T26" s="130"/>
      <c r="U26" s="130"/>
      <c r="V26" s="130"/>
      <c r="W26" s="130"/>
    </row>
    <row r="27" spans="1:23" ht="26.25" customHeight="1" thickBot="1">
      <c r="A27" s="136"/>
      <c r="B27" s="127" t="s">
        <v>66</v>
      </c>
      <c r="C27" s="128"/>
      <c r="D27" s="128"/>
      <c r="E27" s="128"/>
      <c r="F27" s="128"/>
      <c r="G27" s="128"/>
      <c r="H27" s="139" t="s">
        <v>89</v>
      </c>
      <c r="I27" s="82">
        <f>SUMIF(C11:C25,"【職員処遇改善費のみ対象】横浜市（区）主催研修",I11:I25)</f>
        <v>0</v>
      </c>
      <c r="J27" s="126"/>
      <c r="K27" s="130"/>
      <c r="L27" s="130"/>
      <c r="M27" s="132"/>
      <c r="N27" s="149"/>
      <c r="O27" s="130"/>
      <c r="P27" s="130"/>
      <c r="Q27" s="130"/>
      <c r="R27" s="130"/>
      <c r="S27" s="130"/>
      <c r="T27" s="130"/>
      <c r="U27" s="130"/>
      <c r="V27" s="130"/>
      <c r="W27" s="130"/>
    </row>
    <row r="28" spans="1:23" ht="26.25" customHeight="1" thickBot="1">
      <c r="A28" s="136"/>
      <c r="B28" s="147" t="s">
        <v>145</v>
      </c>
      <c r="C28" s="128"/>
      <c r="D28" s="128"/>
      <c r="E28" s="128"/>
      <c r="F28" s="128"/>
      <c r="G28" s="128"/>
      <c r="H28" s="138" t="s">
        <v>186</v>
      </c>
      <c r="I28" s="82">
        <f ca="1">SUMIF(C11:C26,"【幼稚園又は認定こども園に勤務していた者】その他",I11:I25)</f>
        <v>0</v>
      </c>
      <c r="J28" s="137"/>
      <c r="K28" s="130"/>
      <c r="M28" s="132"/>
      <c r="N28" s="149"/>
      <c r="O28" s="130"/>
      <c r="P28" s="130"/>
      <c r="Q28" s="130"/>
      <c r="R28" s="130"/>
      <c r="S28" s="130"/>
      <c r="T28" s="130"/>
      <c r="U28" s="130"/>
      <c r="V28" s="130"/>
      <c r="W28" s="130"/>
    </row>
    <row r="29" spans="1:23" ht="26.25" customHeight="1" thickBot="1">
      <c r="A29" s="136"/>
      <c r="B29" s="292" t="s">
        <v>144</v>
      </c>
      <c r="C29" s="292"/>
      <c r="D29" s="292"/>
      <c r="E29" s="292"/>
      <c r="F29" s="292"/>
      <c r="G29" s="293"/>
      <c r="H29" s="138" t="s">
        <v>187</v>
      </c>
      <c r="I29" s="82">
        <f>IF(SUMIF(C11:C25,"【職員処遇改善費のみ対象】園内研修",I11:I25)&gt;N25,N25,SUMIF(C11:C25,"【職員処遇改善費のみ対象】園内研修",I11:I25))</f>
        <v>0</v>
      </c>
      <c r="J29" s="137"/>
      <c r="K29" s="130"/>
      <c r="L29" s="130"/>
      <c r="M29" s="130"/>
      <c r="N29" s="130"/>
      <c r="O29" s="130"/>
      <c r="P29" s="130"/>
      <c r="Q29" s="130"/>
      <c r="R29" s="130"/>
      <c r="S29" s="130"/>
      <c r="T29" s="130"/>
      <c r="U29" s="130"/>
      <c r="V29" s="130"/>
      <c r="W29" s="130"/>
    </row>
    <row r="30" spans="1:23" s="52" customFormat="1" ht="26.25" customHeight="1" thickBot="1">
      <c r="A30" s="121"/>
      <c r="B30" s="122" t="s">
        <v>183</v>
      </c>
      <c r="C30" s="148"/>
      <c r="D30" s="128"/>
      <c r="E30" s="128"/>
      <c r="F30" s="128"/>
      <c r="G30" s="128"/>
      <c r="H30" s="189" t="s">
        <v>188</v>
      </c>
      <c r="I30" s="82">
        <f>SUMIF(C11:C25,"幼稚園教諭旧免許状更新講習・免許法認定講習",I11:I25)</f>
        <v>0</v>
      </c>
      <c r="J30" s="128"/>
      <c r="K30" s="132"/>
      <c r="L30" s="132"/>
      <c r="M30" s="132"/>
      <c r="N30" s="132"/>
      <c r="O30" s="132"/>
      <c r="P30" s="132"/>
      <c r="Q30" s="132"/>
      <c r="R30" s="132"/>
      <c r="S30" s="132"/>
      <c r="T30" s="132"/>
      <c r="U30" s="132"/>
      <c r="V30" s="132"/>
      <c r="W30" s="132"/>
    </row>
    <row r="31" spans="1:23" s="52" customFormat="1" ht="15" customHeight="1">
      <c r="A31" s="121"/>
      <c r="B31" s="291" t="s">
        <v>184</v>
      </c>
      <c r="C31" s="291"/>
      <c r="D31" s="128"/>
      <c r="E31" s="128"/>
      <c r="F31" s="128"/>
      <c r="G31" s="128"/>
      <c r="H31" s="128"/>
      <c r="I31" s="128"/>
      <c r="J31" s="128"/>
      <c r="K31" s="132"/>
      <c r="L31" s="132"/>
      <c r="M31" s="132"/>
      <c r="N31" s="132"/>
      <c r="O31" s="132"/>
      <c r="P31" s="132"/>
      <c r="Q31" s="132"/>
      <c r="R31" s="132"/>
      <c r="S31" s="132"/>
      <c r="T31" s="132"/>
      <c r="U31" s="132"/>
      <c r="V31" s="132"/>
      <c r="W31" s="132"/>
    </row>
    <row r="32" spans="1:23" s="52" customFormat="1" ht="15" customHeight="1">
      <c r="A32" s="121"/>
      <c r="B32" s="122" t="s">
        <v>185</v>
      </c>
      <c r="C32" s="128"/>
      <c r="D32" s="128"/>
      <c r="E32" s="128"/>
      <c r="F32" s="128"/>
      <c r="G32" s="128"/>
      <c r="H32" s="128"/>
      <c r="I32" s="128"/>
      <c r="J32" s="128"/>
      <c r="K32" s="132"/>
      <c r="L32" s="132"/>
      <c r="M32" s="132"/>
      <c r="N32" s="132"/>
      <c r="O32" s="132"/>
      <c r="P32" s="132"/>
      <c r="Q32" s="132"/>
      <c r="R32" s="132"/>
      <c r="S32" s="132"/>
      <c r="T32" s="132"/>
      <c r="U32" s="132"/>
      <c r="V32" s="132"/>
      <c r="W32" s="132"/>
    </row>
    <row r="33" spans="1:23" s="52" customFormat="1" ht="15" customHeight="1">
      <c r="A33" s="121"/>
      <c r="B33" s="122" t="s">
        <v>196</v>
      </c>
      <c r="C33" s="128"/>
      <c r="D33" s="128"/>
      <c r="E33" s="128"/>
      <c r="F33" s="128"/>
      <c r="G33" s="128"/>
      <c r="H33" s="128"/>
      <c r="I33" s="128"/>
      <c r="J33" s="128"/>
      <c r="K33" s="132"/>
      <c r="L33" s="132"/>
      <c r="M33" s="132"/>
      <c r="N33" s="132"/>
      <c r="O33" s="132"/>
      <c r="P33" s="132"/>
      <c r="Q33" s="132"/>
      <c r="R33" s="132"/>
      <c r="S33" s="132"/>
      <c r="T33" s="132"/>
      <c r="U33" s="132"/>
      <c r="V33" s="132"/>
      <c r="W33" s="132"/>
    </row>
    <row r="34" spans="1:23" s="52" customFormat="1" ht="15" customHeight="1">
      <c r="A34" s="121"/>
      <c r="C34" s="129"/>
      <c r="D34" s="128"/>
      <c r="E34" s="128"/>
      <c r="F34" s="128"/>
      <c r="G34" s="128"/>
      <c r="H34" s="128"/>
      <c r="I34" s="128"/>
      <c r="J34" s="128"/>
      <c r="K34" s="132"/>
      <c r="L34" s="132"/>
      <c r="M34" s="132"/>
      <c r="N34" s="132"/>
      <c r="O34" s="132"/>
      <c r="P34" s="132"/>
      <c r="Q34" s="132"/>
      <c r="R34" s="132"/>
      <c r="S34" s="132"/>
      <c r="T34" s="132"/>
      <c r="U34" s="132"/>
      <c r="V34" s="132"/>
      <c r="W34" s="132"/>
    </row>
    <row r="35" spans="1:23" s="52" customFormat="1" ht="15" customHeight="1">
      <c r="A35" s="121"/>
      <c r="D35" s="128"/>
      <c r="E35" s="128"/>
      <c r="F35" s="128"/>
      <c r="G35" s="128"/>
      <c r="H35" s="128"/>
      <c r="I35" s="128"/>
      <c r="J35" s="128"/>
      <c r="K35" s="132"/>
      <c r="L35" s="132"/>
      <c r="M35" s="132"/>
      <c r="N35" s="132"/>
      <c r="O35" s="132"/>
      <c r="P35" s="132"/>
      <c r="Q35" s="132"/>
      <c r="R35" s="132"/>
      <c r="S35" s="132"/>
      <c r="T35" s="132"/>
      <c r="U35" s="132"/>
      <c r="V35" s="132"/>
      <c r="W35" s="132"/>
    </row>
    <row r="36" spans="1:23" s="52" customFormat="1" ht="15" customHeight="1">
      <c r="A36" s="121"/>
      <c r="C36" s="128"/>
      <c r="D36" s="128"/>
      <c r="E36" s="128"/>
      <c r="F36" s="128"/>
      <c r="G36" s="128"/>
      <c r="H36" s="128"/>
      <c r="I36" s="128"/>
      <c r="J36" s="128"/>
      <c r="K36" s="132"/>
      <c r="L36" s="132"/>
      <c r="M36" s="132"/>
      <c r="N36" s="132"/>
      <c r="O36" s="132"/>
      <c r="P36" s="132"/>
      <c r="Q36" s="132"/>
      <c r="R36" s="132"/>
      <c r="S36" s="132"/>
      <c r="T36" s="132"/>
      <c r="U36" s="132"/>
      <c r="V36" s="132"/>
      <c r="W36" s="132"/>
    </row>
    <row r="37" spans="1:23" s="52" customFormat="1" ht="15" customHeight="1">
      <c r="A37" s="62"/>
      <c r="C37" s="50"/>
      <c r="D37" s="50"/>
      <c r="E37" s="50"/>
      <c r="F37" s="50"/>
      <c r="G37" s="50"/>
      <c r="H37" s="50"/>
      <c r="I37" s="50"/>
      <c r="J37" s="50"/>
    </row>
    <row r="38" spans="1:23" s="52" customFormat="1" ht="15" customHeight="1">
      <c r="A38" s="62"/>
      <c r="B38" s="99" t="s">
        <v>90</v>
      </c>
      <c r="C38" s="100"/>
      <c r="D38" s="100"/>
      <c r="E38" s="100"/>
      <c r="F38" s="100"/>
      <c r="G38" s="50"/>
      <c r="H38" s="50"/>
      <c r="I38" s="50"/>
      <c r="J38" s="50"/>
    </row>
    <row r="39" spans="1:23" s="52" customFormat="1" ht="30" customHeight="1">
      <c r="A39" s="62"/>
      <c r="B39" s="211"/>
      <c r="C39" s="212"/>
      <c r="D39" s="212"/>
      <c r="E39" s="212"/>
      <c r="F39" s="212"/>
      <c r="G39" s="212"/>
      <c r="H39" s="212"/>
      <c r="I39" s="212"/>
      <c r="J39" s="212"/>
    </row>
    <row r="40" spans="1:23" s="52" customFormat="1" ht="15" customHeight="1">
      <c r="A40" s="62"/>
      <c r="B40" s="58"/>
      <c r="C40" s="50"/>
      <c r="D40" s="50"/>
      <c r="E40" s="50"/>
      <c r="F40" s="50"/>
      <c r="G40" s="50"/>
      <c r="H40" s="50"/>
      <c r="I40" s="50"/>
      <c r="J40" s="50"/>
    </row>
    <row r="41" spans="1:23" s="52" customFormat="1" ht="15" customHeight="1">
      <c r="A41" s="62"/>
      <c r="B41" s="58"/>
      <c r="C41" s="50"/>
      <c r="D41" s="50"/>
      <c r="E41" s="50"/>
      <c r="F41" s="50"/>
      <c r="G41" s="50"/>
      <c r="H41" s="50"/>
      <c r="I41" s="50"/>
      <c r="J41" s="50"/>
    </row>
    <row r="42" spans="1:23" s="53" customFormat="1" ht="15" customHeight="1">
      <c r="A42" s="66"/>
      <c r="B42" s="57"/>
      <c r="C42" s="51"/>
      <c r="D42" s="51"/>
      <c r="E42" s="51"/>
      <c r="F42" s="51"/>
      <c r="G42" s="51"/>
      <c r="H42" s="51"/>
      <c r="I42" s="51"/>
      <c r="J42" s="51"/>
    </row>
  </sheetData>
  <sheetProtection algorithmName="SHA-512" hashValue="mkRiwc6PivJ6oO+3g7V4x6agcb/zI2nfyaubQ1WH4xNR//8bE4JGLBAWm8D9iBT4MwOSQ72SoxUTX9HAiFLsQQ==" saltValue="TSOrGAxAdSHgAGBZn3KCoQ==" spinCount="100000" sheet="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9:G29"/>
    <mergeCell ref="B31:C31"/>
    <mergeCell ref="B39:J39"/>
    <mergeCell ref="D21:E21"/>
    <mergeCell ref="D22:E22"/>
    <mergeCell ref="D23:E23"/>
    <mergeCell ref="D24:E24"/>
    <mergeCell ref="D25:E25"/>
    <mergeCell ref="A26:G26"/>
  </mergeCells>
  <phoneticPr fontId="2"/>
  <conditionalFormatting sqref="C6:C7">
    <cfRule type="cellIs" dxfId="12" priority="13" operator="equal">
      <formula>""</formula>
    </cfRule>
  </conditionalFormatting>
  <conditionalFormatting sqref="D8 H26:I26">
    <cfRule type="cellIs" dxfId="11" priority="15" operator="equal">
      <formula>""</formula>
    </cfRule>
  </conditionalFormatting>
  <conditionalFormatting sqref="D11:E25 G11:H25">
    <cfRule type="expression" dxfId="10" priority="3">
      <formula>$C11="【職員処遇改善費のみ対象】園内研修"</formula>
    </cfRule>
  </conditionalFormatting>
  <conditionalFormatting sqref="D11:E25">
    <cfRule type="expression" dxfId="9" priority="11">
      <formula>$C11="【職員処遇改善費のみ対象】横浜市（区）主催研修"</formula>
    </cfRule>
    <cfRule type="expression" dxfId="8" priority="12">
      <formula>$C11="幼稚園教諭旧免許状更新講習・免許法認定講習"</formula>
    </cfRule>
  </conditionalFormatting>
  <conditionalFormatting sqref="F11:F25">
    <cfRule type="expression" dxfId="7" priority="7">
      <formula>$C11&lt;&gt;"保育士等キャリアアップ研修"</formula>
    </cfRule>
    <cfRule type="expression" dxfId="6" priority="16" stopIfTrue="1">
      <formula>$C11="保育士等キャリアアップ研修"</formula>
    </cfRule>
  </conditionalFormatting>
  <conditionalFormatting sqref="F11:H25">
    <cfRule type="expression" dxfId="5" priority="4">
      <formula>$C11="その他"</formula>
    </cfRule>
  </conditionalFormatting>
  <conditionalFormatting sqref="G11:G25">
    <cfRule type="expression" dxfId="4" priority="9">
      <formula>$C11="幼稚園教諭旧免許状更新講習・免許法認定講習"</formula>
    </cfRule>
  </conditionalFormatting>
  <conditionalFormatting sqref="G11:H25">
    <cfRule type="expression" dxfId="3" priority="1">
      <formula>$C11="【職員処遇改善費のみ対象】横浜市（区）主催研修"</formula>
    </cfRule>
  </conditionalFormatting>
  <conditionalFormatting sqref="H11:H25">
    <cfRule type="expression" dxfId="2" priority="2">
      <formula>$C11="【幼稚園又は認定こども園に勤務していた者】その他"</formula>
    </cfRule>
  </conditionalFormatting>
  <conditionalFormatting sqref="H3:I3 H4:J7">
    <cfRule type="cellIs" dxfId="1" priority="14" operator="equal">
      <formula>""</formula>
    </cfRule>
  </conditionalFormatting>
  <conditionalFormatting sqref="I11:I25">
    <cfRule type="expression" dxfId="0" priority="8">
      <formula>$C11="保育士等キャリアアップ研修"</formula>
    </cfRule>
  </conditionalFormatting>
  <dataValidations count="9">
    <dataValidation type="list" allowBlank="1" showInputMessage="1" showErrorMessage="1" sqref="D11:E25" xr:uid="{16EC28E6-0B93-4AE4-8B46-E45070FEF880}">
      <formula1>INDIRECT($C11)</formula1>
    </dataValidation>
    <dataValidation type="list" allowBlank="1" showInputMessage="1" showErrorMessage="1" sqref="O6" xr:uid="{26011476-4F79-4330-A5CD-076C50F5878A}">
      <formula1>" "</formula1>
    </dataValidation>
    <dataValidation type="list" allowBlank="1" showInputMessage="1" showErrorMessage="1" sqref="C11:C25" xr:uid="{7562BC28-6189-4806-B5B1-E2E127E2733A}">
      <formula1>INDIRECT($D$8)</formula1>
    </dataValidation>
    <dataValidation type="list" allowBlank="1" showInputMessage="1" showErrorMessage="1" sqref="D8" xr:uid="{814F9E12-BCE0-431C-A4C7-F3C3B842BC33}">
      <formula1>"〇,×"</formula1>
    </dataValidation>
    <dataValidation type="textLength" operator="equal" allowBlank="1" showInputMessage="1" showErrorMessage="1" sqref="G11:G25" xr:uid="{2EAE0847-BBCD-4A6C-9521-45673BC4AA32}">
      <formula1>12</formula1>
    </dataValidation>
    <dataValidation type="decimal" operator="greaterThanOrEqual" allowBlank="1" showInputMessage="1" showErrorMessage="1" sqref="I11:I25" xr:uid="{D3D4E810-476B-4803-BD24-AA0B6AA74041}">
      <formula1>0</formula1>
    </dataValidation>
    <dataValidation type="list" allowBlank="1" showInputMessage="1" showErrorMessage="1" sqref="H11:H24" xr:uid="{0EAEF129-14A2-4873-81FA-FFBCB629302E}">
      <formula1>INDIRECT($C$6)</formula1>
    </dataValidation>
    <dataValidation type="list" allowBlank="1" showInputMessage="1" showErrorMessage="1" sqref="H25" xr:uid="{3329936A-4B6B-4069-90E6-C70F267DBD29}">
      <formula1>INDIRECT($C$5)</formula1>
    </dataValidation>
    <dataValidation type="date" operator="lessThanOrEqual" allowBlank="1" error="賃金改善開始月のR6.4月以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6.4月以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3CD47A19-872D-47F4-8FDF-9CFA39BD9842}">
      <formula1>45716</formula1>
    </dataValidation>
  </dataValidations>
  <printOptions horizontalCentered="1"/>
  <pageMargins left="0.25" right="0.25" top="0.75" bottom="0.75" header="0.3" footer="0.3"/>
  <pageSetup paperSize="8" scale="85" orientation="landscape" cellComments="asDisplayed" r:id="rId1"/>
  <extLst>
    <ext xmlns:x14="http://schemas.microsoft.com/office/spreadsheetml/2009/9/main" uri="{CCE6A557-97BC-4b89-ADB6-D9C93CAAB3DF}">
      <x14:dataValidations xmlns:xm="http://schemas.microsoft.com/office/excel/2006/main" count="1">
        <x14:dataValidation type="list" allowBlank="1" showInputMessage="1" showErrorMessage="1" xr:uid="{97C3FD5C-637A-42C0-898D-84C581321F73}">
          <x14:formula1>
            <xm:f>マスタ!$C$3:$C$6</xm:f>
          </x14:formula1>
          <xm:sqref>C6:D6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5E568C-8929-4E52-9787-91B3B16742C4}">
  <sheetPr codeName="Sheet6">
    <tabColor rgb="FFFF0000"/>
    <pageSetUpPr fitToPage="1"/>
  </sheetPr>
  <dimension ref="A1:W42"/>
  <sheetViews>
    <sheetView showZeros="0" view="pageBreakPreview" zoomScale="70" zoomScaleNormal="70" zoomScaleSheetLayoutView="70" workbookViewId="0">
      <selection activeCell="B12" sqref="B12"/>
    </sheetView>
  </sheetViews>
  <sheetFormatPr defaultRowHeight="18.75"/>
  <cols>
    <col min="1" max="1" width="5" style="63" customWidth="1"/>
    <col min="2" max="2" width="16.75" style="67" customWidth="1"/>
    <col min="3" max="3" width="39.375" style="2" customWidth="1"/>
    <col min="4" max="4" width="9.375" style="2" customWidth="1"/>
    <col min="5" max="5" width="37.625" style="2" customWidth="1"/>
    <col min="6" max="6" width="42.875" style="2" customWidth="1"/>
    <col min="7" max="7" width="19.625" style="2" customWidth="1"/>
    <col min="8" max="8" width="22.375" style="2" customWidth="1"/>
    <col min="9" max="9" width="15.625" style="2" customWidth="1"/>
    <col min="10" max="10" width="27.5" style="2" customWidth="1"/>
    <col min="11" max="11" width="9" style="2" hidden="1" customWidth="1"/>
    <col min="12" max="12" width="11.875" style="2" hidden="1" customWidth="1"/>
    <col min="13" max="13" width="10.5" style="2" hidden="1" customWidth="1"/>
    <col min="14" max="14" width="9" style="2" hidden="1" customWidth="1"/>
    <col min="15" max="15" width="50.625" style="2" hidden="1" customWidth="1"/>
    <col min="16" max="16384" width="9" style="2"/>
  </cols>
  <sheetData>
    <row r="1" spans="1:23" ht="29.25" customHeight="1">
      <c r="A1" s="112" t="s">
        <v>71</v>
      </c>
      <c r="B1" s="113"/>
      <c r="C1" s="117"/>
      <c r="D1" s="116" t="s">
        <v>195</v>
      </c>
      <c r="E1" s="98"/>
      <c r="F1" s="116"/>
      <c r="G1" s="117"/>
      <c r="H1" s="117"/>
      <c r="I1" s="117"/>
      <c r="J1" s="118"/>
      <c r="K1" s="130"/>
      <c r="L1" s="130"/>
      <c r="M1" s="130"/>
      <c r="N1" s="130"/>
      <c r="O1" s="130"/>
      <c r="P1" s="130"/>
      <c r="Q1" s="130"/>
      <c r="R1" s="130"/>
      <c r="S1" s="130"/>
      <c r="T1" s="130"/>
      <c r="U1" s="130"/>
      <c r="V1" s="130"/>
      <c r="W1" s="130"/>
    </row>
    <row r="2" spans="1:23" ht="19.5" thickBot="1">
      <c r="A2" s="121"/>
      <c r="B2" s="122"/>
      <c r="C2" s="119"/>
      <c r="D2" s="119"/>
      <c r="E2" s="119"/>
      <c r="F2" s="124"/>
      <c r="G2" s="119"/>
      <c r="H2" s="125"/>
      <c r="I2" s="125"/>
      <c r="J2" s="125"/>
      <c r="K2" s="130"/>
      <c r="L2" s="130"/>
      <c r="M2" s="130"/>
      <c r="N2" s="130"/>
      <c r="O2" s="130"/>
      <c r="P2" s="130"/>
      <c r="Q2" s="130"/>
      <c r="R2" s="130"/>
      <c r="S2" s="130"/>
      <c r="T2" s="130"/>
      <c r="U2" s="130"/>
      <c r="V2" s="130"/>
      <c r="W2" s="130"/>
    </row>
    <row r="3" spans="1:23" s="6" customFormat="1" ht="24.95" customHeight="1">
      <c r="A3" s="192"/>
      <c r="B3" s="122"/>
      <c r="C3" s="193"/>
      <c r="D3" s="193"/>
      <c r="E3" s="193"/>
      <c r="F3" s="194"/>
      <c r="G3" s="195" t="s">
        <v>1</v>
      </c>
      <c r="H3" s="97">
        <f>①集計表!P4</f>
        <v>0</v>
      </c>
      <c r="I3" s="196" t="s">
        <v>3</v>
      </c>
      <c r="J3" s="118"/>
      <c r="K3" s="131"/>
      <c r="L3" s="131"/>
      <c r="M3" s="131"/>
      <c r="N3" s="131"/>
      <c r="O3" s="131"/>
      <c r="P3" s="131"/>
      <c r="Q3" s="131"/>
      <c r="R3" s="131"/>
      <c r="S3" s="131"/>
      <c r="T3" s="131"/>
      <c r="U3" s="131"/>
      <c r="V3" s="131"/>
      <c r="W3" s="131"/>
    </row>
    <row r="4" spans="1:23" s="6" customFormat="1" ht="24.95" customHeight="1">
      <c r="A4" s="121"/>
      <c r="B4" s="122"/>
      <c r="C4" s="193"/>
      <c r="D4" s="193"/>
      <c r="E4" s="193"/>
      <c r="F4" s="194"/>
      <c r="G4" s="197" t="s">
        <v>4</v>
      </c>
      <c r="H4" s="276">
        <f>①集計表!P5</f>
        <v>0</v>
      </c>
      <c r="I4" s="277"/>
      <c r="J4" s="278"/>
      <c r="K4" s="131"/>
      <c r="L4" s="131"/>
      <c r="M4" s="131"/>
      <c r="N4" s="131"/>
      <c r="O4" s="131"/>
      <c r="P4" s="131"/>
      <c r="Q4" s="131"/>
      <c r="R4" s="131"/>
      <c r="S4" s="131"/>
      <c r="T4" s="131"/>
      <c r="U4" s="131"/>
      <c r="V4" s="131"/>
      <c r="W4" s="131"/>
    </row>
    <row r="5" spans="1:23" s="6" customFormat="1" ht="24.95" customHeight="1" thickBot="1">
      <c r="A5" s="62"/>
      <c r="B5" s="71"/>
      <c r="C5" s="3"/>
      <c r="D5" s="14"/>
      <c r="E5" s="14"/>
      <c r="F5" s="7"/>
      <c r="G5" s="15" t="s">
        <v>7</v>
      </c>
      <c r="H5" s="279">
        <f>①集計表!P6</f>
        <v>0</v>
      </c>
      <c r="I5" s="280"/>
      <c r="J5" s="281"/>
      <c r="K5" s="131"/>
      <c r="L5" s="131"/>
      <c r="M5" s="131"/>
      <c r="N5" s="131"/>
      <c r="O5" s="131"/>
      <c r="P5" s="131"/>
      <c r="Q5" s="131"/>
      <c r="R5" s="131"/>
      <c r="S5" s="131"/>
      <c r="T5" s="131"/>
      <c r="U5" s="131"/>
      <c r="V5" s="131"/>
      <c r="W5" s="131"/>
    </row>
    <row r="6" spans="1:23" s="6" customFormat="1" ht="24.95" customHeight="1">
      <c r="A6" s="62"/>
      <c r="B6" s="68" t="s">
        <v>6</v>
      </c>
      <c r="C6" s="270"/>
      <c r="D6" s="271"/>
      <c r="E6" s="14"/>
      <c r="F6" s="7"/>
      <c r="G6" s="70" t="s">
        <v>63</v>
      </c>
      <c r="H6" s="279">
        <f>①集計表!P7</f>
        <v>0</v>
      </c>
      <c r="I6" s="280"/>
      <c r="J6" s="281"/>
      <c r="K6" s="131"/>
      <c r="L6" s="131"/>
      <c r="M6" s="131"/>
      <c r="N6" s="131"/>
      <c r="O6" s="131"/>
      <c r="P6" s="131"/>
      <c r="Q6" s="131"/>
      <c r="R6" s="131"/>
      <c r="S6" s="131"/>
      <c r="T6" s="131"/>
      <c r="U6" s="131"/>
      <c r="V6" s="131"/>
      <c r="W6" s="131"/>
    </row>
    <row r="7" spans="1:23" s="6" customFormat="1" ht="24.95" customHeight="1" thickBot="1">
      <c r="A7" s="62"/>
      <c r="B7" s="107" t="s">
        <v>9</v>
      </c>
      <c r="C7" s="272"/>
      <c r="D7" s="273"/>
      <c r="E7" s="14"/>
      <c r="F7" s="7"/>
      <c r="G7" s="17" t="s">
        <v>64</v>
      </c>
      <c r="H7" s="282">
        <f>①集計表!P8</f>
        <v>0</v>
      </c>
      <c r="I7" s="283"/>
      <c r="J7" s="284"/>
      <c r="K7" s="131"/>
      <c r="L7" s="131"/>
      <c r="M7" s="131"/>
      <c r="N7" s="131"/>
      <c r="O7" s="131"/>
      <c r="P7" s="131"/>
      <c r="Q7" s="131"/>
      <c r="R7" s="131"/>
      <c r="S7" s="131"/>
      <c r="T7" s="131"/>
      <c r="U7" s="131"/>
      <c r="V7" s="131"/>
      <c r="W7" s="131"/>
    </row>
    <row r="8" spans="1:23" s="6" customFormat="1" ht="24.95" customHeight="1" thickBot="1">
      <c r="A8" s="62"/>
      <c r="B8" s="268" t="s">
        <v>104</v>
      </c>
      <c r="C8" s="269"/>
      <c r="D8" s="133" t="s">
        <v>106</v>
      </c>
      <c r="E8" s="14"/>
      <c r="F8" s="7"/>
      <c r="G8" s="102"/>
      <c r="H8" s="3"/>
      <c r="I8" s="3"/>
      <c r="J8" s="106"/>
      <c r="K8" s="131"/>
      <c r="L8" s="131" t="s">
        <v>190</v>
      </c>
      <c r="M8" s="131"/>
      <c r="N8" s="131"/>
      <c r="O8" s="131"/>
      <c r="P8" s="131"/>
      <c r="Q8" s="131"/>
      <c r="R8" s="131"/>
      <c r="S8" s="131"/>
      <c r="T8" s="131"/>
      <c r="U8" s="131"/>
      <c r="V8" s="131"/>
      <c r="W8" s="131"/>
    </row>
    <row r="9" spans="1:23" ht="24.95" customHeight="1">
      <c r="A9" s="62"/>
      <c r="B9" s="58"/>
      <c r="C9" s="19"/>
      <c r="D9" s="20"/>
      <c r="E9" s="20"/>
      <c r="F9" s="19"/>
      <c r="G9" s="19"/>
      <c r="H9" s="21"/>
      <c r="I9" s="22"/>
      <c r="J9" s="23"/>
      <c r="K9" s="130"/>
      <c r="L9" s="141" t="s">
        <v>189</v>
      </c>
      <c r="M9" s="140">
        <v>42826</v>
      </c>
      <c r="N9" s="130"/>
      <c r="O9" s="130"/>
      <c r="P9" s="130"/>
      <c r="Q9" s="130"/>
      <c r="R9" s="130"/>
      <c r="S9" s="130"/>
      <c r="T9" s="130"/>
      <c r="U9" s="130"/>
      <c r="V9" s="130"/>
      <c r="W9" s="130"/>
    </row>
    <row r="10" spans="1:23" ht="98.25" customHeight="1" thickBot="1">
      <c r="A10" s="61" t="s">
        <v>15</v>
      </c>
      <c r="B10" s="105" t="s">
        <v>146</v>
      </c>
      <c r="C10" s="59" t="s">
        <v>101</v>
      </c>
      <c r="D10" s="285" t="s">
        <v>181</v>
      </c>
      <c r="E10" s="286"/>
      <c r="F10" s="59" t="s">
        <v>19</v>
      </c>
      <c r="G10" s="60" t="s">
        <v>20</v>
      </c>
      <c r="H10" s="69" t="s">
        <v>74</v>
      </c>
      <c r="I10" s="72" t="s">
        <v>136</v>
      </c>
      <c r="J10" s="59" t="s">
        <v>62</v>
      </c>
      <c r="K10" s="130"/>
      <c r="L10" s="141" t="s">
        <v>142</v>
      </c>
      <c r="M10" s="130"/>
      <c r="N10" s="130"/>
      <c r="O10" s="130"/>
      <c r="P10" s="130"/>
      <c r="Q10" s="130"/>
      <c r="R10" s="130"/>
      <c r="S10" s="130"/>
      <c r="T10" s="130"/>
      <c r="U10" s="130"/>
      <c r="V10" s="130"/>
      <c r="W10" s="130"/>
    </row>
    <row r="11" spans="1:23" ht="30" customHeight="1">
      <c r="A11" s="64">
        <v>1</v>
      </c>
      <c r="B11" s="153"/>
      <c r="C11" s="154"/>
      <c r="D11" s="274"/>
      <c r="E11" s="275"/>
      <c r="F11" s="155"/>
      <c r="G11" s="156"/>
      <c r="H11" s="157"/>
      <c r="I11" s="158"/>
      <c r="J11" s="75"/>
      <c r="K11" s="130"/>
      <c r="L11" s="141" t="s">
        <v>143</v>
      </c>
      <c r="M11" s="140">
        <v>43921</v>
      </c>
      <c r="N11" s="130"/>
      <c r="O11" s="130"/>
      <c r="P11" s="130"/>
      <c r="Q11" s="130"/>
      <c r="R11" s="130"/>
      <c r="S11" s="130"/>
      <c r="T11" s="130"/>
      <c r="U11" s="130"/>
      <c r="V11" s="130"/>
      <c r="W11" s="130"/>
    </row>
    <row r="12" spans="1:23" ht="30" customHeight="1">
      <c r="A12" s="64">
        <v>2</v>
      </c>
      <c r="B12" s="153"/>
      <c r="C12" s="154"/>
      <c r="D12" s="274"/>
      <c r="E12" s="275"/>
      <c r="F12" s="155"/>
      <c r="G12" s="156"/>
      <c r="H12" s="159"/>
      <c r="I12" s="160"/>
      <c r="J12" s="75"/>
      <c r="K12" s="130">
        <f t="shared" ref="K12:K25" si="0">IF(H12&lt;&gt;"",1,0)</f>
        <v>0</v>
      </c>
      <c r="L12" s="130" t="s">
        <v>141</v>
      </c>
      <c r="M12" s="140">
        <v>45382</v>
      </c>
      <c r="N12" s="130"/>
      <c r="O12" s="130"/>
      <c r="P12" s="130"/>
      <c r="Q12" s="130"/>
      <c r="R12" s="130"/>
      <c r="S12" s="130"/>
      <c r="T12" s="130"/>
      <c r="U12" s="130"/>
      <c r="V12" s="130"/>
      <c r="W12" s="130"/>
    </row>
    <row r="13" spans="1:23" ht="30" customHeight="1">
      <c r="A13" s="64">
        <v>3</v>
      </c>
      <c r="B13" s="153"/>
      <c r="C13" s="154"/>
      <c r="D13" s="274"/>
      <c r="E13" s="275"/>
      <c r="F13" s="155"/>
      <c r="G13" s="156"/>
      <c r="H13" s="159"/>
      <c r="I13" s="160"/>
      <c r="J13" s="75"/>
      <c r="K13" s="130">
        <f t="shared" si="0"/>
        <v>0</v>
      </c>
      <c r="L13" s="130" t="str">
        <f t="shared" ref="L13:L24" si="1">IF(C13="その他",1,"")</f>
        <v/>
      </c>
      <c r="M13" s="142"/>
      <c r="N13" s="130"/>
      <c r="O13" s="130"/>
      <c r="P13" s="130"/>
      <c r="Q13" s="130"/>
      <c r="R13" s="130"/>
      <c r="S13" s="130"/>
      <c r="T13" s="130"/>
      <c r="U13" s="130"/>
      <c r="V13" s="130"/>
      <c r="W13" s="130"/>
    </row>
    <row r="14" spans="1:23" ht="30" customHeight="1">
      <c r="A14" s="64">
        <v>4</v>
      </c>
      <c r="B14" s="153"/>
      <c r="C14" s="154"/>
      <c r="D14" s="274"/>
      <c r="E14" s="275"/>
      <c r="F14" s="155"/>
      <c r="G14" s="156"/>
      <c r="H14" s="159"/>
      <c r="I14" s="160"/>
      <c r="J14" s="75"/>
      <c r="K14" s="130">
        <f>IF(H14&lt;&gt;"",1,0)</f>
        <v>0</v>
      </c>
      <c r="L14" s="130" t="str">
        <f t="shared" si="1"/>
        <v/>
      </c>
      <c r="M14" s="141"/>
      <c r="N14" s="130"/>
      <c r="O14" s="130"/>
      <c r="P14" s="130"/>
      <c r="Q14" s="130"/>
      <c r="R14" s="130"/>
      <c r="S14" s="130"/>
      <c r="T14" s="130"/>
      <c r="U14" s="130"/>
      <c r="V14" s="130"/>
      <c r="W14" s="130"/>
    </row>
    <row r="15" spans="1:23" ht="30" customHeight="1">
      <c r="A15" s="64">
        <v>5</v>
      </c>
      <c r="B15" s="153"/>
      <c r="C15" s="154"/>
      <c r="D15" s="274"/>
      <c r="E15" s="275"/>
      <c r="F15" s="155"/>
      <c r="G15" s="156"/>
      <c r="H15" s="159"/>
      <c r="I15" s="160"/>
      <c r="J15" s="75"/>
      <c r="K15" s="130">
        <f t="shared" si="0"/>
        <v>0</v>
      </c>
      <c r="L15" s="130" t="str">
        <f t="shared" si="1"/>
        <v/>
      </c>
      <c r="M15" s="130"/>
      <c r="N15" s="130"/>
      <c r="O15" s="130"/>
      <c r="P15" s="130"/>
      <c r="Q15" s="130"/>
      <c r="R15" s="130"/>
      <c r="S15" s="130"/>
      <c r="T15" s="130"/>
      <c r="U15" s="130"/>
      <c r="V15" s="130"/>
      <c r="W15" s="130"/>
    </row>
    <row r="16" spans="1:23" ht="30" customHeight="1">
      <c r="A16" s="64">
        <v>6</v>
      </c>
      <c r="B16" s="153"/>
      <c r="C16" s="154"/>
      <c r="D16" s="274"/>
      <c r="E16" s="275"/>
      <c r="F16" s="155"/>
      <c r="G16" s="156"/>
      <c r="H16" s="159"/>
      <c r="I16" s="160"/>
      <c r="J16" s="75"/>
      <c r="K16" s="130">
        <f t="shared" si="0"/>
        <v>0</v>
      </c>
      <c r="L16" s="130" t="str">
        <f t="shared" si="1"/>
        <v/>
      </c>
      <c r="M16" s="130"/>
      <c r="N16" s="130"/>
      <c r="O16" s="130"/>
      <c r="P16" s="130"/>
      <c r="Q16" s="130"/>
      <c r="R16" s="130"/>
      <c r="S16" s="130"/>
      <c r="T16" s="130"/>
      <c r="U16" s="130"/>
      <c r="V16" s="130"/>
      <c r="W16" s="130"/>
    </row>
    <row r="17" spans="1:23" ht="30" customHeight="1">
      <c r="A17" s="64">
        <v>7</v>
      </c>
      <c r="B17" s="153"/>
      <c r="C17" s="154"/>
      <c r="D17" s="274"/>
      <c r="E17" s="275"/>
      <c r="F17" s="155"/>
      <c r="G17" s="156"/>
      <c r="H17" s="159"/>
      <c r="I17" s="160"/>
      <c r="J17" s="75"/>
      <c r="K17" s="130">
        <f t="shared" si="0"/>
        <v>0</v>
      </c>
      <c r="L17" s="130" t="str">
        <f t="shared" si="1"/>
        <v/>
      </c>
      <c r="M17" s="130"/>
      <c r="N17" s="130"/>
      <c r="O17" s="130"/>
      <c r="P17" s="130"/>
      <c r="Q17" s="130"/>
      <c r="R17" s="130"/>
      <c r="S17" s="130"/>
      <c r="T17" s="130"/>
      <c r="U17" s="130"/>
      <c r="V17" s="130"/>
      <c r="W17" s="130"/>
    </row>
    <row r="18" spans="1:23" ht="30" customHeight="1">
      <c r="A18" s="64">
        <v>8</v>
      </c>
      <c r="B18" s="153"/>
      <c r="C18" s="154"/>
      <c r="D18" s="274"/>
      <c r="E18" s="275"/>
      <c r="F18" s="155"/>
      <c r="G18" s="156"/>
      <c r="H18" s="159"/>
      <c r="I18" s="160"/>
      <c r="J18" s="75"/>
      <c r="K18" s="130">
        <f t="shared" si="0"/>
        <v>0</v>
      </c>
      <c r="L18" s="130" t="str">
        <f t="shared" si="1"/>
        <v/>
      </c>
      <c r="M18" s="130"/>
      <c r="N18" s="130"/>
      <c r="O18" s="130"/>
      <c r="P18" s="130"/>
      <c r="Q18" s="130"/>
      <c r="R18" s="130"/>
      <c r="S18" s="130"/>
      <c r="T18" s="130"/>
      <c r="U18" s="130"/>
      <c r="V18" s="130"/>
      <c r="W18" s="130"/>
    </row>
    <row r="19" spans="1:23" ht="30" customHeight="1">
      <c r="A19" s="64">
        <v>9</v>
      </c>
      <c r="B19" s="153"/>
      <c r="C19" s="154"/>
      <c r="D19" s="274"/>
      <c r="E19" s="275"/>
      <c r="F19" s="155"/>
      <c r="G19" s="156"/>
      <c r="H19" s="159"/>
      <c r="I19" s="160"/>
      <c r="J19" s="75"/>
      <c r="K19" s="130">
        <f t="shared" si="0"/>
        <v>0</v>
      </c>
      <c r="L19" s="130" t="str">
        <f t="shared" si="1"/>
        <v/>
      </c>
      <c r="M19" s="130"/>
      <c r="N19" s="130"/>
      <c r="O19" s="130"/>
      <c r="P19" s="130"/>
      <c r="Q19" s="130"/>
      <c r="R19" s="130"/>
      <c r="S19" s="130"/>
      <c r="T19" s="130"/>
      <c r="U19" s="130"/>
      <c r="V19" s="130"/>
      <c r="W19" s="130"/>
    </row>
    <row r="20" spans="1:23" ht="30" customHeight="1">
      <c r="A20" s="64">
        <v>10</v>
      </c>
      <c r="B20" s="153"/>
      <c r="C20" s="154"/>
      <c r="D20" s="274"/>
      <c r="E20" s="275"/>
      <c r="F20" s="155"/>
      <c r="G20" s="156"/>
      <c r="H20" s="159"/>
      <c r="I20" s="160"/>
      <c r="J20" s="75"/>
      <c r="K20" s="130">
        <f t="shared" si="0"/>
        <v>0</v>
      </c>
      <c r="L20" s="130" t="str">
        <f t="shared" si="1"/>
        <v/>
      </c>
      <c r="M20" s="130"/>
      <c r="N20" s="130"/>
      <c r="O20" s="130"/>
      <c r="P20" s="130"/>
      <c r="Q20" s="130"/>
      <c r="R20" s="130"/>
      <c r="S20" s="130"/>
      <c r="T20" s="130"/>
      <c r="U20" s="130"/>
      <c r="V20" s="130"/>
      <c r="W20" s="130"/>
    </row>
    <row r="21" spans="1:23" ht="30" customHeight="1">
      <c r="A21" s="64">
        <v>11</v>
      </c>
      <c r="B21" s="153"/>
      <c r="C21" s="154"/>
      <c r="D21" s="274"/>
      <c r="E21" s="275"/>
      <c r="F21" s="155"/>
      <c r="G21" s="156"/>
      <c r="H21" s="159"/>
      <c r="I21" s="160"/>
      <c r="J21" s="75"/>
      <c r="K21" s="130">
        <f t="shared" si="0"/>
        <v>0</v>
      </c>
      <c r="L21" s="130" t="str">
        <f t="shared" si="1"/>
        <v/>
      </c>
      <c r="M21" s="130"/>
      <c r="N21" s="130"/>
      <c r="O21" s="130"/>
      <c r="P21" s="130"/>
      <c r="Q21" s="130"/>
      <c r="R21" s="130"/>
      <c r="S21" s="130"/>
      <c r="T21" s="130"/>
      <c r="U21" s="130"/>
      <c r="V21" s="130"/>
      <c r="W21" s="130"/>
    </row>
    <row r="22" spans="1:23" ht="30" customHeight="1">
      <c r="A22" s="64">
        <v>12</v>
      </c>
      <c r="B22" s="153"/>
      <c r="C22" s="154"/>
      <c r="D22" s="274"/>
      <c r="E22" s="275"/>
      <c r="F22" s="155"/>
      <c r="G22" s="156"/>
      <c r="H22" s="159"/>
      <c r="I22" s="160"/>
      <c r="J22" s="75"/>
      <c r="K22" s="130">
        <f t="shared" si="0"/>
        <v>0</v>
      </c>
      <c r="L22" s="130" t="str">
        <f t="shared" si="1"/>
        <v/>
      </c>
      <c r="M22" s="130"/>
      <c r="N22" s="130"/>
      <c r="O22" s="130"/>
      <c r="P22" s="130"/>
      <c r="Q22" s="130"/>
      <c r="R22" s="130"/>
      <c r="S22" s="130"/>
      <c r="T22" s="130"/>
      <c r="U22" s="130"/>
      <c r="V22" s="130"/>
      <c r="W22" s="130"/>
    </row>
    <row r="23" spans="1:23" ht="30" customHeight="1">
      <c r="A23" s="64">
        <v>13</v>
      </c>
      <c r="B23" s="153"/>
      <c r="C23" s="154"/>
      <c r="D23" s="274"/>
      <c r="E23" s="275"/>
      <c r="F23" s="155"/>
      <c r="G23" s="156"/>
      <c r="H23" s="159"/>
      <c r="I23" s="160"/>
      <c r="J23" s="75"/>
      <c r="K23" s="130">
        <f t="shared" si="0"/>
        <v>0</v>
      </c>
      <c r="L23" s="130" t="str">
        <f t="shared" si="1"/>
        <v/>
      </c>
      <c r="M23" s="130"/>
      <c r="N23" s="130"/>
      <c r="O23" s="130"/>
      <c r="P23" s="130"/>
      <c r="Q23" s="130"/>
      <c r="R23" s="130"/>
      <c r="S23" s="130"/>
      <c r="T23" s="130"/>
      <c r="U23" s="130"/>
      <c r="V23" s="130"/>
      <c r="W23" s="130"/>
    </row>
    <row r="24" spans="1:23" ht="30" customHeight="1">
      <c r="A24" s="64">
        <v>14</v>
      </c>
      <c r="B24" s="153"/>
      <c r="C24" s="154"/>
      <c r="D24" s="274"/>
      <c r="E24" s="275"/>
      <c r="F24" s="155"/>
      <c r="G24" s="156"/>
      <c r="H24" s="159"/>
      <c r="I24" s="160"/>
      <c r="J24" s="75"/>
      <c r="K24" s="130">
        <f t="shared" si="0"/>
        <v>0</v>
      </c>
      <c r="L24" s="130" t="str">
        <f t="shared" si="1"/>
        <v/>
      </c>
      <c r="M24" s="130"/>
      <c r="N24" s="130"/>
      <c r="O24" s="130"/>
      <c r="P24" s="130"/>
      <c r="Q24" s="130"/>
      <c r="R24" s="130"/>
      <c r="S24" s="130"/>
      <c r="T24" s="130"/>
      <c r="U24" s="130"/>
      <c r="V24" s="130"/>
      <c r="W24" s="130"/>
    </row>
    <row r="25" spans="1:23" ht="30" customHeight="1" thickBot="1">
      <c r="A25" s="65">
        <v>15</v>
      </c>
      <c r="B25" s="198"/>
      <c r="C25" s="161"/>
      <c r="D25" s="294"/>
      <c r="E25" s="295"/>
      <c r="F25" s="162"/>
      <c r="G25" s="163"/>
      <c r="H25" s="164"/>
      <c r="I25" s="165"/>
      <c r="J25" s="76"/>
      <c r="K25" s="130">
        <f t="shared" si="0"/>
        <v>0</v>
      </c>
      <c r="L25" s="130" t="e">
        <f>IF(SUMIF(C11:C25,"【職員処遇改善費のみ対象】園内研修",I11:I25)&gt;VLOOKUP(C6,M25:N28,2,FALSE),VLOOKUP(C6,M25:N28,2,FALSE)-SUMIF(C11:C25,"【職員処遇改善費のみ対象】園内研修",I11:I25),"")</f>
        <v>#N/A</v>
      </c>
      <c r="M25" s="54" t="s">
        <v>140</v>
      </c>
      <c r="N25" s="149">
        <v>4</v>
      </c>
      <c r="O25" s="130"/>
      <c r="P25" s="130"/>
      <c r="Q25" s="130"/>
      <c r="R25" s="130"/>
      <c r="S25" s="130"/>
      <c r="T25" s="130"/>
      <c r="U25" s="130"/>
      <c r="V25" s="130"/>
      <c r="W25" s="130"/>
    </row>
    <row r="26" spans="1:23" ht="26.25" customHeight="1" thickTop="1" thickBot="1">
      <c r="A26" s="287" t="s">
        <v>65</v>
      </c>
      <c r="B26" s="289"/>
      <c r="C26" s="288"/>
      <c r="D26" s="288"/>
      <c r="E26" s="288"/>
      <c r="F26" s="289"/>
      <c r="G26" s="290"/>
      <c r="H26" s="85">
        <f ca="1">①集計表!P14</f>
        <v>0</v>
      </c>
      <c r="I26" s="82">
        <f ca="1">SUM(I27:I29)</f>
        <v>0</v>
      </c>
      <c r="J26" s="152"/>
      <c r="K26" s="130"/>
      <c r="L26" s="130"/>
      <c r="M26" s="132"/>
      <c r="N26" s="149"/>
      <c r="O26" s="130"/>
      <c r="P26" s="130"/>
      <c r="Q26" s="130"/>
      <c r="R26" s="130"/>
      <c r="S26" s="130"/>
      <c r="T26" s="130"/>
      <c r="U26" s="130"/>
      <c r="V26" s="130"/>
      <c r="W26" s="130"/>
    </row>
    <row r="27" spans="1:23" ht="26.25" customHeight="1" thickBot="1">
      <c r="A27" s="136"/>
      <c r="B27" s="127" t="s">
        <v>66</v>
      </c>
      <c r="C27" s="128"/>
      <c r="D27" s="128"/>
      <c r="E27" s="128"/>
      <c r="F27" s="128"/>
      <c r="G27" s="128"/>
      <c r="H27" s="139" t="s">
        <v>89</v>
      </c>
      <c r="I27" s="82">
        <f>SUMIF(C11:C25,"【職員処遇改善費のみ対象】横浜市（区）主催研修",I11:I25)</f>
        <v>0</v>
      </c>
      <c r="J27" s="126"/>
      <c r="K27" s="130"/>
      <c r="L27" s="130"/>
      <c r="M27" s="132"/>
      <c r="N27" s="149"/>
      <c r="O27" s="130"/>
      <c r="P27" s="130"/>
      <c r="Q27" s="130"/>
      <c r="R27" s="130"/>
      <c r="S27" s="130"/>
      <c r="T27" s="130"/>
      <c r="U27" s="130"/>
      <c r="V27" s="130"/>
      <c r="W27" s="130"/>
    </row>
    <row r="28" spans="1:23" ht="26.25" customHeight="1" thickBot="1">
      <c r="A28" s="136"/>
      <c r="B28" s="147" t="s">
        <v>145</v>
      </c>
      <c r="C28" s="128"/>
      <c r="D28" s="128"/>
      <c r="E28" s="128"/>
      <c r="F28" s="128"/>
      <c r="G28" s="128"/>
      <c r="H28" s="138" t="s">
        <v>186</v>
      </c>
      <c r="I28" s="82">
        <f ca="1">SUMIF(C11:C26,"【幼稚園又は認定こども園に勤務していた者】その他",I11:I25)</f>
        <v>0</v>
      </c>
      <c r="J28" s="137"/>
      <c r="K28" s="130"/>
      <c r="M28" s="132"/>
      <c r="N28" s="149"/>
      <c r="O28" s="130"/>
      <c r="P28" s="130"/>
      <c r="Q28" s="130"/>
      <c r="R28" s="130"/>
      <c r="S28" s="130"/>
      <c r="T28" s="130"/>
      <c r="U28" s="130"/>
      <c r="V28" s="130"/>
      <c r="W28" s="130"/>
    </row>
    <row r="29" spans="1:23" ht="26.25" customHeight="1" thickBot="1">
      <c r="A29" s="136"/>
      <c r="B29" s="292" t="s">
        <v>144</v>
      </c>
      <c r="C29" s="292"/>
      <c r="D29" s="292"/>
      <c r="E29" s="292"/>
      <c r="F29" s="292"/>
      <c r="G29" s="293"/>
      <c r="H29" s="138" t="s">
        <v>187</v>
      </c>
      <c r="I29" s="82">
        <f>IF(SUMIF(C11:C25,"【職員処遇改善費のみ対象】園内研修",I11:I25)&gt;N25,N25,SUMIF(C11:C25,"【職員処遇改善費のみ対象】園内研修",I11:I25))</f>
        <v>0</v>
      </c>
      <c r="J29" s="137"/>
      <c r="K29" s="130"/>
      <c r="L29" s="130"/>
      <c r="M29" s="130"/>
      <c r="N29" s="130"/>
      <c r="O29" s="130"/>
      <c r="P29" s="130"/>
      <c r="Q29" s="130"/>
      <c r="R29" s="130"/>
      <c r="S29" s="130"/>
      <c r="T29" s="130"/>
      <c r="U29" s="130"/>
      <c r="V29" s="130"/>
      <c r="W29" s="130"/>
    </row>
    <row r="30" spans="1:23" s="52" customFormat="1" ht="26.25" customHeight="1" thickBot="1">
      <c r="A30" s="121"/>
      <c r="B30" s="122" t="s">
        <v>183</v>
      </c>
      <c r="C30" s="148"/>
      <c r="D30" s="128"/>
      <c r="E30" s="128"/>
      <c r="F30" s="128"/>
      <c r="G30" s="128"/>
      <c r="H30" s="189" t="s">
        <v>188</v>
      </c>
      <c r="I30" s="82">
        <f>SUMIF(C11:C25,"幼稚園教諭旧免許状更新講習・免許法認定講習",I11:I25)</f>
        <v>0</v>
      </c>
      <c r="J30" s="128"/>
      <c r="K30" s="132"/>
      <c r="L30" s="132"/>
      <c r="M30" s="132"/>
      <c r="N30" s="132"/>
      <c r="O30" s="132"/>
      <c r="P30" s="132"/>
      <c r="Q30" s="132"/>
      <c r="R30" s="132"/>
      <c r="S30" s="132"/>
      <c r="T30" s="132"/>
      <c r="U30" s="132"/>
      <c r="V30" s="132"/>
      <c r="W30" s="132"/>
    </row>
    <row r="31" spans="1:23" s="52" customFormat="1" ht="15" customHeight="1">
      <c r="A31" s="121"/>
      <c r="B31" s="291" t="s">
        <v>184</v>
      </c>
      <c r="C31" s="291"/>
      <c r="D31" s="128"/>
      <c r="E31" s="128"/>
      <c r="F31" s="128"/>
      <c r="G31" s="128"/>
      <c r="H31" s="128"/>
      <c r="I31" s="128"/>
      <c r="J31" s="128"/>
      <c r="K31" s="132"/>
      <c r="L31" s="132"/>
      <c r="M31" s="132"/>
      <c r="N31" s="132"/>
      <c r="O31" s="132"/>
      <c r="P31" s="132"/>
      <c r="Q31" s="132"/>
      <c r="R31" s="132"/>
      <c r="S31" s="132"/>
      <c r="T31" s="132"/>
      <c r="U31" s="132"/>
      <c r="V31" s="132"/>
      <c r="W31" s="132"/>
    </row>
    <row r="32" spans="1:23" s="52" customFormat="1" ht="15" customHeight="1">
      <c r="A32" s="121"/>
      <c r="B32" s="122" t="s">
        <v>185</v>
      </c>
      <c r="C32" s="128"/>
      <c r="D32" s="128"/>
      <c r="E32" s="128"/>
      <c r="F32" s="128"/>
      <c r="G32" s="128"/>
      <c r="H32" s="128"/>
      <c r="I32" s="128"/>
      <c r="J32" s="128"/>
      <c r="K32" s="132"/>
      <c r="L32" s="132"/>
      <c r="M32" s="132"/>
      <c r="N32" s="132"/>
      <c r="O32" s="132"/>
      <c r="P32" s="132"/>
      <c r="Q32" s="132"/>
      <c r="R32" s="132"/>
      <c r="S32" s="132"/>
      <c r="T32" s="132"/>
      <c r="U32" s="132"/>
      <c r="V32" s="132"/>
      <c r="W32" s="132"/>
    </row>
    <row r="33" spans="1:23" s="52" customFormat="1" ht="15" customHeight="1">
      <c r="A33" s="121"/>
      <c r="B33" s="122" t="s">
        <v>196</v>
      </c>
      <c r="C33" s="128"/>
      <c r="D33" s="128"/>
      <c r="E33" s="128"/>
      <c r="F33" s="128"/>
      <c r="G33" s="128"/>
      <c r="H33" s="128"/>
      <c r="I33" s="128"/>
      <c r="J33" s="128"/>
      <c r="K33" s="132"/>
      <c r="L33" s="132"/>
      <c r="M33" s="132"/>
      <c r="N33" s="132"/>
      <c r="O33" s="132"/>
      <c r="P33" s="132"/>
      <c r="Q33" s="132"/>
      <c r="R33" s="132"/>
      <c r="S33" s="132"/>
      <c r="T33" s="132"/>
      <c r="U33" s="132"/>
      <c r="V33" s="132"/>
      <c r="W33" s="132"/>
    </row>
    <row r="34" spans="1:23" s="52" customFormat="1" ht="15" customHeight="1">
      <c r="A34" s="121"/>
      <c r="C34" s="129"/>
      <c r="D34" s="128"/>
      <c r="E34" s="128"/>
      <c r="F34" s="128"/>
      <c r="G34" s="128"/>
      <c r="H34" s="128"/>
      <c r="I34" s="128"/>
      <c r="J34" s="128"/>
      <c r="K34" s="132"/>
      <c r="L34" s="132"/>
      <c r="M34" s="132"/>
      <c r="N34" s="132"/>
      <c r="O34" s="132"/>
      <c r="P34" s="132"/>
      <c r="Q34" s="132"/>
      <c r="R34" s="132"/>
      <c r="S34" s="132"/>
      <c r="T34" s="132"/>
      <c r="U34" s="132"/>
      <c r="V34" s="132"/>
      <c r="W34" s="132"/>
    </row>
    <row r="35" spans="1:23" s="52" customFormat="1" ht="15" customHeight="1">
      <c r="A35" s="121"/>
      <c r="D35" s="128"/>
      <c r="E35" s="128"/>
      <c r="F35" s="128"/>
      <c r="G35" s="128"/>
      <c r="H35" s="128"/>
      <c r="I35" s="128"/>
      <c r="J35" s="128"/>
      <c r="K35" s="132"/>
      <c r="L35" s="132"/>
      <c r="M35" s="132"/>
      <c r="N35" s="132"/>
      <c r="O35" s="132"/>
      <c r="P35" s="132"/>
      <c r="Q35" s="132"/>
      <c r="R35" s="132"/>
      <c r="S35" s="132"/>
      <c r="T35" s="132"/>
      <c r="U35" s="132"/>
      <c r="V35" s="132"/>
      <c r="W35" s="132"/>
    </row>
    <row r="36" spans="1:23" s="52" customFormat="1" ht="15" customHeight="1">
      <c r="A36" s="121"/>
      <c r="C36" s="128"/>
      <c r="D36" s="128"/>
      <c r="E36" s="128"/>
      <c r="F36" s="128"/>
      <c r="G36" s="128"/>
      <c r="H36" s="128"/>
      <c r="I36" s="128"/>
      <c r="J36" s="128"/>
      <c r="K36" s="132"/>
      <c r="L36" s="132"/>
      <c r="M36" s="132"/>
      <c r="N36" s="132"/>
      <c r="O36" s="132"/>
      <c r="P36" s="132"/>
      <c r="Q36" s="132"/>
      <c r="R36" s="132"/>
      <c r="S36" s="132"/>
      <c r="T36" s="132"/>
      <c r="U36" s="132"/>
      <c r="V36" s="132"/>
      <c r="W36" s="132"/>
    </row>
    <row r="37" spans="1:23" s="52" customFormat="1" ht="15" customHeight="1">
      <c r="A37" s="62"/>
      <c r="C37" s="50"/>
      <c r="D37" s="50"/>
      <c r="E37" s="50"/>
      <c r="F37" s="50"/>
      <c r="G37" s="50"/>
      <c r="H37" s="50"/>
      <c r="I37" s="50"/>
      <c r="J37" s="50"/>
    </row>
    <row r="38" spans="1:23" s="52" customFormat="1" ht="15" customHeight="1">
      <c r="A38" s="62"/>
      <c r="B38" s="99" t="s">
        <v>90</v>
      </c>
      <c r="C38" s="100"/>
      <c r="D38" s="100"/>
      <c r="E38" s="100"/>
      <c r="F38" s="100"/>
      <c r="G38" s="50"/>
      <c r="H38" s="50"/>
      <c r="I38" s="50"/>
      <c r="J38" s="50"/>
    </row>
    <row r="39" spans="1:23" s="52" customFormat="1" ht="30" customHeight="1">
      <c r="A39" s="62"/>
      <c r="B39" s="211"/>
      <c r="C39" s="212"/>
      <c r="D39" s="212"/>
      <c r="E39" s="212"/>
      <c r="F39" s="212"/>
      <c r="G39" s="212"/>
      <c r="H39" s="212"/>
      <c r="I39" s="212"/>
      <c r="J39" s="212"/>
    </row>
    <row r="40" spans="1:23" s="52" customFormat="1" ht="15" customHeight="1">
      <c r="A40" s="62"/>
      <c r="B40" s="58"/>
      <c r="C40" s="50"/>
      <c r="D40" s="50"/>
      <c r="E40" s="50"/>
      <c r="F40" s="50"/>
      <c r="G40" s="50"/>
      <c r="H40" s="50"/>
      <c r="I40" s="50"/>
      <c r="J40" s="50"/>
    </row>
    <row r="41" spans="1:23" s="52" customFormat="1" ht="15" customHeight="1">
      <c r="A41" s="62"/>
      <c r="B41" s="58"/>
      <c r="C41" s="50"/>
      <c r="D41" s="50"/>
      <c r="E41" s="50"/>
      <c r="F41" s="50"/>
      <c r="G41" s="50"/>
      <c r="H41" s="50"/>
      <c r="I41" s="50"/>
      <c r="J41" s="50"/>
    </row>
    <row r="42" spans="1:23" s="53" customFormat="1" ht="15" customHeight="1">
      <c r="A42" s="66"/>
      <c r="B42" s="57"/>
      <c r="C42" s="51"/>
      <c r="D42" s="51"/>
      <c r="E42" s="51"/>
      <c r="F42" s="51"/>
      <c r="G42" s="51"/>
      <c r="H42" s="51"/>
      <c r="I42" s="51"/>
      <c r="J42" s="51"/>
    </row>
  </sheetData>
  <sheetProtection algorithmName="SHA-512" hashValue="n07fZGxWfW7F1ZKAN7C2adFQoZ67HV/03yat+BhBw0LzDpWds+aKBwG+Hssb/wzr5Utsfbj6CKfxrnpR9IbGkg==" saltValue="TJqIQ1k4KM5iFGUcezWzoQ==" spinCount="100000" sheet="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9:G29"/>
    <mergeCell ref="B31:C31"/>
    <mergeCell ref="B39:J39"/>
    <mergeCell ref="D21:E21"/>
    <mergeCell ref="D22:E22"/>
    <mergeCell ref="D23:E23"/>
    <mergeCell ref="D24:E24"/>
    <mergeCell ref="D25:E25"/>
    <mergeCell ref="A26:G26"/>
  </mergeCells>
  <phoneticPr fontId="2"/>
  <conditionalFormatting sqref="C6:C7">
    <cfRule type="cellIs" dxfId="623" priority="13" operator="equal">
      <formula>""</formula>
    </cfRule>
  </conditionalFormatting>
  <conditionalFormatting sqref="D8 H26:I26">
    <cfRule type="cellIs" dxfId="622" priority="15" operator="equal">
      <formula>""</formula>
    </cfRule>
  </conditionalFormatting>
  <conditionalFormatting sqref="D11:E25 G11:H25">
    <cfRule type="expression" dxfId="621" priority="3">
      <formula>$C11="【職員処遇改善費のみ対象】園内研修"</formula>
    </cfRule>
  </conditionalFormatting>
  <conditionalFormatting sqref="D11:E25">
    <cfRule type="expression" dxfId="620" priority="11">
      <formula>$C11="【職員処遇改善費のみ対象】横浜市（区）主催研修"</formula>
    </cfRule>
    <cfRule type="expression" dxfId="619" priority="12">
      <formula>$C11="幼稚園教諭旧免許状更新講習・免許法認定講習"</formula>
    </cfRule>
  </conditionalFormatting>
  <conditionalFormatting sqref="F11:F25">
    <cfRule type="expression" dxfId="618" priority="7">
      <formula>$C11&lt;&gt;"保育士等キャリアアップ研修"</formula>
    </cfRule>
    <cfRule type="expression" dxfId="617" priority="16" stopIfTrue="1">
      <formula>$C11="保育士等キャリアアップ研修"</formula>
    </cfRule>
  </conditionalFormatting>
  <conditionalFormatting sqref="F11:H25">
    <cfRule type="expression" dxfId="616" priority="4">
      <formula>$C11="その他"</formula>
    </cfRule>
  </conditionalFormatting>
  <conditionalFormatting sqref="G11:G25">
    <cfRule type="expression" dxfId="615" priority="9">
      <formula>$C11="幼稚園教諭旧免許状更新講習・免許法認定講習"</formula>
    </cfRule>
  </conditionalFormatting>
  <conditionalFormatting sqref="G11:H25">
    <cfRule type="expression" dxfId="614" priority="1">
      <formula>$C11="【職員処遇改善費のみ対象】横浜市（区）主催研修"</formula>
    </cfRule>
  </conditionalFormatting>
  <conditionalFormatting sqref="H11:H25">
    <cfRule type="expression" dxfId="613" priority="2">
      <formula>$C11="【幼稚園又は認定こども園に勤務していた者】その他"</formula>
    </cfRule>
  </conditionalFormatting>
  <conditionalFormatting sqref="H3:I3 H4:J7">
    <cfRule type="cellIs" dxfId="612" priority="14" operator="equal">
      <formula>""</formula>
    </cfRule>
  </conditionalFormatting>
  <conditionalFormatting sqref="I11:I25">
    <cfRule type="expression" dxfId="611" priority="8">
      <formula>$C11="保育士等キャリアアップ研修"</formula>
    </cfRule>
  </conditionalFormatting>
  <dataValidations xWindow="219" yWindow="413" count="9">
    <dataValidation type="list" allowBlank="1" showInputMessage="1" showErrorMessage="1" sqref="H25" xr:uid="{57BC7097-2080-4ECA-AEED-C1DAC8C8D537}">
      <formula1>INDIRECT($C$5)</formula1>
    </dataValidation>
    <dataValidation type="list" allowBlank="1" showInputMessage="1" showErrorMessage="1" sqref="H11:H24" xr:uid="{F8324604-435F-4039-ACF8-CA9A2A8F3652}">
      <formula1>INDIRECT($C$6)</formula1>
    </dataValidation>
    <dataValidation type="decimal" operator="greaterThanOrEqual" allowBlank="1" showInputMessage="1" showErrorMessage="1" sqref="I11:I25" xr:uid="{0BA9BD0B-CD2D-4D0A-89A3-90B0FDE22584}">
      <formula1>0</formula1>
    </dataValidation>
    <dataValidation type="textLength" operator="equal" allowBlank="1" showInputMessage="1" showErrorMessage="1" sqref="G11:G25" xr:uid="{391DE53B-7286-44D4-BC05-15D13AE4F856}">
      <formula1>12</formula1>
    </dataValidation>
    <dataValidation type="list" allowBlank="1" showInputMessage="1" showErrorMessage="1" sqref="D8" xr:uid="{99396F34-0EE5-4FA6-9886-5EA3BF6C3358}">
      <formula1>"〇,×"</formula1>
    </dataValidation>
    <dataValidation type="list" allowBlank="1" showInputMessage="1" showErrorMessage="1" sqref="C11:C25" xr:uid="{73D93929-83E5-4DDB-942E-6DFD84D4D92F}">
      <formula1>INDIRECT($D$8)</formula1>
    </dataValidation>
    <dataValidation type="list" allowBlank="1" showInputMessage="1" showErrorMessage="1" sqref="O6" xr:uid="{4F909408-EFE7-419B-A5AB-D959F8098187}">
      <formula1>" "</formula1>
    </dataValidation>
    <dataValidation type="list" allowBlank="1" showInputMessage="1" showErrorMessage="1" sqref="D11:E25" xr:uid="{63B6401A-26BD-4162-B1DC-6E31182C0FC4}">
      <formula1>INDIRECT($C11)</formula1>
    </dataValidation>
    <dataValidation type="date" operator="lessThanOrEqual" allowBlank="1" error="賃金改善開始月のR6.4月以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6.4月以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F843878B-C85B-45EE-84B3-0AEB686EA7E0}">
      <formula1>45716</formula1>
    </dataValidation>
  </dataValidations>
  <printOptions horizontalCentered="1"/>
  <pageMargins left="0.25" right="0.25" top="0.75" bottom="0.75" header="0.3" footer="0.3"/>
  <pageSetup paperSize="8" scale="85" orientation="landscape" cellComments="asDisplayed" r:id="rId1"/>
  <extLst>
    <ext xmlns:x14="http://schemas.microsoft.com/office/spreadsheetml/2009/9/main" uri="{CCE6A557-97BC-4b89-ADB6-D9C93CAAB3DF}">
      <x14:dataValidations xmlns:xm="http://schemas.microsoft.com/office/excel/2006/main" xWindow="219" yWindow="413" count="1">
        <x14:dataValidation type="list" allowBlank="1" showInputMessage="1" showErrorMessage="1" xr:uid="{E5AFB409-2B2B-477B-BD38-50004FC8A0DB}">
          <x14:formula1>
            <xm:f>マスタ!$C$3:$C$6</xm:f>
          </x14:formula1>
          <xm:sqref>C6:D6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03C303-782B-4989-8F0E-C61CF033C1F6}">
  <sheetPr codeName="Sheet7">
    <tabColor rgb="FFFF0000"/>
    <pageSetUpPr fitToPage="1"/>
  </sheetPr>
  <dimension ref="A1:W42"/>
  <sheetViews>
    <sheetView showZeros="0" view="pageBreakPreview" zoomScale="70" zoomScaleNormal="70" zoomScaleSheetLayoutView="70" workbookViewId="0">
      <selection activeCell="B12" sqref="B12"/>
    </sheetView>
  </sheetViews>
  <sheetFormatPr defaultRowHeight="18.75"/>
  <cols>
    <col min="1" max="1" width="5" style="63" customWidth="1"/>
    <col min="2" max="2" width="16.75" style="67" customWidth="1"/>
    <col min="3" max="3" width="39.375" style="2" customWidth="1"/>
    <col min="4" max="4" width="9.375" style="2" customWidth="1"/>
    <col min="5" max="5" width="37.625" style="2" customWidth="1"/>
    <col min="6" max="6" width="42.875" style="2" customWidth="1"/>
    <col min="7" max="7" width="19.625" style="2" customWidth="1"/>
    <col min="8" max="8" width="22.375" style="2" customWidth="1"/>
    <col min="9" max="9" width="15.625" style="2" customWidth="1"/>
    <col min="10" max="10" width="27.5" style="2" customWidth="1"/>
    <col min="11" max="11" width="9" style="2" hidden="1" customWidth="1"/>
    <col min="12" max="12" width="11.875" style="2" hidden="1" customWidth="1"/>
    <col min="13" max="13" width="10.5" style="2" hidden="1" customWidth="1"/>
    <col min="14" max="14" width="9" style="2" hidden="1" customWidth="1"/>
    <col min="15" max="15" width="50.625" style="2" hidden="1" customWidth="1"/>
    <col min="16" max="16384" width="9" style="2"/>
  </cols>
  <sheetData>
    <row r="1" spans="1:23" ht="29.25" customHeight="1">
      <c r="A1" s="112" t="s">
        <v>71</v>
      </c>
      <c r="B1" s="113"/>
      <c r="C1" s="117"/>
      <c r="D1" s="116" t="s">
        <v>195</v>
      </c>
      <c r="E1" s="98"/>
      <c r="F1" s="116"/>
      <c r="G1" s="117"/>
      <c r="H1" s="117"/>
      <c r="I1" s="117"/>
      <c r="J1" s="118"/>
      <c r="K1" s="130"/>
      <c r="L1" s="130"/>
      <c r="M1" s="130"/>
      <c r="N1" s="130"/>
      <c r="O1" s="130"/>
      <c r="P1" s="130"/>
      <c r="Q1" s="130"/>
      <c r="R1" s="130"/>
      <c r="S1" s="130"/>
      <c r="T1" s="130"/>
      <c r="U1" s="130"/>
      <c r="V1" s="130"/>
      <c r="W1" s="130"/>
    </row>
    <row r="2" spans="1:23" ht="19.5" thickBot="1">
      <c r="A2" s="121"/>
      <c r="B2" s="122"/>
      <c r="C2" s="119"/>
      <c r="D2" s="119"/>
      <c r="E2" s="119"/>
      <c r="F2" s="124"/>
      <c r="G2" s="119"/>
      <c r="H2" s="125"/>
      <c r="I2" s="125"/>
      <c r="J2" s="125"/>
      <c r="K2" s="130"/>
      <c r="L2" s="130"/>
      <c r="M2" s="130"/>
      <c r="N2" s="130"/>
      <c r="O2" s="130"/>
      <c r="P2" s="130"/>
      <c r="Q2" s="130"/>
      <c r="R2" s="130"/>
      <c r="S2" s="130"/>
      <c r="T2" s="130"/>
      <c r="U2" s="130"/>
      <c r="V2" s="130"/>
      <c r="W2" s="130"/>
    </row>
    <row r="3" spans="1:23" s="6" customFormat="1" ht="24.95" customHeight="1">
      <c r="A3" s="192"/>
      <c r="B3" s="122"/>
      <c r="C3" s="193"/>
      <c r="D3" s="193"/>
      <c r="E3" s="193"/>
      <c r="F3" s="194"/>
      <c r="G3" s="195" t="s">
        <v>1</v>
      </c>
      <c r="H3" s="97">
        <f>①集計表!P4</f>
        <v>0</v>
      </c>
      <c r="I3" s="196" t="s">
        <v>3</v>
      </c>
      <c r="J3" s="118"/>
      <c r="K3" s="131"/>
      <c r="L3" s="131"/>
      <c r="M3" s="131"/>
      <c r="N3" s="131"/>
      <c r="O3" s="131"/>
      <c r="P3" s="131"/>
      <c r="Q3" s="131"/>
      <c r="R3" s="131"/>
      <c r="S3" s="131"/>
      <c r="T3" s="131"/>
      <c r="U3" s="131"/>
      <c r="V3" s="131"/>
      <c r="W3" s="131"/>
    </row>
    <row r="4" spans="1:23" s="6" customFormat="1" ht="24.95" customHeight="1">
      <c r="A4" s="121"/>
      <c r="B4" s="122"/>
      <c r="C4" s="193"/>
      <c r="D4" s="193"/>
      <c r="E4" s="193"/>
      <c r="F4" s="194"/>
      <c r="G4" s="197" t="s">
        <v>4</v>
      </c>
      <c r="H4" s="276">
        <f>①集計表!P5</f>
        <v>0</v>
      </c>
      <c r="I4" s="277"/>
      <c r="J4" s="278"/>
      <c r="K4" s="131"/>
      <c r="L4" s="131"/>
      <c r="M4" s="131"/>
      <c r="N4" s="131"/>
      <c r="O4" s="131"/>
      <c r="P4" s="131"/>
      <c r="Q4" s="131"/>
      <c r="R4" s="131"/>
      <c r="S4" s="131"/>
      <c r="T4" s="131"/>
      <c r="U4" s="131"/>
      <c r="V4" s="131"/>
      <c r="W4" s="131"/>
    </row>
    <row r="5" spans="1:23" s="6" customFormat="1" ht="24.95" customHeight="1" thickBot="1">
      <c r="A5" s="62"/>
      <c r="B5" s="71"/>
      <c r="C5" s="3"/>
      <c r="D5" s="14"/>
      <c r="E5" s="14"/>
      <c r="F5" s="7"/>
      <c r="G5" s="15" t="s">
        <v>7</v>
      </c>
      <c r="H5" s="279">
        <f>①集計表!P6</f>
        <v>0</v>
      </c>
      <c r="I5" s="280"/>
      <c r="J5" s="281"/>
      <c r="K5" s="131"/>
      <c r="L5" s="131"/>
      <c r="M5" s="131"/>
      <c r="N5" s="131"/>
      <c r="O5" s="131"/>
      <c r="P5" s="131"/>
      <c r="Q5" s="131"/>
      <c r="R5" s="131"/>
      <c r="S5" s="131"/>
      <c r="T5" s="131"/>
      <c r="U5" s="131"/>
      <c r="V5" s="131"/>
      <c r="W5" s="131"/>
    </row>
    <row r="6" spans="1:23" s="6" customFormat="1" ht="24.95" customHeight="1">
      <c r="A6" s="62"/>
      <c r="B6" s="68" t="s">
        <v>6</v>
      </c>
      <c r="C6" s="270"/>
      <c r="D6" s="271"/>
      <c r="E6" s="14"/>
      <c r="F6" s="7"/>
      <c r="G6" s="70" t="s">
        <v>63</v>
      </c>
      <c r="H6" s="279">
        <f>①集計表!P7</f>
        <v>0</v>
      </c>
      <c r="I6" s="280"/>
      <c r="J6" s="281"/>
      <c r="K6" s="131"/>
      <c r="L6" s="131"/>
      <c r="M6" s="131"/>
      <c r="N6" s="131"/>
      <c r="O6" s="131"/>
      <c r="P6" s="131"/>
      <c r="Q6" s="131"/>
      <c r="R6" s="131"/>
      <c r="S6" s="131"/>
      <c r="T6" s="131"/>
      <c r="U6" s="131"/>
      <c r="V6" s="131"/>
      <c r="W6" s="131"/>
    </row>
    <row r="7" spans="1:23" s="6" customFormat="1" ht="24.95" customHeight="1" thickBot="1">
      <c r="A7" s="62"/>
      <c r="B7" s="107" t="s">
        <v>9</v>
      </c>
      <c r="C7" s="272"/>
      <c r="D7" s="273"/>
      <c r="E7" s="14"/>
      <c r="F7" s="7"/>
      <c r="G7" s="17" t="s">
        <v>64</v>
      </c>
      <c r="H7" s="282">
        <f>①集計表!P8</f>
        <v>0</v>
      </c>
      <c r="I7" s="283"/>
      <c r="J7" s="284"/>
      <c r="K7" s="131"/>
      <c r="L7" s="131"/>
      <c r="M7" s="131"/>
      <c r="N7" s="131"/>
      <c r="O7" s="131"/>
      <c r="P7" s="131"/>
      <c r="Q7" s="131"/>
      <c r="R7" s="131"/>
      <c r="S7" s="131"/>
      <c r="T7" s="131"/>
      <c r="U7" s="131"/>
      <c r="V7" s="131"/>
      <c r="W7" s="131"/>
    </row>
    <row r="8" spans="1:23" s="6" customFormat="1" ht="24.95" customHeight="1" thickBot="1">
      <c r="A8" s="62"/>
      <c r="B8" s="268" t="s">
        <v>104</v>
      </c>
      <c r="C8" s="269"/>
      <c r="D8" s="133" t="s">
        <v>106</v>
      </c>
      <c r="E8" s="14"/>
      <c r="F8" s="7"/>
      <c r="G8" s="102"/>
      <c r="H8" s="3"/>
      <c r="I8" s="3"/>
      <c r="J8" s="106"/>
      <c r="K8" s="131"/>
      <c r="L8" s="131" t="s">
        <v>190</v>
      </c>
      <c r="M8" s="131"/>
      <c r="N8" s="131"/>
      <c r="O8" s="131"/>
      <c r="P8" s="131"/>
      <c r="Q8" s="131"/>
      <c r="R8" s="131"/>
      <c r="S8" s="131"/>
      <c r="T8" s="131"/>
      <c r="U8" s="131"/>
      <c r="V8" s="131"/>
      <c r="W8" s="131"/>
    </row>
    <row r="9" spans="1:23" ht="24.95" customHeight="1">
      <c r="A9" s="62"/>
      <c r="B9" s="58"/>
      <c r="C9" s="19"/>
      <c r="D9" s="20"/>
      <c r="E9" s="20"/>
      <c r="F9" s="19"/>
      <c r="G9" s="19"/>
      <c r="H9" s="21"/>
      <c r="I9" s="22"/>
      <c r="J9" s="23"/>
      <c r="K9" s="130"/>
      <c r="L9" s="141" t="s">
        <v>189</v>
      </c>
      <c r="M9" s="140">
        <v>42826</v>
      </c>
      <c r="N9" s="130"/>
      <c r="O9" s="130"/>
      <c r="P9" s="130"/>
      <c r="Q9" s="130"/>
      <c r="R9" s="130"/>
      <c r="S9" s="130"/>
      <c r="T9" s="130"/>
      <c r="U9" s="130"/>
      <c r="V9" s="130"/>
      <c r="W9" s="130"/>
    </row>
    <row r="10" spans="1:23" ht="98.25" customHeight="1" thickBot="1">
      <c r="A10" s="61" t="s">
        <v>15</v>
      </c>
      <c r="B10" s="105" t="s">
        <v>146</v>
      </c>
      <c r="C10" s="59" t="s">
        <v>101</v>
      </c>
      <c r="D10" s="285" t="s">
        <v>181</v>
      </c>
      <c r="E10" s="286"/>
      <c r="F10" s="59" t="s">
        <v>19</v>
      </c>
      <c r="G10" s="60" t="s">
        <v>20</v>
      </c>
      <c r="H10" s="69" t="s">
        <v>74</v>
      </c>
      <c r="I10" s="72" t="s">
        <v>136</v>
      </c>
      <c r="J10" s="59" t="s">
        <v>62</v>
      </c>
      <c r="K10" s="130"/>
      <c r="L10" s="141" t="s">
        <v>142</v>
      </c>
      <c r="M10" s="130"/>
      <c r="N10" s="130"/>
      <c r="O10" s="130"/>
      <c r="P10" s="130"/>
      <c r="Q10" s="130"/>
      <c r="R10" s="130"/>
      <c r="S10" s="130"/>
      <c r="T10" s="130"/>
      <c r="U10" s="130"/>
      <c r="V10" s="130"/>
      <c r="W10" s="130"/>
    </row>
    <row r="11" spans="1:23" ht="30" customHeight="1">
      <c r="A11" s="64">
        <v>1</v>
      </c>
      <c r="B11" s="153"/>
      <c r="C11" s="154"/>
      <c r="D11" s="274"/>
      <c r="E11" s="275"/>
      <c r="F11" s="155"/>
      <c r="G11" s="156"/>
      <c r="H11" s="157"/>
      <c r="I11" s="158"/>
      <c r="J11" s="75"/>
      <c r="K11" s="130"/>
      <c r="L11" s="141" t="s">
        <v>143</v>
      </c>
      <c r="M11" s="140">
        <v>43921</v>
      </c>
      <c r="N11" s="130"/>
      <c r="O11" s="130"/>
      <c r="P11" s="130"/>
      <c r="Q11" s="130"/>
      <c r="R11" s="130"/>
      <c r="S11" s="130"/>
      <c r="T11" s="130"/>
      <c r="U11" s="130"/>
      <c r="V11" s="130"/>
      <c r="W11" s="130"/>
    </row>
    <row r="12" spans="1:23" ht="30" customHeight="1">
      <c r="A12" s="64">
        <v>2</v>
      </c>
      <c r="B12" s="153"/>
      <c r="C12" s="154"/>
      <c r="D12" s="274"/>
      <c r="E12" s="275"/>
      <c r="F12" s="155"/>
      <c r="G12" s="156"/>
      <c r="H12" s="159"/>
      <c r="I12" s="160"/>
      <c r="J12" s="75"/>
      <c r="K12" s="130">
        <f t="shared" ref="K12:K25" si="0">IF(H12&lt;&gt;"",1,0)</f>
        <v>0</v>
      </c>
      <c r="L12" s="130" t="s">
        <v>141</v>
      </c>
      <c r="M12" s="140">
        <v>45382</v>
      </c>
      <c r="N12" s="130"/>
      <c r="O12" s="130"/>
      <c r="P12" s="130"/>
      <c r="Q12" s="130"/>
      <c r="R12" s="130"/>
      <c r="S12" s="130"/>
      <c r="T12" s="130"/>
      <c r="U12" s="130"/>
      <c r="V12" s="130"/>
      <c r="W12" s="130"/>
    </row>
    <row r="13" spans="1:23" ht="30" customHeight="1">
      <c r="A13" s="64">
        <v>3</v>
      </c>
      <c r="B13" s="153"/>
      <c r="C13" s="154"/>
      <c r="D13" s="274"/>
      <c r="E13" s="275"/>
      <c r="F13" s="155"/>
      <c r="G13" s="156"/>
      <c r="H13" s="159"/>
      <c r="I13" s="160"/>
      <c r="J13" s="75"/>
      <c r="K13" s="130">
        <f t="shared" si="0"/>
        <v>0</v>
      </c>
      <c r="L13" s="130" t="str">
        <f t="shared" ref="L13:L24" si="1">IF(C13="その他",1,"")</f>
        <v/>
      </c>
      <c r="M13" s="142"/>
      <c r="N13" s="130"/>
      <c r="O13" s="130"/>
      <c r="P13" s="130"/>
      <c r="Q13" s="130"/>
      <c r="R13" s="130"/>
      <c r="S13" s="130"/>
      <c r="T13" s="130"/>
      <c r="U13" s="130"/>
      <c r="V13" s="130"/>
      <c r="W13" s="130"/>
    </row>
    <row r="14" spans="1:23" ht="30" customHeight="1">
      <c r="A14" s="64">
        <v>4</v>
      </c>
      <c r="B14" s="153"/>
      <c r="C14" s="154"/>
      <c r="D14" s="274"/>
      <c r="E14" s="275"/>
      <c r="F14" s="155"/>
      <c r="G14" s="156"/>
      <c r="H14" s="159"/>
      <c r="I14" s="160"/>
      <c r="J14" s="75"/>
      <c r="K14" s="130">
        <f>IF(H14&lt;&gt;"",1,0)</f>
        <v>0</v>
      </c>
      <c r="L14" s="130" t="str">
        <f t="shared" si="1"/>
        <v/>
      </c>
      <c r="M14" s="141"/>
      <c r="N14" s="130"/>
      <c r="O14" s="130"/>
      <c r="P14" s="130"/>
      <c r="Q14" s="130"/>
      <c r="R14" s="130"/>
      <c r="S14" s="130"/>
      <c r="T14" s="130"/>
      <c r="U14" s="130"/>
      <c r="V14" s="130"/>
      <c r="W14" s="130"/>
    </row>
    <row r="15" spans="1:23" ht="30" customHeight="1">
      <c r="A15" s="64">
        <v>5</v>
      </c>
      <c r="B15" s="153"/>
      <c r="C15" s="154"/>
      <c r="D15" s="274"/>
      <c r="E15" s="275"/>
      <c r="F15" s="155"/>
      <c r="G15" s="156"/>
      <c r="H15" s="159"/>
      <c r="I15" s="160"/>
      <c r="J15" s="75"/>
      <c r="K15" s="130">
        <f t="shared" si="0"/>
        <v>0</v>
      </c>
      <c r="L15" s="130" t="str">
        <f t="shared" si="1"/>
        <v/>
      </c>
      <c r="M15" s="130"/>
      <c r="N15" s="130"/>
      <c r="O15" s="130"/>
      <c r="P15" s="130"/>
      <c r="Q15" s="130"/>
      <c r="R15" s="130"/>
      <c r="S15" s="130"/>
      <c r="T15" s="130"/>
      <c r="U15" s="130"/>
      <c r="V15" s="130"/>
      <c r="W15" s="130"/>
    </row>
    <row r="16" spans="1:23" ht="30" customHeight="1">
      <c r="A16" s="64">
        <v>6</v>
      </c>
      <c r="B16" s="153"/>
      <c r="C16" s="154"/>
      <c r="D16" s="274"/>
      <c r="E16" s="275"/>
      <c r="F16" s="155"/>
      <c r="G16" s="156"/>
      <c r="H16" s="159"/>
      <c r="I16" s="160"/>
      <c r="J16" s="75"/>
      <c r="K16" s="130">
        <f t="shared" si="0"/>
        <v>0</v>
      </c>
      <c r="L16" s="130" t="str">
        <f t="shared" si="1"/>
        <v/>
      </c>
      <c r="M16" s="130"/>
      <c r="N16" s="130"/>
      <c r="O16" s="130"/>
      <c r="P16" s="130"/>
      <c r="Q16" s="130"/>
      <c r="R16" s="130"/>
      <c r="S16" s="130"/>
      <c r="T16" s="130"/>
      <c r="U16" s="130"/>
      <c r="V16" s="130"/>
      <c r="W16" s="130"/>
    </row>
    <row r="17" spans="1:23" ht="30" customHeight="1">
      <c r="A17" s="64">
        <v>7</v>
      </c>
      <c r="B17" s="153"/>
      <c r="C17" s="154"/>
      <c r="D17" s="274"/>
      <c r="E17" s="275"/>
      <c r="F17" s="155"/>
      <c r="G17" s="156"/>
      <c r="H17" s="159"/>
      <c r="I17" s="160"/>
      <c r="J17" s="75"/>
      <c r="K17" s="130">
        <f t="shared" si="0"/>
        <v>0</v>
      </c>
      <c r="L17" s="130" t="str">
        <f t="shared" si="1"/>
        <v/>
      </c>
      <c r="M17" s="130"/>
      <c r="N17" s="130"/>
      <c r="O17" s="130"/>
      <c r="P17" s="130"/>
      <c r="Q17" s="130"/>
      <c r="R17" s="130"/>
      <c r="S17" s="130"/>
      <c r="T17" s="130"/>
      <c r="U17" s="130"/>
      <c r="V17" s="130"/>
      <c r="W17" s="130"/>
    </row>
    <row r="18" spans="1:23" ht="30" customHeight="1">
      <c r="A18" s="64">
        <v>8</v>
      </c>
      <c r="B18" s="153"/>
      <c r="C18" s="154"/>
      <c r="D18" s="274"/>
      <c r="E18" s="275"/>
      <c r="F18" s="155"/>
      <c r="G18" s="156"/>
      <c r="H18" s="159"/>
      <c r="I18" s="160"/>
      <c r="J18" s="75"/>
      <c r="K18" s="130">
        <f t="shared" si="0"/>
        <v>0</v>
      </c>
      <c r="L18" s="130" t="str">
        <f t="shared" si="1"/>
        <v/>
      </c>
      <c r="M18" s="130"/>
      <c r="N18" s="130"/>
      <c r="O18" s="130"/>
      <c r="P18" s="130"/>
      <c r="Q18" s="130"/>
      <c r="R18" s="130"/>
      <c r="S18" s="130"/>
      <c r="T18" s="130"/>
      <c r="U18" s="130"/>
      <c r="V18" s="130"/>
      <c r="W18" s="130"/>
    </row>
    <row r="19" spans="1:23" ht="30" customHeight="1">
      <c r="A19" s="64">
        <v>9</v>
      </c>
      <c r="B19" s="153"/>
      <c r="C19" s="154"/>
      <c r="D19" s="274"/>
      <c r="E19" s="275"/>
      <c r="F19" s="155"/>
      <c r="G19" s="156"/>
      <c r="H19" s="159"/>
      <c r="I19" s="160"/>
      <c r="J19" s="75"/>
      <c r="K19" s="130">
        <f t="shared" si="0"/>
        <v>0</v>
      </c>
      <c r="L19" s="130" t="str">
        <f t="shared" si="1"/>
        <v/>
      </c>
      <c r="M19" s="130"/>
      <c r="N19" s="130"/>
      <c r="O19" s="130"/>
      <c r="P19" s="130"/>
      <c r="Q19" s="130"/>
      <c r="R19" s="130"/>
      <c r="S19" s="130"/>
      <c r="T19" s="130"/>
      <c r="U19" s="130"/>
      <c r="V19" s="130"/>
      <c r="W19" s="130"/>
    </row>
    <row r="20" spans="1:23" ht="30" customHeight="1">
      <c r="A20" s="64">
        <v>10</v>
      </c>
      <c r="B20" s="153"/>
      <c r="C20" s="154"/>
      <c r="D20" s="274"/>
      <c r="E20" s="275"/>
      <c r="F20" s="155"/>
      <c r="G20" s="156"/>
      <c r="H20" s="159"/>
      <c r="I20" s="160"/>
      <c r="J20" s="75"/>
      <c r="K20" s="130">
        <f t="shared" si="0"/>
        <v>0</v>
      </c>
      <c r="L20" s="130" t="str">
        <f t="shared" si="1"/>
        <v/>
      </c>
      <c r="M20" s="130"/>
      <c r="N20" s="130"/>
      <c r="O20" s="130"/>
      <c r="P20" s="130"/>
      <c r="Q20" s="130"/>
      <c r="R20" s="130"/>
      <c r="S20" s="130"/>
      <c r="T20" s="130"/>
      <c r="U20" s="130"/>
      <c r="V20" s="130"/>
      <c r="W20" s="130"/>
    </row>
    <row r="21" spans="1:23" ht="30" customHeight="1">
      <c r="A21" s="64">
        <v>11</v>
      </c>
      <c r="B21" s="153"/>
      <c r="C21" s="154"/>
      <c r="D21" s="274"/>
      <c r="E21" s="275"/>
      <c r="F21" s="155"/>
      <c r="G21" s="156"/>
      <c r="H21" s="159"/>
      <c r="I21" s="160"/>
      <c r="J21" s="75"/>
      <c r="K21" s="130">
        <f t="shared" si="0"/>
        <v>0</v>
      </c>
      <c r="L21" s="130" t="str">
        <f t="shared" si="1"/>
        <v/>
      </c>
      <c r="M21" s="130"/>
      <c r="N21" s="130"/>
      <c r="O21" s="130"/>
      <c r="P21" s="130"/>
      <c r="Q21" s="130"/>
      <c r="R21" s="130"/>
      <c r="S21" s="130"/>
      <c r="T21" s="130"/>
      <c r="U21" s="130"/>
      <c r="V21" s="130"/>
      <c r="W21" s="130"/>
    </row>
    <row r="22" spans="1:23" ht="30" customHeight="1">
      <c r="A22" s="64">
        <v>12</v>
      </c>
      <c r="B22" s="153"/>
      <c r="C22" s="154"/>
      <c r="D22" s="274"/>
      <c r="E22" s="275"/>
      <c r="F22" s="155"/>
      <c r="G22" s="156"/>
      <c r="H22" s="159"/>
      <c r="I22" s="160"/>
      <c r="J22" s="75"/>
      <c r="K22" s="130">
        <f t="shared" si="0"/>
        <v>0</v>
      </c>
      <c r="L22" s="130" t="str">
        <f t="shared" si="1"/>
        <v/>
      </c>
      <c r="M22" s="130"/>
      <c r="N22" s="130"/>
      <c r="O22" s="130"/>
      <c r="P22" s="130"/>
      <c r="Q22" s="130"/>
      <c r="R22" s="130"/>
      <c r="S22" s="130"/>
      <c r="T22" s="130"/>
      <c r="U22" s="130"/>
      <c r="V22" s="130"/>
      <c r="W22" s="130"/>
    </row>
    <row r="23" spans="1:23" ht="30" customHeight="1">
      <c r="A23" s="64">
        <v>13</v>
      </c>
      <c r="B23" s="153"/>
      <c r="C23" s="154"/>
      <c r="D23" s="274"/>
      <c r="E23" s="275"/>
      <c r="F23" s="155"/>
      <c r="G23" s="156"/>
      <c r="H23" s="159"/>
      <c r="I23" s="160"/>
      <c r="J23" s="75"/>
      <c r="K23" s="130">
        <f t="shared" si="0"/>
        <v>0</v>
      </c>
      <c r="L23" s="130" t="str">
        <f t="shared" si="1"/>
        <v/>
      </c>
      <c r="M23" s="130"/>
      <c r="N23" s="130"/>
      <c r="O23" s="130"/>
      <c r="P23" s="130"/>
      <c r="Q23" s="130"/>
      <c r="R23" s="130"/>
      <c r="S23" s="130"/>
      <c r="T23" s="130"/>
      <c r="U23" s="130"/>
      <c r="V23" s="130"/>
      <c r="W23" s="130"/>
    </row>
    <row r="24" spans="1:23" ht="30" customHeight="1">
      <c r="A24" s="64">
        <v>14</v>
      </c>
      <c r="B24" s="153"/>
      <c r="C24" s="154"/>
      <c r="D24" s="274"/>
      <c r="E24" s="275"/>
      <c r="F24" s="155"/>
      <c r="G24" s="156"/>
      <c r="H24" s="159"/>
      <c r="I24" s="160"/>
      <c r="J24" s="75"/>
      <c r="K24" s="130">
        <f t="shared" si="0"/>
        <v>0</v>
      </c>
      <c r="L24" s="130" t="str">
        <f t="shared" si="1"/>
        <v/>
      </c>
      <c r="M24" s="130"/>
      <c r="N24" s="130"/>
      <c r="O24" s="130"/>
      <c r="P24" s="130"/>
      <c r="Q24" s="130"/>
      <c r="R24" s="130"/>
      <c r="S24" s="130"/>
      <c r="T24" s="130"/>
      <c r="U24" s="130"/>
      <c r="V24" s="130"/>
      <c r="W24" s="130"/>
    </row>
    <row r="25" spans="1:23" ht="30" customHeight="1" thickBot="1">
      <c r="A25" s="65">
        <v>15</v>
      </c>
      <c r="B25" s="198"/>
      <c r="C25" s="161"/>
      <c r="D25" s="294"/>
      <c r="E25" s="295"/>
      <c r="F25" s="162"/>
      <c r="G25" s="163"/>
      <c r="H25" s="164"/>
      <c r="I25" s="165"/>
      <c r="J25" s="76"/>
      <c r="K25" s="130">
        <f t="shared" si="0"/>
        <v>0</v>
      </c>
      <c r="L25" s="130" t="e">
        <f>IF(SUMIF(C11:C25,"【職員処遇改善費のみ対象】園内研修",I11:I25)&gt;VLOOKUP(C6,M25:N28,2,FALSE),VLOOKUP(C6,M25:N28,2,FALSE)-SUMIF(C11:C25,"【職員処遇改善費のみ対象】園内研修",I11:I25),"")</f>
        <v>#N/A</v>
      </c>
      <c r="M25" s="54" t="s">
        <v>140</v>
      </c>
      <c r="N25" s="149">
        <v>4</v>
      </c>
      <c r="O25" s="130"/>
      <c r="P25" s="130"/>
      <c r="Q25" s="130"/>
      <c r="R25" s="130"/>
      <c r="S25" s="130"/>
      <c r="T25" s="130"/>
      <c r="U25" s="130"/>
      <c r="V25" s="130"/>
      <c r="W25" s="130"/>
    </row>
    <row r="26" spans="1:23" ht="26.25" customHeight="1" thickTop="1" thickBot="1">
      <c r="A26" s="287" t="s">
        <v>65</v>
      </c>
      <c r="B26" s="289"/>
      <c r="C26" s="288"/>
      <c r="D26" s="288"/>
      <c r="E26" s="288"/>
      <c r="F26" s="289"/>
      <c r="G26" s="290"/>
      <c r="H26" s="85">
        <f ca="1">①集計表!P15</f>
        <v>0</v>
      </c>
      <c r="I26" s="82">
        <f ca="1">SUM(I27:I29)</f>
        <v>0</v>
      </c>
      <c r="J26" s="152"/>
      <c r="K26" s="130"/>
      <c r="L26" s="130"/>
      <c r="M26" s="132"/>
      <c r="N26" s="149"/>
      <c r="O26" s="130"/>
      <c r="P26" s="130"/>
      <c r="Q26" s="130"/>
      <c r="R26" s="130"/>
      <c r="S26" s="130"/>
      <c r="T26" s="130"/>
      <c r="U26" s="130"/>
      <c r="V26" s="130"/>
      <c r="W26" s="130"/>
    </row>
    <row r="27" spans="1:23" ht="26.25" customHeight="1" thickBot="1">
      <c r="A27" s="136"/>
      <c r="B27" s="127" t="s">
        <v>66</v>
      </c>
      <c r="C27" s="128"/>
      <c r="D27" s="128"/>
      <c r="E27" s="128"/>
      <c r="F27" s="128"/>
      <c r="G27" s="128"/>
      <c r="H27" s="139" t="s">
        <v>89</v>
      </c>
      <c r="I27" s="82">
        <f>SUMIF(C11:C25,"【職員処遇改善費のみ対象】横浜市（区）主催研修",I11:I25)</f>
        <v>0</v>
      </c>
      <c r="J27" s="126"/>
      <c r="K27" s="130"/>
      <c r="L27" s="130"/>
      <c r="M27" s="132"/>
      <c r="N27" s="149"/>
      <c r="O27" s="130"/>
      <c r="P27" s="130"/>
      <c r="Q27" s="130"/>
      <c r="R27" s="130"/>
      <c r="S27" s="130"/>
      <c r="T27" s="130"/>
      <c r="U27" s="130"/>
      <c r="V27" s="130"/>
      <c r="W27" s="130"/>
    </row>
    <row r="28" spans="1:23" ht="26.25" customHeight="1" thickBot="1">
      <c r="A28" s="136"/>
      <c r="B28" s="147" t="s">
        <v>145</v>
      </c>
      <c r="C28" s="128"/>
      <c r="D28" s="128"/>
      <c r="E28" s="128"/>
      <c r="F28" s="128"/>
      <c r="G28" s="128"/>
      <c r="H28" s="138" t="s">
        <v>186</v>
      </c>
      <c r="I28" s="82">
        <f ca="1">SUMIF(C11:C26,"【幼稚園又は認定こども園に勤務していた者】その他",I11:I25)</f>
        <v>0</v>
      </c>
      <c r="J28" s="137"/>
      <c r="K28" s="130"/>
      <c r="M28" s="132"/>
      <c r="N28" s="149"/>
      <c r="O28" s="130"/>
      <c r="P28" s="130"/>
      <c r="Q28" s="130"/>
      <c r="R28" s="130"/>
      <c r="S28" s="130"/>
      <c r="T28" s="130"/>
      <c r="U28" s="130"/>
      <c r="V28" s="130"/>
      <c r="W28" s="130"/>
    </row>
    <row r="29" spans="1:23" ht="26.25" customHeight="1" thickBot="1">
      <c r="A29" s="136"/>
      <c r="B29" s="292" t="s">
        <v>144</v>
      </c>
      <c r="C29" s="292"/>
      <c r="D29" s="292"/>
      <c r="E29" s="292"/>
      <c r="F29" s="292"/>
      <c r="G29" s="293"/>
      <c r="H29" s="138" t="s">
        <v>187</v>
      </c>
      <c r="I29" s="82">
        <f>IF(SUMIF(C11:C25,"【職員処遇改善費のみ対象】園内研修",I11:I25)&gt;N25,N25,SUMIF(C11:C25,"【職員処遇改善費のみ対象】園内研修",I11:I25))</f>
        <v>0</v>
      </c>
      <c r="J29" s="137"/>
      <c r="K29" s="130"/>
      <c r="L29" s="130"/>
      <c r="M29" s="130"/>
      <c r="N29" s="130"/>
      <c r="O29" s="130"/>
      <c r="P29" s="130"/>
      <c r="Q29" s="130"/>
      <c r="R29" s="130"/>
      <c r="S29" s="130"/>
      <c r="T29" s="130"/>
      <c r="U29" s="130"/>
      <c r="V29" s="130"/>
      <c r="W29" s="130"/>
    </row>
    <row r="30" spans="1:23" s="52" customFormat="1" ht="26.25" customHeight="1" thickBot="1">
      <c r="A30" s="121"/>
      <c r="B30" s="122" t="s">
        <v>183</v>
      </c>
      <c r="C30" s="148"/>
      <c r="D30" s="128"/>
      <c r="E30" s="128"/>
      <c r="F30" s="128"/>
      <c r="G30" s="128"/>
      <c r="H30" s="189" t="s">
        <v>188</v>
      </c>
      <c r="I30" s="82">
        <f>SUMIF(C11:C25,"幼稚園教諭旧免許状更新講習・免許法認定講習",I11:I25)</f>
        <v>0</v>
      </c>
      <c r="J30" s="128"/>
      <c r="K30" s="132"/>
      <c r="L30" s="132"/>
      <c r="M30" s="132"/>
      <c r="N30" s="132"/>
      <c r="O30" s="132"/>
      <c r="P30" s="132"/>
      <c r="Q30" s="132"/>
      <c r="R30" s="132"/>
      <c r="S30" s="132"/>
      <c r="T30" s="132"/>
      <c r="U30" s="132"/>
      <c r="V30" s="132"/>
      <c r="W30" s="132"/>
    </row>
    <row r="31" spans="1:23" s="52" customFormat="1" ht="15" customHeight="1">
      <c r="A31" s="121"/>
      <c r="B31" s="291" t="s">
        <v>184</v>
      </c>
      <c r="C31" s="291"/>
      <c r="D31" s="128"/>
      <c r="E31" s="128"/>
      <c r="F31" s="128"/>
      <c r="G31" s="128"/>
      <c r="H31" s="128"/>
      <c r="I31" s="128"/>
      <c r="J31" s="128"/>
      <c r="K31" s="132"/>
      <c r="L31" s="132"/>
      <c r="M31" s="132"/>
      <c r="N31" s="132"/>
      <c r="O31" s="132"/>
      <c r="P31" s="132"/>
      <c r="Q31" s="132"/>
      <c r="R31" s="132"/>
      <c r="S31" s="132"/>
      <c r="T31" s="132"/>
      <c r="U31" s="132"/>
      <c r="V31" s="132"/>
      <c r="W31" s="132"/>
    </row>
    <row r="32" spans="1:23" s="52" customFormat="1" ht="15" customHeight="1">
      <c r="A32" s="121"/>
      <c r="B32" s="122" t="s">
        <v>185</v>
      </c>
      <c r="C32" s="128"/>
      <c r="D32" s="128"/>
      <c r="E32" s="128"/>
      <c r="F32" s="128"/>
      <c r="G32" s="128"/>
      <c r="H32" s="128"/>
      <c r="I32" s="128"/>
      <c r="J32" s="128"/>
      <c r="K32" s="132"/>
      <c r="L32" s="132"/>
      <c r="M32" s="132"/>
      <c r="N32" s="132"/>
      <c r="O32" s="132"/>
      <c r="P32" s="132"/>
      <c r="Q32" s="132"/>
      <c r="R32" s="132"/>
      <c r="S32" s="132"/>
      <c r="T32" s="132"/>
      <c r="U32" s="132"/>
      <c r="V32" s="132"/>
      <c r="W32" s="132"/>
    </row>
    <row r="33" spans="1:23" s="52" customFormat="1" ht="15" customHeight="1">
      <c r="A33" s="121"/>
      <c r="B33" s="122" t="s">
        <v>196</v>
      </c>
      <c r="C33" s="128"/>
      <c r="D33" s="128"/>
      <c r="E33" s="128"/>
      <c r="F33" s="128"/>
      <c r="G33" s="128"/>
      <c r="H33" s="128"/>
      <c r="I33" s="128"/>
      <c r="J33" s="128"/>
      <c r="K33" s="132"/>
      <c r="L33" s="132"/>
      <c r="M33" s="132"/>
      <c r="N33" s="132"/>
      <c r="O33" s="132"/>
      <c r="P33" s="132"/>
      <c r="Q33" s="132"/>
      <c r="R33" s="132"/>
      <c r="S33" s="132"/>
      <c r="T33" s="132"/>
      <c r="U33" s="132"/>
      <c r="V33" s="132"/>
      <c r="W33" s="132"/>
    </row>
    <row r="34" spans="1:23" s="52" customFormat="1" ht="15" customHeight="1">
      <c r="A34" s="121"/>
      <c r="C34" s="129"/>
      <c r="D34" s="128"/>
      <c r="E34" s="128"/>
      <c r="F34" s="128"/>
      <c r="G34" s="128"/>
      <c r="H34" s="128"/>
      <c r="I34" s="128"/>
      <c r="J34" s="128"/>
      <c r="K34" s="132"/>
      <c r="L34" s="132"/>
      <c r="M34" s="132"/>
      <c r="N34" s="132"/>
      <c r="O34" s="132"/>
      <c r="P34" s="132"/>
      <c r="Q34" s="132"/>
      <c r="R34" s="132"/>
      <c r="S34" s="132"/>
      <c r="T34" s="132"/>
      <c r="U34" s="132"/>
      <c r="V34" s="132"/>
      <c r="W34" s="132"/>
    </row>
    <row r="35" spans="1:23" s="52" customFormat="1" ht="15" customHeight="1">
      <c r="A35" s="121"/>
      <c r="D35" s="128"/>
      <c r="E35" s="128"/>
      <c r="F35" s="128"/>
      <c r="G35" s="128"/>
      <c r="H35" s="128"/>
      <c r="I35" s="128"/>
      <c r="J35" s="128"/>
      <c r="K35" s="132"/>
      <c r="L35" s="132"/>
      <c r="M35" s="132"/>
      <c r="N35" s="132"/>
      <c r="O35" s="132"/>
      <c r="P35" s="132"/>
      <c r="Q35" s="132"/>
      <c r="R35" s="132"/>
      <c r="S35" s="132"/>
      <c r="T35" s="132"/>
      <c r="U35" s="132"/>
      <c r="V35" s="132"/>
      <c r="W35" s="132"/>
    </row>
    <row r="36" spans="1:23" s="52" customFormat="1" ht="15" customHeight="1">
      <c r="A36" s="121"/>
      <c r="C36" s="128"/>
      <c r="D36" s="128"/>
      <c r="E36" s="128"/>
      <c r="F36" s="128"/>
      <c r="G36" s="128"/>
      <c r="H36" s="128"/>
      <c r="I36" s="128"/>
      <c r="J36" s="128"/>
      <c r="K36" s="132"/>
      <c r="L36" s="132"/>
      <c r="M36" s="132"/>
      <c r="N36" s="132"/>
      <c r="O36" s="132"/>
      <c r="P36" s="132"/>
      <c r="Q36" s="132"/>
      <c r="R36" s="132"/>
      <c r="S36" s="132"/>
      <c r="T36" s="132"/>
      <c r="U36" s="132"/>
      <c r="V36" s="132"/>
      <c r="W36" s="132"/>
    </row>
    <row r="37" spans="1:23" s="52" customFormat="1" ht="15" customHeight="1">
      <c r="A37" s="62"/>
      <c r="C37" s="50"/>
      <c r="D37" s="50"/>
      <c r="E37" s="50"/>
      <c r="F37" s="50"/>
      <c r="G37" s="50"/>
      <c r="H37" s="50"/>
      <c r="I37" s="50"/>
      <c r="J37" s="50"/>
    </row>
    <row r="38" spans="1:23" s="52" customFormat="1" ht="15" customHeight="1">
      <c r="A38" s="62"/>
      <c r="B38" s="99" t="s">
        <v>90</v>
      </c>
      <c r="C38" s="100"/>
      <c r="D38" s="100"/>
      <c r="E38" s="100"/>
      <c r="F38" s="100"/>
      <c r="G38" s="50"/>
      <c r="H38" s="50"/>
      <c r="I38" s="50"/>
      <c r="J38" s="50"/>
    </row>
    <row r="39" spans="1:23" s="52" customFormat="1" ht="30" customHeight="1">
      <c r="A39" s="62"/>
      <c r="B39" s="211"/>
      <c r="C39" s="212"/>
      <c r="D39" s="212"/>
      <c r="E39" s="212"/>
      <c r="F39" s="212"/>
      <c r="G39" s="212"/>
      <c r="H39" s="212"/>
      <c r="I39" s="212"/>
      <c r="J39" s="212"/>
    </row>
    <row r="40" spans="1:23" s="52" customFormat="1" ht="15" customHeight="1">
      <c r="A40" s="62"/>
      <c r="B40" s="58"/>
      <c r="C40" s="50"/>
      <c r="D40" s="50"/>
      <c r="E40" s="50"/>
      <c r="F40" s="50"/>
      <c r="G40" s="50"/>
      <c r="H40" s="50"/>
      <c r="I40" s="50"/>
      <c r="J40" s="50"/>
    </row>
    <row r="41" spans="1:23" s="52" customFormat="1" ht="15" customHeight="1">
      <c r="A41" s="62"/>
      <c r="B41" s="58"/>
      <c r="C41" s="50"/>
      <c r="D41" s="50"/>
      <c r="E41" s="50"/>
      <c r="F41" s="50"/>
      <c r="G41" s="50"/>
      <c r="H41" s="50"/>
      <c r="I41" s="50"/>
      <c r="J41" s="50"/>
    </row>
    <row r="42" spans="1:23" s="53" customFormat="1" ht="15" customHeight="1">
      <c r="A42" s="66"/>
      <c r="B42" s="57"/>
      <c r="C42" s="51"/>
      <c r="D42" s="51"/>
      <c r="E42" s="51"/>
      <c r="F42" s="51"/>
      <c r="G42" s="51"/>
      <c r="H42" s="51"/>
      <c r="I42" s="51"/>
      <c r="J42" s="51"/>
    </row>
  </sheetData>
  <sheetProtection algorithmName="SHA-512" hashValue="JcRRDJNu7d5ZucCEweJGnA0SKCzFG5IHqTw4EBr5opmt4tcWjvfnOkJc0USzM0/wu+wK6qFh+I/FDeLUXGDpEg==" saltValue="uZFdDXk5yYAPDJOWCBPbyg==" spinCount="100000" sheet="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9:G29"/>
    <mergeCell ref="B31:C31"/>
    <mergeCell ref="B39:J39"/>
    <mergeCell ref="D21:E21"/>
    <mergeCell ref="D22:E22"/>
    <mergeCell ref="D23:E23"/>
    <mergeCell ref="D24:E24"/>
    <mergeCell ref="D25:E25"/>
    <mergeCell ref="A26:G26"/>
  </mergeCells>
  <phoneticPr fontId="2"/>
  <conditionalFormatting sqref="C6:C7">
    <cfRule type="cellIs" dxfId="610" priority="13" operator="equal">
      <formula>""</formula>
    </cfRule>
  </conditionalFormatting>
  <conditionalFormatting sqref="D8 H26:I26">
    <cfRule type="cellIs" dxfId="609" priority="15" operator="equal">
      <formula>""</formula>
    </cfRule>
  </conditionalFormatting>
  <conditionalFormatting sqref="D11:E25 G11:H25">
    <cfRule type="expression" dxfId="608" priority="3">
      <formula>$C11="【職員処遇改善費のみ対象】園内研修"</formula>
    </cfRule>
  </conditionalFormatting>
  <conditionalFormatting sqref="D11:E25">
    <cfRule type="expression" dxfId="607" priority="11">
      <formula>$C11="【職員処遇改善費のみ対象】横浜市（区）主催研修"</formula>
    </cfRule>
    <cfRule type="expression" dxfId="606" priority="12">
      <formula>$C11="幼稚園教諭旧免許状更新講習・免許法認定講習"</formula>
    </cfRule>
  </conditionalFormatting>
  <conditionalFormatting sqref="F11:F25">
    <cfRule type="expression" dxfId="605" priority="7">
      <formula>$C11&lt;&gt;"保育士等キャリアアップ研修"</formula>
    </cfRule>
    <cfRule type="expression" dxfId="604" priority="16" stopIfTrue="1">
      <formula>$C11="保育士等キャリアアップ研修"</formula>
    </cfRule>
  </conditionalFormatting>
  <conditionalFormatting sqref="F11:H25">
    <cfRule type="expression" dxfId="603" priority="4">
      <formula>$C11="その他"</formula>
    </cfRule>
  </conditionalFormatting>
  <conditionalFormatting sqref="G11:G25">
    <cfRule type="expression" dxfId="602" priority="9">
      <formula>$C11="幼稚園教諭旧免許状更新講習・免許法認定講習"</formula>
    </cfRule>
  </conditionalFormatting>
  <conditionalFormatting sqref="G11:H25">
    <cfRule type="expression" dxfId="601" priority="1">
      <formula>$C11="【職員処遇改善費のみ対象】横浜市（区）主催研修"</formula>
    </cfRule>
  </conditionalFormatting>
  <conditionalFormatting sqref="H11:H25">
    <cfRule type="expression" dxfId="600" priority="2">
      <formula>$C11="【幼稚園又は認定こども園に勤務していた者】その他"</formula>
    </cfRule>
  </conditionalFormatting>
  <conditionalFormatting sqref="H3:I3 H4:J7">
    <cfRule type="cellIs" dxfId="599" priority="14" operator="equal">
      <formula>""</formula>
    </cfRule>
  </conditionalFormatting>
  <conditionalFormatting sqref="I11:I25">
    <cfRule type="expression" dxfId="598" priority="8">
      <formula>$C11="保育士等キャリアアップ研修"</formula>
    </cfRule>
  </conditionalFormatting>
  <dataValidations count="9">
    <dataValidation type="list" allowBlank="1" showInputMessage="1" showErrorMessage="1" sqref="D11:E25" xr:uid="{712740BC-34F8-4887-990F-E2882F2D4341}">
      <formula1>INDIRECT($C11)</formula1>
    </dataValidation>
    <dataValidation type="list" allowBlank="1" showInputMessage="1" showErrorMessage="1" sqref="O6" xr:uid="{8BF738C8-B45E-4430-88DF-C9ADCF43F713}">
      <formula1>" "</formula1>
    </dataValidation>
    <dataValidation type="list" allowBlank="1" showInputMessage="1" showErrorMessage="1" sqref="C11:C25" xr:uid="{E10883EB-B0EF-435E-A7CC-B304AD07D0F2}">
      <formula1>INDIRECT($D$8)</formula1>
    </dataValidation>
    <dataValidation type="list" allowBlank="1" showInputMessage="1" showErrorMessage="1" sqref="D8" xr:uid="{9AB49F54-DE8B-40E0-AAF1-F381AD758166}">
      <formula1>"〇,×"</formula1>
    </dataValidation>
    <dataValidation type="textLength" operator="equal" allowBlank="1" showInputMessage="1" showErrorMessage="1" sqref="G11:G25" xr:uid="{08DE1740-CD8E-4966-B07A-55805F2D791C}">
      <formula1>12</formula1>
    </dataValidation>
    <dataValidation type="decimal" operator="greaterThanOrEqual" allowBlank="1" showInputMessage="1" showErrorMessage="1" sqref="I11:I25" xr:uid="{6F9AB675-784F-40F4-A7E6-6AA9B43D5EFC}">
      <formula1>0</formula1>
    </dataValidation>
    <dataValidation type="list" allowBlank="1" showInputMessage="1" showErrorMessage="1" sqref="H11:H24" xr:uid="{FF78CCE5-E61A-48BB-B545-BC7E44FF2C7C}">
      <formula1>INDIRECT($C$6)</formula1>
    </dataValidation>
    <dataValidation type="list" allowBlank="1" showInputMessage="1" showErrorMessage="1" sqref="H25" xr:uid="{7F09514C-B135-4F04-BA3D-0D8DCA5E8334}">
      <formula1>INDIRECT($C$5)</formula1>
    </dataValidation>
    <dataValidation type="date" operator="lessThanOrEqual" allowBlank="1" error="賃金改善開始月のR6.4月以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6.4月以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699DBEBF-254B-4B75-8EE8-5D07096DC2B0}">
      <formula1>45716</formula1>
    </dataValidation>
  </dataValidations>
  <printOptions horizontalCentered="1"/>
  <pageMargins left="0.25" right="0.25" top="0.75" bottom="0.75" header="0.3" footer="0.3"/>
  <pageSetup paperSize="8" scale="85" orientation="landscape" cellComments="asDisplayed" r:id="rId1"/>
  <extLst>
    <ext xmlns:x14="http://schemas.microsoft.com/office/spreadsheetml/2009/9/main" uri="{CCE6A557-97BC-4b89-ADB6-D9C93CAAB3DF}">
      <x14:dataValidations xmlns:xm="http://schemas.microsoft.com/office/excel/2006/main" count="1">
        <x14:dataValidation type="list" allowBlank="1" showInputMessage="1" showErrorMessage="1" xr:uid="{914C5C70-968B-4703-AE31-3B029846BEF3}">
          <x14:formula1>
            <xm:f>マスタ!$C$3:$C$6</xm:f>
          </x14:formula1>
          <xm:sqref>C6:D6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811706-F9D4-4487-83AF-9D8DE1CE16B1}">
  <sheetPr codeName="Sheet8">
    <tabColor rgb="FFFF0000"/>
    <pageSetUpPr fitToPage="1"/>
  </sheetPr>
  <dimension ref="A1:W42"/>
  <sheetViews>
    <sheetView showZeros="0" view="pageBreakPreview" zoomScale="70" zoomScaleNormal="70" zoomScaleSheetLayoutView="70" workbookViewId="0">
      <selection activeCell="B12" sqref="B12"/>
    </sheetView>
  </sheetViews>
  <sheetFormatPr defaultRowHeight="18.75"/>
  <cols>
    <col min="1" max="1" width="5" style="63" customWidth="1"/>
    <col min="2" max="2" width="16.75" style="67" customWidth="1"/>
    <col min="3" max="3" width="39.375" style="2" customWidth="1"/>
    <col min="4" max="4" width="9.375" style="2" customWidth="1"/>
    <col min="5" max="5" width="37.625" style="2" customWidth="1"/>
    <col min="6" max="6" width="42.875" style="2" customWidth="1"/>
    <col min="7" max="7" width="19.625" style="2" customWidth="1"/>
    <col min="8" max="8" width="22.375" style="2" customWidth="1"/>
    <col min="9" max="9" width="15.625" style="2" customWidth="1"/>
    <col min="10" max="10" width="27.5" style="2" customWidth="1"/>
    <col min="11" max="11" width="9" style="2" hidden="1" customWidth="1"/>
    <col min="12" max="12" width="11.875" style="2" hidden="1" customWidth="1"/>
    <col min="13" max="13" width="10.5" style="2" hidden="1" customWidth="1"/>
    <col min="14" max="14" width="9" style="2" hidden="1" customWidth="1"/>
    <col min="15" max="15" width="50.625" style="2" hidden="1" customWidth="1"/>
    <col min="16" max="16384" width="9" style="2"/>
  </cols>
  <sheetData>
    <row r="1" spans="1:23" ht="29.25" customHeight="1">
      <c r="A1" s="112" t="s">
        <v>71</v>
      </c>
      <c r="B1" s="113"/>
      <c r="C1" s="117"/>
      <c r="D1" s="116" t="s">
        <v>195</v>
      </c>
      <c r="E1" s="98"/>
      <c r="F1" s="116"/>
      <c r="G1" s="117"/>
      <c r="H1" s="117"/>
      <c r="I1" s="117"/>
      <c r="J1" s="118"/>
      <c r="K1" s="130"/>
      <c r="L1" s="130"/>
      <c r="M1" s="130"/>
      <c r="N1" s="130"/>
      <c r="O1" s="130"/>
      <c r="P1" s="130"/>
      <c r="Q1" s="130"/>
      <c r="R1" s="130"/>
      <c r="S1" s="130"/>
      <c r="T1" s="130"/>
      <c r="U1" s="130"/>
      <c r="V1" s="130"/>
      <c r="W1" s="130"/>
    </row>
    <row r="2" spans="1:23" ht="19.5" thickBot="1">
      <c r="A2" s="121"/>
      <c r="B2" s="122"/>
      <c r="C2" s="119"/>
      <c r="D2" s="119"/>
      <c r="E2" s="119"/>
      <c r="F2" s="124"/>
      <c r="G2" s="119"/>
      <c r="H2" s="125"/>
      <c r="I2" s="125"/>
      <c r="J2" s="125"/>
      <c r="K2" s="130"/>
      <c r="L2" s="130"/>
      <c r="M2" s="130"/>
      <c r="N2" s="130"/>
      <c r="O2" s="130"/>
      <c r="P2" s="130"/>
      <c r="Q2" s="130"/>
      <c r="R2" s="130"/>
      <c r="S2" s="130"/>
      <c r="T2" s="130"/>
      <c r="U2" s="130"/>
      <c r="V2" s="130"/>
      <c r="W2" s="130"/>
    </row>
    <row r="3" spans="1:23" s="6" customFormat="1" ht="24.95" customHeight="1">
      <c r="A3" s="192"/>
      <c r="B3" s="122"/>
      <c r="C3" s="193"/>
      <c r="D3" s="193"/>
      <c r="E3" s="193"/>
      <c r="F3" s="194"/>
      <c r="G3" s="195" t="s">
        <v>1</v>
      </c>
      <c r="H3" s="97">
        <f>①集計表!P4</f>
        <v>0</v>
      </c>
      <c r="I3" s="196" t="s">
        <v>3</v>
      </c>
      <c r="J3" s="118"/>
      <c r="K3" s="131"/>
      <c r="L3" s="131"/>
      <c r="M3" s="131"/>
      <c r="N3" s="131"/>
      <c r="O3" s="131"/>
      <c r="P3" s="131"/>
      <c r="Q3" s="131"/>
      <c r="R3" s="131"/>
      <c r="S3" s="131"/>
      <c r="T3" s="131"/>
      <c r="U3" s="131"/>
      <c r="V3" s="131"/>
      <c r="W3" s="131"/>
    </row>
    <row r="4" spans="1:23" s="6" customFormat="1" ht="24.95" customHeight="1">
      <c r="A4" s="121"/>
      <c r="B4" s="122"/>
      <c r="C4" s="193"/>
      <c r="D4" s="193"/>
      <c r="E4" s="193"/>
      <c r="F4" s="194"/>
      <c r="G4" s="197" t="s">
        <v>4</v>
      </c>
      <c r="H4" s="276">
        <f>①集計表!P5</f>
        <v>0</v>
      </c>
      <c r="I4" s="277"/>
      <c r="J4" s="278"/>
      <c r="K4" s="131"/>
      <c r="L4" s="131"/>
      <c r="M4" s="131"/>
      <c r="N4" s="131"/>
      <c r="O4" s="131"/>
      <c r="P4" s="131"/>
      <c r="Q4" s="131"/>
      <c r="R4" s="131"/>
      <c r="S4" s="131"/>
      <c r="T4" s="131"/>
      <c r="U4" s="131"/>
      <c r="V4" s="131"/>
      <c r="W4" s="131"/>
    </row>
    <row r="5" spans="1:23" s="6" customFormat="1" ht="24.95" customHeight="1" thickBot="1">
      <c r="A5" s="62"/>
      <c r="B5" s="71"/>
      <c r="C5" s="3"/>
      <c r="D5" s="14"/>
      <c r="E5" s="14"/>
      <c r="F5" s="7"/>
      <c r="G5" s="15" t="s">
        <v>7</v>
      </c>
      <c r="H5" s="279">
        <f>①集計表!P6</f>
        <v>0</v>
      </c>
      <c r="I5" s="280"/>
      <c r="J5" s="281"/>
      <c r="K5" s="131"/>
      <c r="L5" s="131"/>
      <c r="M5" s="131"/>
      <c r="N5" s="131"/>
      <c r="O5" s="131"/>
      <c r="P5" s="131"/>
      <c r="Q5" s="131"/>
      <c r="R5" s="131"/>
      <c r="S5" s="131"/>
      <c r="T5" s="131"/>
      <c r="U5" s="131"/>
      <c r="V5" s="131"/>
      <c r="W5" s="131"/>
    </row>
    <row r="6" spans="1:23" s="6" customFormat="1" ht="24.95" customHeight="1">
      <c r="A6" s="62"/>
      <c r="B6" s="68" t="s">
        <v>6</v>
      </c>
      <c r="C6" s="270"/>
      <c r="D6" s="271"/>
      <c r="E6" s="14"/>
      <c r="F6" s="7"/>
      <c r="G6" s="70" t="s">
        <v>63</v>
      </c>
      <c r="H6" s="279">
        <f>①集計表!P7</f>
        <v>0</v>
      </c>
      <c r="I6" s="280"/>
      <c r="J6" s="281"/>
      <c r="K6" s="131"/>
      <c r="L6" s="131"/>
      <c r="M6" s="131"/>
      <c r="N6" s="131"/>
      <c r="O6" s="131"/>
      <c r="P6" s="131"/>
      <c r="Q6" s="131"/>
      <c r="R6" s="131"/>
      <c r="S6" s="131"/>
      <c r="T6" s="131"/>
      <c r="U6" s="131"/>
      <c r="V6" s="131"/>
      <c r="W6" s="131"/>
    </row>
    <row r="7" spans="1:23" s="6" customFormat="1" ht="24.95" customHeight="1" thickBot="1">
      <c r="A7" s="62"/>
      <c r="B7" s="107" t="s">
        <v>9</v>
      </c>
      <c r="C7" s="272"/>
      <c r="D7" s="273"/>
      <c r="E7" s="14"/>
      <c r="F7" s="7"/>
      <c r="G7" s="17" t="s">
        <v>64</v>
      </c>
      <c r="H7" s="282">
        <f>①集計表!P8</f>
        <v>0</v>
      </c>
      <c r="I7" s="283"/>
      <c r="J7" s="284"/>
      <c r="K7" s="131"/>
      <c r="L7" s="131"/>
      <c r="M7" s="131"/>
      <c r="N7" s="131"/>
      <c r="O7" s="131"/>
      <c r="P7" s="131"/>
      <c r="Q7" s="131"/>
      <c r="R7" s="131"/>
      <c r="S7" s="131"/>
      <c r="T7" s="131"/>
      <c r="U7" s="131"/>
      <c r="V7" s="131"/>
      <c r="W7" s="131"/>
    </row>
    <row r="8" spans="1:23" s="6" customFormat="1" ht="24.95" customHeight="1" thickBot="1">
      <c r="A8" s="62"/>
      <c r="B8" s="268" t="s">
        <v>104</v>
      </c>
      <c r="C8" s="269"/>
      <c r="D8" s="133" t="s">
        <v>106</v>
      </c>
      <c r="E8" s="14"/>
      <c r="F8" s="7"/>
      <c r="G8" s="102"/>
      <c r="H8" s="3"/>
      <c r="I8" s="3"/>
      <c r="J8" s="106"/>
      <c r="K8" s="131"/>
      <c r="L8" s="131" t="s">
        <v>190</v>
      </c>
      <c r="M8" s="131"/>
      <c r="N8" s="131"/>
      <c r="O8" s="131"/>
      <c r="P8" s="131"/>
      <c r="Q8" s="131"/>
      <c r="R8" s="131"/>
      <c r="S8" s="131"/>
      <c r="T8" s="131"/>
      <c r="U8" s="131"/>
      <c r="V8" s="131"/>
      <c r="W8" s="131"/>
    </row>
    <row r="9" spans="1:23" ht="24.95" customHeight="1">
      <c r="A9" s="62"/>
      <c r="B9" s="58"/>
      <c r="C9" s="19"/>
      <c r="D9" s="20"/>
      <c r="E9" s="20"/>
      <c r="F9" s="19"/>
      <c r="G9" s="19"/>
      <c r="H9" s="21"/>
      <c r="I9" s="22"/>
      <c r="J9" s="23"/>
      <c r="K9" s="130"/>
      <c r="L9" s="141" t="s">
        <v>189</v>
      </c>
      <c r="M9" s="140">
        <v>42826</v>
      </c>
      <c r="N9" s="130"/>
      <c r="O9" s="130"/>
      <c r="P9" s="130"/>
      <c r="Q9" s="130"/>
      <c r="R9" s="130"/>
      <c r="S9" s="130"/>
      <c r="T9" s="130"/>
      <c r="U9" s="130"/>
      <c r="V9" s="130"/>
      <c r="W9" s="130"/>
    </row>
    <row r="10" spans="1:23" ht="98.25" customHeight="1" thickBot="1">
      <c r="A10" s="61" t="s">
        <v>15</v>
      </c>
      <c r="B10" s="105" t="s">
        <v>146</v>
      </c>
      <c r="C10" s="59" t="s">
        <v>101</v>
      </c>
      <c r="D10" s="285" t="s">
        <v>181</v>
      </c>
      <c r="E10" s="286"/>
      <c r="F10" s="59" t="s">
        <v>19</v>
      </c>
      <c r="G10" s="60" t="s">
        <v>20</v>
      </c>
      <c r="H10" s="69" t="s">
        <v>74</v>
      </c>
      <c r="I10" s="72" t="s">
        <v>136</v>
      </c>
      <c r="J10" s="59" t="s">
        <v>62</v>
      </c>
      <c r="K10" s="130"/>
      <c r="L10" s="141" t="s">
        <v>142</v>
      </c>
      <c r="M10" s="130"/>
      <c r="N10" s="130"/>
      <c r="O10" s="130"/>
      <c r="P10" s="130"/>
      <c r="Q10" s="130"/>
      <c r="R10" s="130"/>
      <c r="S10" s="130"/>
      <c r="T10" s="130"/>
      <c r="U10" s="130"/>
      <c r="V10" s="130"/>
      <c r="W10" s="130"/>
    </row>
    <row r="11" spans="1:23" ht="30" customHeight="1">
      <c r="A11" s="64">
        <v>1</v>
      </c>
      <c r="B11" s="153"/>
      <c r="C11" s="154"/>
      <c r="D11" s="274"/>
      <c r="E11" s="275"/>
      <c r="F11" s="155"/>
      <c r="G11" s="156"/>
      <c r="H11" s="157"/>
      <c r="I11" s="158"/>
      <c r="J11" s="75"/>
      <c r="K11" s="130"/>
      <c r="L11" s="141" t="s">
        <v>143</v>
      </c>
      <c r="M11" s="140">
        <v>43921</v>
      </c>
      <c r="N11" s="130"/>
      <c r="O11" s="130"/>
      <c r="P11" s="130"/>
      <c r="Q11" s="130"/>
      <c r="R11" s="130"/>
      <c r="S11" s="130"/>
      <c r="T11" s="130"/>
      <c r="U11" s="130"/>
      <c r="V11" s="130"/>
      <c r="W11" s="130"/>
    </row>
    <row r="12" spans="1:23" ht="30" customHeight="1">
      <c r="A12" s="64">
        <v>2</v>
      </c>
      <c r="B12" s="153"/>
      <c r="C12" s="154"/>
      <c r="D12" s="274"/>
      <c r="E12" s="275"/>
      <c r="F12" s="155"/>
      <c r="G12" s="156"/>
      <c r="H12" s="159"/>
      <c r="I12" s="160"/>
      <c r="J12" s="75"/>
      <c r="K12" s="130">
        <f t="shared" ref="K12:K25" si="0">IF(H12&lt;&gt;"",1,0)</f>
        <v>0</v>
      </c>
      <c r="L12" s="130" t="s">
        <v>141</v>
      </c>
      <c r="M12" s="140">
        <v>45382</v>
      </c>
      <c r="N12" s="130"/>
      <c r="O12" s="130"/>
      <c r="P12" s="130"/>
      <c r="Q12" s="130"/>
      <c r="R12" s="130"/>
      <c r="S12" s="130"/>
      <c r="T12" s="130"/>
      <c r="U12" s="130"/>
      <c r="V12" s="130"/>
      <c r="W12" s="130"/>
    </row>
    <row r="13" spans="1:23" ht="30" customHeight="1">
      <c r="A13" s="64">
        <v>3</v>
      </c>
      <c r="B13" s="153"/>
      <c r="C13" s="154"/>
      <c r="D13" s="274"/>
      <c r="E13" s="275"/>
      <c r="F13" s="155"/>
      <c r="G13" s="156"/>
      <c r="H13" s="159"/>
      <c r="I13" s="160"/>
      <c r="J13" s="75"/>
      <c r="K13" s="130">
        <f t="shared" si="0"/>
        <v>0</v>
      </c>
      <c r="L13" s="130" t="str">
        <f t="shared" ref="L13:L24" si="1">IF(C13="その他",1,"")</f>
        <v/>
      </c>
      <c r="M13" s="142"/>
      <c r="N13" s="130"/>
      <c r="O13" s="130"/>
      <c r="P13" s="130"/>
      <c r="Q13" s="130"/>
      <c r="R13" s="130"/>
      <c r="S13" s="130"/>
      <c r="T13" s="130"/>
      <c r="U13" s="130"/>
      <c r="V13" s="130"/>
      <c r="W13" s="130"/>
    </row>
    <row r="14" spans="1:23" ht="30" customHeight="1">
      <c r="A14" s="64">
        <v>4</v>
      </c>
      <c r="B14" s="153"/>
      <c r="C14" s="154"/>
      <c r="D14" s="274"/>
      <c r="E14" s="275"/>
      <c r="F14" s="155"/>
      <c r="G14" s="156"/>
      <c r="H14" s="159"/>
      <c r="I14" s="160"/>
      <c r="J14" s="75"/>
      <c r="K14" s="130">
        <f>IF(H14&lt;&gt;"",1,0)</f>
        <v>0</v>
      </c>
      <c r="L14" s="130" t="str">
        <f t="shared" si="1"/>
        <v/>
      </c>
      <c r="M14" s="141"/>
      <c r="N14" s="130"/>
      <c r="O14" s="130"/>
      <c r="P14" s="130"/>
      <c r="Q14" s="130"/>
      <c r="R14" s="130"/>
      <c r="S14" s="130"/>
      <c r="T14" s="130"/>
      <c r="U14" s="130"/>
      <c r="V14" s="130"/>
      <c r="W14" s="130"/>
    </row>
    <row r="15" spans="1:23" ht="30" customHeight="1">
      <c r="A15" s="64">
        <v>5</v>
      </c>
      <c r="B15" s="153"/>
      <c r="C15" s="154"/>
      <c r="D15" s="274"/>
      <c r="E15" s="275"/>
      <c r="F15" s="155"/>
      <c r="G15" s="156"/>
      <c r="H15" s="159"/>
      <c r="I15" s="160"/>
      <c r="J15" s="75"/>
      <c r="K15" s="130">
        <f t="shared" si="0"/>
        <v>0</v>
      </c>
      <c r="L15" s="130" t="str">
        <f t="shared" si="1"/>
        <v/>
      </c>
      <c r="M15" s="130"/>
      <c r="N15" s="130"/>
      <c r="O15" s="130"/>
      <c r="P15" s="130"/>
      <c r="Q15" s="130"/>
      <c r="R15" s="130"/>
      <c r="S15" s="130"/>
      <c r="T15" s="130"/>
      <c r="U15" s="130"/>
      <c r="V15" s="130"/>
      <c r="W15" s="130"/>
    </row>
    <row r="16" spans="1:23" ht="30" customHeight="1">
      <c r="A16" s="64">
        <v>6</v>
      </c>
      <c r="B16" s="153"/>
      <c r="C16" s="154"/>
      <c r="D16" s="274"/>
      <c r="E16" s="275"/>
      <c r="F16" s="155"/>
      <c r="G16" s="156"/>
      <c r="H16" s="159"/>
      <c r="I16" s="160"/>
      <c r="J16" s="75"/>
      <c r="K16" s="130">
        <f t="shared" si="0"/>
        <v>0</v>
      </c>
      <c r="L16" s="130" t="str">
        <f t="shared" si="1"/>
        <v/>
      </c>
      <c r="M16" s="130"/>
      <c r="N16" s="130"/>
      <c r="O16" s="130"/>
      <c r="P16" s="130"/>
      <c r="Q16" s="130"/>
      <c r="R16" s="130"/>
      <c r="S16" s="130"/>
      <c r="T16" s="130"/>
      <c r="U16" s="130"/>
      <c r="V16" s="130"/>
      <c r="W16" s="130"/>
    </row>
    <row r="17" spans="1:23" ht="30" customHeight="1">
      <c r="A17" s="64">
        <v>7</v>
      </c>
      <c r="B17" s="153"/>
      <c r="C17" s="154"/>
      <c r="D17" s="274"/>
      <c r="E17" s="275"/>
      <c r="F17" s="155"/>
      <c r="G17" s="156"/>
      <c r="H17" s="159"/>
      <c r="I17" s="160"/>
      <c r="J17" s="75"/>
      <c r="K17" s="130">
        <f t="shared" si="0"/>
        <v>0</v>
      </c>
      <c r="L17" s="130" t="str">
        <f t="shared" si="1"/>
        <v/>
      </c>
      <c r="M17" s="130"/>
      <c r="N17" s="130"/>
      <c r="O17" s="130"/>
      <c r="P17" s="130"/>
      <c r="Q17" s="130"/>
      <c r="R17" s="130"/>
      <c r="S17" s="130"/>
      <c r="T17" s="130"/>
      <c r="U17" s="130"/>
      <c r="V17" s="130"/>
      <c r="W17" s="130"/>
    </row>
    <row r="18" spans="1:23" ht="30" customHeight="1">
      <c r="A18" s="64">
        <v>8</v>
      </c>
      <c r="B18" s="153"/>
      <c r="C18" s="154"/>
      <c r="D18" s="274"/>
      <c r="E18" s="275"/>
      <c r="F18" s="155"/>
      <c r="G18" s="156"/>
      <c r="H18" s="159"/>
      <c r="I18" s="160"/>
      <c r="J18" s="75"/>
      <c r="K18" s="130">
        <f t="shared" si="0"/>
        <v>0</v>
      </c>
      <c r="L18" s="130" t="str">
        <f t="shared" si="1"/>
        <v/>
      </c>
      <c r="M18" s="130"/>
      <c r="N18" s="130"/>
      <c r="O18" s="130"/>
      <c r="P18" s="130"/>
      <c r="Q18" s="130"/>
      <c r="R18" s="130"/>
      <c r="S18" s="130"/>
      <c r="T18" s="130"/>
      <c r="U18" s="130"/>
      <c r="V18" s="130"/>
      <c r="W18" s="130"/>
    </row>
    <row r="19" spans="1:23" ht="30" customHeight="1">
      <c r="A19" s="64">
        <v>9</v>
      </c>
      <c r="B19" s="153"/>
      <c r="C19" s="154"/>
      <c r="D19" s="274"/>
      <c r="E19" s="275"/>
      <c r="F19" s="155"/>
      <c r="G19" s="156"/>
      <c r="H19" s="159"/>
      <c r="I19" s="160"/>
      <c r="J19" s="75"/>
      <c r="K19" s="130">
        <f t="shared" si="0"/>
        <v>0</v>
      </c>
      <c r="L19" s="130" t="str">
        <f t="shared" si="1"/>
        <v/>
      </c>
      <c r="M19" s="130"/>
      <c r="N19" s="130"/>
      <c r="O19" s="130"/>
      <c r="P19" s="130"/>
      <c r="Q19" s="130"/>
      <c r="R19" s="130"/>
      <c r="S19" s="130"/>
      <c r="T19" s="130"/>
      <c r="U19" s="130"/>
      <c r="V19" s="130"/>
      <c r="W19" s="130"/>
    </row>
    <row r="20" spans="1:23" ht="30" customHeight="1">
      <c r="A20" s="64">
        <v>10</v>
      </c>
      <c r="B20" s="153"/>
      <c r="C20" s="154"/>
      <c r="D20" s="274"/>
      <c r="E20" s="275"/>
      <c r="F20" s="155"/>
      <c r="G20" s="156"/>
      <c r="H20" s="159"/>
      <c r="I20" s="160"/>
      <c r="J20" s="75"/>
      <c r="K20" s="130">
        <f t="shared" si="0"/>
        <v>0</v>
      </c>
      <c r="L20" s="130" t="str">
        <f t="shared" si="1"/>
        <v/>
      </c>
      <c r="M20" s="130"/>
      <c r="N20" s="130"/>
      <c r="O20" s="130"/>
      <c r="P20" s="130"/>
      <c r="Q20" s="130"/>
      <c r="R20" s="130"/>
      <c r="S20" s="130"/>
      <c r="T20" s="130"/>
      <c r="U20" s="130"/>
      <c r="V20" s="130"/>
      <c r="W20" s="130"/>
    </row>
    <row r="21" spans="1:23" ht="30" customHeight="1">
      <c r="A21" s="64">
        <v>11</v>
      </c>
      <c r="B21" s="153"/>
      <c r="C21" s="154"/>
      <c r="D21" s="274"/>
      <c r="E21" s="275"/>
      <c r="F21" s="155"/>
      <c r="G21" s="156"/>
      <c r="H21" s="159"/>
      <c r="I21" s="160"/>
      <c r="J21" s="75"/>
      <c r="K21" s="130">
        <f t="shared" si="0"/>
        <v>0</v>
      </c>
      <c r="L21" s="130" t="str">
        <f t="shared" si="1"/>
        <v/>
      </c>
      <c r="M21" s="130"/>
      <c r="N21" s="130"/>
      <c r="O21" s="130"/>
      <c r="P21" s="130"/>
      <c r="Q21" s="130"/>
      <c r="R21" s="130"/>
      <c r="S21" s="130"/>
      <c r="T21" s="130"/>
      <c r="U21" s="130"/>
      <c r="V21" s="130"/>
      <c r="W21" s="130"/>
    </row>
    <row r="22" spans="1:23" ht="30" customHeight="1">
      <c r="A22" s="64">
        <v>12</v>
      </c>
      <c r="B22" s="153"/>
      <c r="C22" s="154"/>
      <c r="D22" s="274"/>
      <c r="E22" s="275"/>
      <c r="F22" s="155"/>
      <c r="G22" s="156"/>
      <c r="H22" s="159"/>
      <c r="I22" s="160"/>
      <c r="J22" s="75"/>
      <c r="K22" s="130">
        <f t="shared" si="0"/>
        <v>0</v>
      </c>
      <c r="L22" s="130" t="str">
        <f t="shared" si="1"/>
        <v/>
      </c>
      <c r="M22" s="130"/>
      <c r="N22" s="130"/>
      <c r="O22" s="130"/>
      <c r="P22" s="130"/>
      <c r="Q22" s="130"/>
      <c r="R22" s="130"/>
      <c r="S22" s="130"/>
      <c r="T22" s="130"/>
      <c r="U22" s="130"/>
      <c r="V22" s="130"/>
      <c r="W22" s="130"/>
    </row>
    <row r="23" spans="1:23" ht="30" customHeight="1">
      <c r="A23" s="64">
        <v>13</v>
      </c>
      <c r="B23" s="153"/>
      <c r="C23" s="154"/>
      <c r="D23" s="274"/>
      <c r="E23" s="275"/>
      <c r="F23" s="155"/>
      <c r="G23" s="156"/>
      <c r="H23" s="159"/>
      <c r="I23" s="160"/>
      <c r="J23" s="75"/>
      <c r="K23" s="130">
        <f t="shared" si="0"/>
        <v>0</v>
      </c>
      <c r="L23" s="130" t="str">
        <f t="shared" si="1"/>
        <v/>
      </c>
      <c r="M23" s="130"/>
      <c r="N23" s="130"/>
      <c r="O23" s="130"/>
      <c r="P23" s="130"/>
      <c r="Q23" s="130"/>
      <c r="R23" s="130"/>
      <c r="S23" s="130"/>
      <c r="T23" s="130"/>
      <c r="U23" s="130"/>
      <c r="V23" s="130"/>
      <c r="W23" s="130"/>
    </row>
    <row r="24" spans="1:23" ht="30" customHeight="1">
      <c r="A24" s="64">
        <v>14</v>
      </c>
      <c r="B24" s="153"/>
      <c r="C24" s="154"/>
      <c r="D24" s="274"/>
      <c r="E24" s="275"/>
      <c r="F24" s="155"/>
      <c r="G24" s="156"/>
      <c r="H24" s="159"/>
      <c r="I24" s="160"/>
      <c r="J24" s="75"/>
      <c r="K24" s="130">
        <f t="shared" si="0"/>
        <v>0</v>
      </c>
      <c r="L24" s="130" t="str">
        <f t="shared" si="1"/>
        <v/>
      </c>
      <c r="M24" s="130"/>
      <c r="N24" s="130"/>
      <c r="O24" s="130"/>
      <c r="P24" s="130"/>
      <c r="Q24" s="130"/>
      <c r="R24" s="130"/>
      <c r="S24" s="130"/>
      <c r="T24" s="130"/>
      <c r="U24" s="130"/>
      <c r="V24" s="130"/>
      <c r="W24" s="130"/>
    </row>
    <row r="25" spans="1:23" ht="30" customHeight="1" thickBot="1">
      <c r="A25" s="65">
        <v>15</v>
      </c>
      <c r="B25" s="198"/>
      <c r="C25" s="161"/>
      <c r="D25" s="294"/>
      <c r="E25" s="295"/>
      <c r="F25" s="162"/>
      <c r="G25" s="163"/>
      <c r="H25" s="164"/>
      <c r="I25" s="165"/>
      <c r="J25" s="76"/>
      <c r="K25" s="130">
        <f t="shared" si="0"/>
        <v>0</v>
      </c>
      <c r="L25" s="130" t="e">
        <f>IF(SUMIF(C11:C25,"【職員処遇改善費のみ対象】園内研修",I11:I25)&gt;VLOOKUP(C6,M25:N28,2,FALSE),VLOOKUP(C6,M25:N28,2,FALSE)-SUMIF(C11:C25,"【職員処遇改善費のみ対象】園内研修",I11:I25),"")</f>
        <v>#N/A</v>
      </c>
      <c r="M25" s="54" t="s">
        <v>140</v>
      </c>
      <c r="N25" s="149">
        <v>4</v>
      </c>
      <c r="O25" s="130"/>
      <c r="P25" s="130"/>
      <c r="Q25" s="130"/>
      <c r="R25" s="130"/>
      <c r="S25" s="130"/>
      <c r="T25" s="130"/>
      <c r="U25" s="130"/>
      <c r="V25" s="130"/>
      <c r="W25" s="130"/>
    </row>
    <row r="26" spans="1:23" ht="26.25" customHeight="1" thickTop="1" thickBot="1">
      <c r="A26" s="287" t="s">
        <v>65</v>
      </c>
      <c r="B26" s="289"/>
      <c r="C26" s="288"/>
      <c r="D26" s="288"/>
      <c r="E26" s="288"/>
      <c r="F26" s="289"/>
      <c r="G26" s="290"/>
      <c r="H26" s="85">
        <f ca="1">①集計表!P16</f>
        <v>0</v>
      </c>
      <c r="I26" s="82">
        <f ca="1">SUM(I27:I29)</f>
        <v>0</v>
      </c>
      <c r="J26" s="152"/>
      <c r="K26" s="130"/>
      <c r="L26" s="130"/>
      <c r="M26" s="132"/>
      <c r="N26" s="149"/>
      <c r="O26" s="130"/>
      <c r="P26" s="130"/>
      <c r="Q26" s="130"/>
      <c r="R26" s="130"/>
      <c r="S26" s="130"/>
      <c r="T26" s="130"/>
      <c r="U26" s="130"/>
      <c r="V26" s="130"/>
      <c r="W26" s="130"/>
    </row>
    <row r="27" spans="1:23" ht="26.25" customHeight="1" thickBot="1">
      <c r="A27" s="136"/>
      <c r="B27" s="127" t="s">
        <v>66</v>
      </c>
      <c r="C27" s="128"/>
      <c r="D27" s="128"/>
      <c r="E27" s="128"/>
      <c r="F27" s="128"/>
      <c r="G27" s="128"/>
      <c r="H27" s="139" t="s">
        <v>89</v>
      </c>
      <c r="I27" s="82">
        <f>SUMIF(C11:C25,"【職員処遇改善費のみ対象】横浜市（区）主催研修",I11:I25)</f>
        <v>0</v>
      </c>
      <c r="J27" s="126"/>
      <c r="K27" s="130"/>
      <c r="L27" s="130"/>
      <c r="M27" s="132"/>
      <c r="N27" s="149"/>
      <c r="O27" s="130"/>
      <c r="P27" s="130"/>
      <c r="Q27" s="130"/>
      <c r="R27" s="130"/>
      <c r="S27" s="130"/>
      <c r="T27" s="130"/>
      <c r="U27" s="130"/>
      <c r="V27" s="130"/>
      <c r="W27" s="130"/>
    </row>
    <row r="28" spans="1:23" ht="26.25" customHeight="1" thickBot="1">
      <c r="A28" s="136"/>
      <c r="B28" s="147" t="s">
        <v>145</v>
      </c>
      <c r="C28" s="128"/>
      <c r="D28" s="128"/>
      <c r="E28" s="128"/>
      <c r="F28" s="128"/>
      <c r="G28" s="128"/>
      <c r="H28" s="138" t="s">
        <v>186</v>
      </c>
      <c r="I28" s="82">
        <f ca="1">SUMIF(C11:C26,"【幼稚園又は認定こども園に勤務していた者】その他",I11:I25)</f>
        <v>0</v>
      </c>
      <c r="J28" s="137"/>
      <c r="K28" s="130"/>
      <c r="M28" s="132"/>
      <c r="N28" s="149"/>
      <c r="O28" s="130"/>
      <c r="P28" s="130"/>
      <c r="Q28" s="130"/>
      <c r="R28" s="130"/>
      <c r="S28" s="130"/>
      <c r="T28" s="130"/>
      <c r="U28" s="130"/>
      <c r="V28" s="130"/>
      <c r="W28" s="130"/>
    </row>
    <row r="29" spans="1:23" ht="26.25" customHeight="1" thickBot="1">
      <c r="A29" s="136"/>
      <c r="B29" s="292" t="s">
        <v>144</v>
      </c>
      <c r="C29" s="292"/>
      <c r="D29" s="292"/>
      <c r="E29" s="292"/>
      <c r="F29" s="292"/>
      <c r="G29" s="293"/>
      <c r="H29" s="138" t="s">
        <v>187</v>
      </c>
      <c r="I29" s="82">
        <f>IF(SUMIF(C11:C25,"【職員処遇改善費のみ対象】園内研修",I11:I25)&gt;N25,N25,SUMIF(C11:C25,"【職員処遇改善費のみ対象】園内研修",I11:I25))</f>
        <v>0</v>
      </c>
      <c r="J29" s="137"/>
      <c r="K29" s="130"/>
      <c r="L29" s="130"/>
      <c r="M29" s="130"/>
      <c r="N29" s="130"/>
      <c r="O29" s="130"/>
      <c r="P29" s="130"/>
      <c r="Q29" s="130"/>
      <c r="R29" s="130"/>
      <c r="S29" s="130"/>
      <c r="T29" s="130"/>
      <c r="U29" s="130"/>
      <c r="V29" s="130"/>
      <c r="W29" s="130"/>
    </row>
    <row r="30" spans="1:23" s="52" customFormat="1" ht="26.25" customHeight="1" thickBot="1">
      <c r="A30" s="121"/>
      <c r="B30" s="122" t="s">
        <v>183</v>
      </c>
      <c r="C30" s="148"/>
      <c r="D30" s="128"/>
      <c r="E30" s="128"/>
      <c r="F30" s="128"/>
      <c r="G30" s="128"/>
      <c r="H30" s="189" t="s">
        <v>188</v>
      </c>
      <c r="I30" s="82">
        <f>SUMIF(C11:C25,"幼稚園教諭旧免許状更新講習・免許法認定講習",I11:I25)</f>
        <v>0</v>
      </c>
      <c r="J30" s="128"/>
      <c r="K30" s="132"/>
      <c r="L30" s="132"/>
      <c r="M30" s="132"/>
      <c r="N30" s="132"/>
      <c r="O30" s="132"/>
      <c r="P30" s="132"/>
      <c r="Q30" s="132"/>
      <c r="R30" s="132"/>
      <c r="S30" s="132"/>
      <c r="T30" s="132"/>
      <c r="U30" s="132"/>
      <c r="V30" s="132"/>
      <c r="W30" s="132"/>
    </row>
    <row r="31" spans="1:23" s="52" customFormat="1" ht="15" customHeight="1">
      <c r="A31" s="121"/>
      <c r="B31" s="291" t="s">
        <v>184</v>
      </c>
      <c r="C31" s="291"/>
      <c r="D31" s="128"/>
      <c r="E31" s="128"/>
      <c r="F31" s="128"/>
      <c r="G31" s="128"/>
      <c r="H31" s="128"/>
      <c r="I31" s="128"/>
      <c r="J31" s="128"/>
      <c r="K31" s="132"/>
      <c r="L31" s="132"/>
      <c r="M31" s="132"/>
      <c r="N31" s="132"/>
      <c r="O31" s="132"/>
      <c r="P31" s="132"/>
      <c r="Q31" s="132"/>
      <c r="R31" s="132"/>
      <c r="S31" s="132"/>
      <c r="T31" s="132"/>
      <c r="U31" s="132"/>
      <c r="V31" s="132"/>
      <c r="W31" s="132"/>
    </row>
    <row r="32" spans="1:23" s="52" customFormat="1" ht="15" customHeight="1">
      <c r="A32" s="121"/>
      <c r="B32" s="122" t="s">
        <v>185</v>
      </c>
      <c r="C32" s="128"/>
      <c r="D32" s="128"/>
      <c r="E32" s="128"/>
      <c r="F32" s="128"/>
      <c r="G32" s="128"/>
      <c r="H32" s="128"/>
      <c r="I32" s="128"/>
      <c r="J32" s="128"/>
      <c r="K32" s="132"/>
      <c r="L32" s="132"/>
      <c r="M32" s="132"/>
      <c r="N32" s="132"/>
      <c r="O32" s="132"/>
      <c r="P32" s="132"/>
      <c r="Q32" s="132"/>
      <c r="R32" s="132"/>
      <c r="S32" s="132"/>
      <c r="T32" s="132"/>
      <c r="U32" s="132"/>
      <c r="V32" s="132"/>
      <c r="W32" s="132"/>
    </row>
    <row r="33" spans="1:23" s="52" customFormat="1" ht="15" customHeight="1">
      <c r="A33" s="121"/>
      <c r="B33" s="122" t="s">
        <v>196</v>
      </c>
      <c r="C33" s="128"/>
      <c r="D33" s="128"/>
      <c r="E33" s="128"/>
      <c r="F33" s="128"/>
      <c r="G33" s="128"/>
      <c r="H33" s="128"/>
      <c r="I33" s="128"/>
      <c r="J33" s="128"/>
      <c r="K33" s="132"/>
      <c r="L33" s="132"/>
      <c r="M33" s="132"/>
      <c r="N33" s="132"/>
      <c r="O33" s="132"/>
      <c r="P33" s="132"/>
      <c r="Q33" s="132"/>
      <c r="R33" s="132"/>
      <c r="S33" s="132"/>
      <c r="T33" s="132"/>
      <c r="U33" s="132"/>
      <c r="V33" s="132"/>
      <c r="W33" s="132"/>
    </row>
    <row r="34" spans="1:23" s="52" customFormat="1" ht="15" customHeight="1">
      <c r="A34" s="121"/>
      <c r="C34" s="129"/>
      <c r="D34" s="128"/>
      <c r="E34" s="128"/>
      <c r="F34" s="128"/>
      <c r="G34" s="128"/>
      <c r="H34" s="128"/>
      <c r="I34" s="128"/>
      <c r="J34" s="128"/>
      <c r="K34" s="132"/>
      <c r="L34" s="132"/>
      <c r="M34" s="132"/>
      <c r="N34" s="132"/>
      <c r="O34" s="132"/>
      <c r="P34" s="132"/>
      <c r="Q34" s="132"/>
      <c r="R34" s="132"/>
      <c r="S34" s="132"/>
      <c r="T34" s="132"/>
      <c r="U34" s="132"/>
      <c r="V34" s="132"/>
      <c r="W34" s="132"/>
    </row>
    <row r="35" spans="1:23" s="52" customFormat="1" ht="15" customHeight="1">
      <c r="A35" s="121"/>
      <c r="D35" s="128"/>
      <c r="E35" s="128"/>
      <c r="F35" s="128"/>
      <c r="G35" s="128"/>
      <c r="H35" s="128"/>
      <c r="I35" s="128"/>
      <c r="J35" s="128"/>
      <c r="K35" s="132"/>
      <c r="L35" s="132"/>
      <c r="M35" s="132"/>
      <c r="N35" s="132"/>
      <c r="O35" s="132"/>
      <c r="P35" s="132"/>
      <c r="Q35" s="132"/>
      <c r="R35" s="132"/>
      <c r="S35" s="132"/>
      <c r="T35" s="132"/>
      <c r="U35" s="132"/>
      <c r="V35" s="132"/>
      <c r="W35" s="132"/>
    </row>
    <row r="36" spans="1:23" s="52" customFormat="1" ht="15" customHeight="1">
      <c r="A36" s="121"/>
      <c r="C36" s="128"/>
      <c r="D36" s="128"/>
      <c r="E36" s="128"/>
      <c r="F36" s="128"/>
      <c r="G36" s="128"/>
      <c r="H36" s="128"/>
      <c r="I36" s="128"/>
      <c r="J36" s="128"/>
      <c r="K36" s="132"/>
      <c r="L36" s="132"/>
      <c r="M36" s="132"/>
      <c r="N36" s="132"/>
      <c r="O36" s="132"/>
      <c r="P36" s="132"/>
      <c r="Q36" s="132"/>
      <c r="R36" s="132"/>
      <c r="S36" s="132"/>
      <c r="T36" s="132"/>
      <c r="U36" s="132"/>
      <c r="V36" s="132"/>
      <c r="W36" s="132"/>
    </row>
    <row r="37" spans="1:23" s="52" customFormat="1" ht="15" customHeight="1">
      <c r="A37" s="62"/>
      <c r="C37" s="50"/>
      <c r="D37" s="50"/>
      <c r="E37" s="50"/>
      <c r="F37" s="50"/>
      <c r="G37" s="50"/>
      <c r="H37" s="50"/>
      <c r="I37" s="50"/>
      <c r="J37" s="50"/>
    </row>
    <row r="38" spans="1:23" s="52" customFormat="1" ht="15" customHeight="1">
      <c r="A38" s="62"/>
      <c r="B38" s="99" t="s">
        <v>90</v>
      </c>
      <c r="C38" s="100"/>
      <c r="D38" s="100"/>
      <c r="E38" s="100"/>
      <c r="F38" s="100"/>
      <c r="G38" s="50"/>
      <c r="H38" s="50"/>
      <c r="I38" s="50"/>
      <c r="J38" s="50"/>
    </row>
    <row r="39" spans="1:23" s="52" customFormat="1" ht="30" customHeight="1">
      <c r="A39" s="62"/>
      <c r="B39" s="211"/>
      <c r="C39" s="212"/>
      <c r="D39" s="212"/>
      <c r="E39" s="212"/>
      <c r="F39" s="212"/>
      <c r="G39" s="212"/>
      <c r="H39" s="212"/>
      <c r="I39" s="212"/>
      <c r="J39" s="212"/>
    </row>
    <row r="40" spans="1:23" s="52" customFormat="1" ht="15" customHeight="1">
      <c r="A40" s="62"/>
      <c r="B40" s="58"/>
      <c r="C40" s="50"/>
      <c r="D40" s="50"/>
      <c r="E40" s="50"/>
      <c r="F40" s="50"/>
      <c r="G40" s="50"/>
      <c r="H40" s="50"/>
      <c r="I40" s="50"/>
      <c r="J40" s="50"/>
    </row>
    <row r="41" spans="1:23" s="52" customFormat="1" ht="15" customHeight="1">
      <c r="A41" s="62"/>
      <c r="B41" s="58"/>
      <c r="C41" s="50"/>
      <c r="D41" s="50"/>
      <c r="E41" s="50"/>
      <c r="F41" s="50"/>
      <c r="G41" s="50"/>
      <c r="H41" s="50"/>
      <c r="I41" s="50"/>
      <c r="J41" s="50"/>
    </row>
    <row r="42" spans="1:23" s="53" customFormat="1" ht="15" customHeight="1">
      <c r="A42" s="66"/>
      <c r="B42" s="57"/>
      <c r="C42" s="51"/>
      <c r="D42" s="51"/>
      <c r="E42" s="51"/>
      <c r="F42" s="51"/>
      <c r="G42" s="51"/>
      <c r="H42" s="51"/>
      <c r="I42" s="51"/>
      <c r="J42" s="51"/>
    </row>
  </sheetData>
  <sheetProtection algorithmName="SHA-512" hashValue="jKuYpNbfT4P8pDi5EdxK3GdrA7FU6GYeoC+axxIRAuk/TJ6LhhIhYrBvlWH/7TFiN3hBZJa7YxSrRINQzWjafQ==" saltValue="aBfORbehNuEGZmmXM+Nt/w==" spinCount="100000" sheet="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9:G29"/>
    <mergeCell ref="B31:C31"/>
    <mergeCell ref="B39:J39"/>
    <mergeCell ref="D21:E21"/>
    <mergeCell ref="D22:E22"/>
    <mergeCell ref="D23:E23"/>
    <mergeCell ref="D24:E24"/>
    <mergeCell ref="D25:E25"/>
    <mergeCell ref="A26:G26"/>
  </mergeCells>
  <phoneticPr fontId="2"/>
  <conditionalFormatting sqref="C6:C7">
    <cfRule type="cellIs" dxfId="597" priority="13" operator="equal">
      <formula>""</formula>
    </cfRule>
  </conditionalFormatting>
  <conditionalFormatting sqref="D8 H26:I26">
    <cfRule type="cellIs" dxfId="596" priority="15" operator="equal">
      <formula>""</formula>
    </cfRule>
  </conditionalFormatting>
  <conditionalFormatting sqref="D11:E25 G11:H25">
    <cfRule type="expression" dxfId="595" priority="3">
      <formula>$C11="【職員処遇改善費のみ対象】園内研修"</formula>
    </cfRule>
  </conditionalFormatting>
  <conditionalFormatting sqref="D11:E25">
    <cfRule type="expression" dxfId="594" priority="11">
      <formula>$C11="【職員処遇改善費のみ対象】横浜市（区）主催研修"</formula>
    </cfRule>
    <cfRule type="expression" dxfId="593" priority="12">
      <formula>$C11="幼稚園教諭旧免許状更新講習・免許法認定講習"</formula>
    </cfRule>
  </conditionalFormatting>
  <conditionalFormatting sqref="F11:F25">
    <cfRule type="expression" dxfId="592" priority="7">
      <formula>$C11&lt;&gt;"保育士等キャリアアップ研修"</formula>
    </cfRule>
    <cfRule type="expression" dxfId="591" priority="16" stopIfTrue="1">
      <formula>$C11="保育士等キャリアアップ研修"</formula>
    </cfRule>
  </conditionalFormatting>
  <conditionalFormatting sqref="F11:H25">
    <cfRule type="expression" dxfId="590" priority="4">
      <formula>$C11="その他"</formula>
    </cfRule>
  </conditionalFormatting>
  <conditionalFormatting sqref="G11:G25">
    <cfRule type="expression" dxfId="589" priority="9">
      <formula>$C11="幼稚園教諭旧免許状更新講習・免許法認定講習"</formula>
    </cfRule>
  </conditionalFormatting>
  <conditionalFormatting sqref="G11:H25">
    <cfRule type="expression" dxfId="588" priority="1">
      <formula>$C11="【職員処遇改善費のみ対象】横浜市（区）主催研修"</formula>
    </cfRule>
  </conditionalFormatting>
  <conditionalFormatting sqref="H11:H25">
    <cfRule type="expression" dxfId="587" priority="2">
      <formula>$C11="【幼稚園又は認定こども園に勤務していた者】その他"</formula>
    </cfRule>
  </conditionalFormatting>
  <conditionalFormatting sqref="H3:I3 H4:J7">
    <cfRule type="cellIs" dxfId="586" priority="14" operator="equal">
      <formula>""</formula>
    </cfRule>
  </conditionalFormatting>
  <conditionalFormatting sqref="I11:I25">
    <cfRule type="expression" dxfId="585" priority="8">
      <formula>$C11="保育士等キャリアアップ研修"</formula>
    </cfRule>
  </conditionalFormatting>
  <dataValidations count="9">
    <dataValidation type="list" allowBlank="1" showInputMessage="1" showErrorMessage="1" sqref="H25" xr:uid="{7C428A27-DD1E-4787-BFD1-8CE3CD0F0DD1}">
      <formula1>INDIRECT($C$5)</formula1>
    </dataValidation>
    <dataValidation type="list" allowBlank="1" showInputMessage="1" showErrorMessage="1" sqref="H11:H24" xr:uid="{7D93170F-7457-4445-BD9A-DB12291DA77F}">
      <formula1>INDIRECT($C$6)</formula1>
    </dataValidation>
    <dataValidation type="decimal" operator="greaterThanOrEqual" allowBlank="1" showInputMessage="1" showErrorMessage="1" sqref="I11:I25" xr:uid="{064DE1D0-472E-4FF5-99CA-8206518A7A40}">
      <formula1>0</formula1>
    </dataValidation>
    <dataValidation type="textLength" operator="equal" allowBlank="1" showInputMessage="1" showErrorMessage="1" sqref="G11:G25" xr:uid="{8EB6778F-02E6-4194-BEA4-68326717B36D}">
      <formula1>12</formula1>
    </dataValidation>
    <dataValidation type="list" allowBlank="1" showInputMessage="1" showErrorMessage="1" sqref="D8" xr:uid="{6E285EEE-7FBF-4F6D-A3EF-E9974A0BD84A}">
      <formula1>"〇,×"</formula1>
    </dataValidation>
    <dataValidation type="list" allowBlank="1" showInputMessage="1" showErrorMessage="1" sqref="C11:C25" xr:uid="{4A64A678-82FE-45DC-BC68-F3193E42B2EA}">
      <formula1>INDIRECT($D$8)</formula1>
    </dataValidation>
    <dataValidation type="list" allowBlank="1" showInputMessage="1" showErrorMessage="1" sqref="O6" xr:uid="{B202AE5E-ED00-46E8-8967-68D485842C52}">
      <formula1>" "</formula1>
    </dataValidation>
    <dataValidation type="list" allowBlank="1" showInputMessage="1" showErrorMessage="1" sqref="D11:E25" xr:uid="{20F5B945-D500-4925-90A4-35ED1C705120}">
      <formula1>INDIRECT($C11)</formula1>
    </dataValidation>
    <dataValidation type="date" operator="lessThanOrEqual" allowBlank="1" error="賃金改善開始月のR6.4月以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6.4月以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CB07FF5E-2C26-44BF-9BC7-9A8C53B1461D}">
      <formula1>45716</formula1>
    </dataValidation>
  </dataValidations>
  <printOptions horizontalCentered="1"/>
  <pageMargins left="0.25" right="0.25" top="0.75" bottom="0.75" header="0.3" footer="0.3"/>
  <pageSetup paperSize="8" scale="85" orientation="landscape" cellComments="asDisplayed" r:id="rId1"/>
  <extLst>
    <ext xmlns:x14="http://schemas.microsoft.com/office/spreadsheetml/2009/9/main" uri="{CCE6A557-97BC-4b89-ADB6-D9C93CAAB3DF}">
      <x14:dataValidations xmlns:xm="http://schemas.microsoft.com/office/excel/2006/main" count="1">
        <x14:dataValidation type="list" allowBlank="1" showInputMessage="1" showErrorMessage="1" xr:uid="{1BE27364-CC45-4C8E-899E-90951F9DBC8D}">
          <x14:formula1>
            <xm:f>マスタ!$C$3:$C$6</xm:f>
          </x14:formula1>
          <xm:sqref>C6:D6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9D7F31-3497-4A91-AFBC-028E6E125C3B}">
  <sheetPr codeName="Sheet9">
    <tabColor rgb="FFFF0000"/>
    <pageSetUpPr fitToPage="1"/>
  </sheetPr>
  <dimension ref="A1:W42"/>
  <sheetViews>
    <sheetView showZeros="0" view="pageBreakPreview" zoomScale="70" zoomScaleNormal="70" zoomScaleSheetLayoutView="70" workbookViewId="0">
      <selection activeCell="B12" sqref="B12"/>
    </sheetView>
  </sheetViews>
  <sheetFormatPr defaultRowHeight="18.75"/>
  <cols>
    <col min="1" max="1" width="5" style="63" customWidth="1"/>
    <col min="2" max="2" width="16.75" style="67" customWidth="1"/>
    <col min="3" max="3" width="39.375" style="2" customWidth="1"/>
    <col min="4" max="4" width="9.375" style="2" customWidth="1"/>
    <col min="5" max="5" width="37.625" style="2" customWidth="1"/>
    <col min="6" max="6" width="42.875" style="2" customWidth="1"/>
    <col min="7" max="7" width="19.625" style="2" customWidth="1"/>
    <col min="8" max="8" width="22.375" style="2" customWidth="1"/>
    <col min="9" max="9" width="15.625" style="2" customWidth="1"/>
    <col min="10" max="10" width="27.5" style="2" customWidth="1"/>
    <col min="11" max="11" width="9" style="2" hidden="1" customWidth="1"/>
    <col min="12" max="12" width="11.875" style="2" hidden="1" customWidth="1"/>
    <col min="13" max="13" width="10.5" style="2" hidden="1" customWidth="1"/>
    <col min="14" max="14" width="9" style="2" hidden="1" customWidth="1"/>
    <col min="15" max="15" width="50.625" style="2" hidden="1" customWidth="1"/>
    <col min="16" max="16384" width="9" style="2"/>
  </cols>
  <sheetData>
    <row r="1" spans="1:23" ht="29.25" customHeight="1">
      <c r="A1" s="112" t="s">
        <v>71</v>
      </c>
      <c r="B1" s="113"/>
      <c r="C1" s="117"/>
      <c r="D1" s="116" t="s">
        <v>195</v>
      </c>
      <c r="E1" s="98"/>
      <c r="F1" s="116"/>
      <c r="G1" s="117"/>
      <c r="H1" s="117"/>
      <c r="I1" s="117"/>
      <c r="J1" s="118"/>
      <c r="K1" s="130"/>
      <c r="L1" s="130"/>
      <c r="M1" s="130"/>
      <c r="N1" s="130"/>
      <c r="O1" s="130"/>
      <c r="P1" s="130"/>
      <c r="Q1" s="130"/>
      <c r="R1" s="130"/>
      <c r="S1" s="130"/>
      <c r="T1" s="130"/>
      <c r="U1" s="130"/>
      <c r="V1" s="130"/>
      <c r="W1" s="130"/>
    </row>
    <row r="2" spans="1:23" ht="19.5" thickBot="1">
      <c r="A2" s="121"/>
      <c r="B2" s="122"/>
      <c r="C2" s="119"/>
      <c r="D2" s="119"/>
      <c r="E2" s="119"/>
      <c r="F2" s="124"/>
      <c r="G2" s="119"/>
      <c r="H2" s="125"/>
      <c r="I2" s="125"/>
      <c r="J2" s="125"/>
      <c r="K2" s="130"/>
      <c r="L2" s="130"/>
      <c r="M2" s="130"/>
      <c r="N2" s="130"/>
      <c r="O2" s="130"/>
      <c r="P2" s="130"/>
      <c r="Q2" s="130"/>
      <c r="R2" s="130"/>
      <c r="S2" s="130"/>
      <c r="T2" s="130"/>
      <c r="U2" s="130"/>
      <c r="V2" s="130"/>
      <c r="W2" s="130"/>
    </row>
    <row r="3" spans="1:23" s="6" customFormat="1" ht="24.95" customHeight="1">
      <c r="A3" s="192"/>
      <c r="B3" s="122"/>
      <c r="C3" s="193"/>
      <c r="D3" s="193"/>
      <c r="E3" s="193"/>
      <c r="F3" s="194"/>
      <c r="G3" s="195" t="s">
        <v>1</v>
      </c>
      <c r="H3" s="97">
        <f>①集計表!P4</f>
        <v>0</v>
      </c>
      <c r="I3" s="196" t="s">
        <v>3</v>
      </c>
      <c r="J3" s="118"/>
      <c r="K3" s="131"/>
      <c r="L3" s="131"/>
      <c r="M3" s="131"/>
      <c r="N3" s="131"/>
      <c r="O3" s="131"/>
      <c r="P3" s="131"/>
      <c r="Q3" s="131"/>
      <c r="R3" s="131"/>
      <c r="S3" s="131"/>
      <c r="T3" s="131"/>
      <c r="U3" s="131"/>
      <c r="V3" s="131"/>
      <c r="W3" s="131"/>
    </row>
    <row r="4" spans="1:23" s="6" customFormat="1" ht="24.95" customHeight="1">
      <c r="A4" s="121"/>
      <c r="B4" s="122"/>
      <c r="C4" s="193"/>
      <c r="D4" s="193"/>
      <c r="E4" s="193"/>
      <c r="F4" s="194"/>
      <c r="G4" s="197" t="s">
        <v>4</v>
      </c>
      <c r="H4" s="276">
        <f>①集計表!P5</f>
        <v>0</v>
      </c>
      <c r="I4" s="277"/>
      <c r="J4" s="278"/>
      <c r="K4" s="131"/>
      <c r="L4" s="131"/>
      <c r="M4" s="131"/>
      <c r="N4" s="131"/>
      <c r="O4" s="131"/>
      <c r="P4" s="131"/>
      <c r="Q4" s="131"/>
      <c r="R4" s="131"/>
      <c r="S4" s="131"/>
      <c r="T4" s="131"/>
      <c r="U4" s="131"/>
      <c r="V4" s="131"/>
      <c r="W4" s="131"/>
    </row>
    <row r="5" spans="1:23" s="6" customFormat="1" ht="24.95" customHeight="1" thickBot="1">
      <c r="A5" s="62"/>
      <c r="B5" s="71"/>
      <c r="C5" s="3"/>
      <c r="D5" s="14"/>
      <c r="E5" s="14"/>
      <c r="F5" s="7"/>
      <c r="G5" s="15" t="s">
        <v>7</v>
      </c>
      <c r="H5" s="279">
        <f>①集計表!P6</f>
        <v>0</v>
      </c>
      <c r="I5" s="280"/>
      <c r="J5" s="281"/>
      <c r="K5" s="131"/>
      <c r="L5" s="131"/>
      <c r="M5" s="131"/>
      <c r="N5" s="131"/>
      <c r="O5" s="131"/>
      <c r="P5" s="131"/>
      <c r="Q5" s="131"/>
      <c r="R5" s="131"/>
      <c r="S5" s="131"/>
      <c r="T5" s="131"/>
      <c r="U5" s="131"/>
      <c r="V5" s="131"/>
      <c r="W5" s="131"/>
    </row>
    <row r="6" spans="1:23" s="6" customFormat="1" ht="24.95" customHeight="1">
      <c r="A6" s="62"/>
      <c r="B6" s="68" t="s">
        <v>6</v>
      </c>
      <c r="C6" s="270"/>
      <c r="D6" s="271"/>
      <c r="E6" s="14"/>
      <c r="F6" s="7"/>
      <c r="G6" s="70" t="s">
        <v>63</v>
      </c>
      <c r="H6" s="279">
        <f>①集計表!P7</f>
        <v>0</v>
      </c>
      <c r="I6" s="280"/>
      <c r="J6" s="281"/>
      <c r="K6" s="131"/>
      <c r="L6" s="131"/>
      <c r="M6" s="131"/>
      <c r="N6" s="131"/>
      <c r="O6" s="131"/>
      <c r="P6" s="131"/>
      <c r="Q6" s="131"/>
      <c r="R6" s="131"/>
      <c r="S6" s="131"/>
      <c r="T6" s="131"/>
      <c r="U6" s="131"/>
      <c r="V6" s="131"/>
      <c r="W6" s="131"/>
    </row>
    <row r="7" spans="1:23" s="6" customFormat="1" ht="24.95" customHeight="1" thickBot="1">
      <c r="A7" s="62"/>
      <c r="B7" s="107" t="s">
        <v>9</v>
      </c>
      <c r="C7" s="272"/>
      <c r="D7" s="273"/>
      <c r="E7" s="14"/>
      <c r="F7" s="7"/>
      <c r="G7" s="17" t="s">
        <v>64</v>
      </c>
      <c r="H7" s="282">
        <f>①集計表!P8</f>
        <v>0</v>
      </c>
      <c r="I7" s="283"/>
      <c r="J7" s="284"/>
      <c r="K7" s="131"/>
      <c r="L7" s="131"/>
      <c r="M7" s="131"/>
      <c r="N7" s="131"/>
      <c r="O7" s="131"/>
      <c r="P7" s="131"/>
      <c r="Q7" s="131"/>
      <c r="R7" s="131"/>
      <c r="S7" s="131"/>
      <c r="T7" s="131"/>
      <c r="U7" s="131"/>
      <c r="V7" s="131"/>
      <c r="W7" s="131"/>
    </row>
    <row r="8" spans="1:23" s="6" customFormat="1" ht="24.95" customHeight="1" thickBot="1">
      <c r="A8" s="62"/>
      <c r="B8" s="268" t="s">
        <v>104</v>
      </c>
      <c r="C8" s="269"/>
      <c r="D8" s="133" t="s">
        <v>106</v>
      </c>
      <c r="E8" s="14"/>
      <c r="F8" s="7"/>
      <c r="G8" s="102"/>
      <c r="H8" s="3"/>
      <c r="I8" s="3"/>
      <c r="J8" s="106"/>
      <c r="K8" s="131"/>
      <c r="L8" s="131" t="s">
        <v>190</v>
      </c>
      <c r="M8" s="131"/>
      <c r="N8" s="131"/>
      <c r="O8" s="131"/>
      <c r="P8" s="131"/>
      <c r="Q8" s="131"/>
      <c r="R8" s="131"/>
      <c r="S8" s="131"/>
      <c r="T8" s="131"/>
      <c r="U8" s="131"/>
      <c r="V8" s="131"/>
      <c r="W8" s="131"/>
    </row>
    <row r="9" spans="1:23" ht="24.95" customHeight="1">
      <c r="A9" s="62"/>
      <c r="B9" s="58"/>
      <c r="C9" s="19"/>
      <c r="D9" s="20"/>
      <c r="E9" s="20"/>
      <c r="F9" s="19"/>
      <c r="G9" s="19"/>
      <c r="H9" s="21"/>
      <c r="I9" s="22"/>
      <c r="J9" s="23"/>
      <c r="K9" s="130"/>
      <c r="L9" s="141" t="s">
        <v>189</v>
      </c>
      <c r="M9" s="140">
        <v>42826</v>
      </c>
      <c r="N9" s="130"/>
      <c r="O9" s="130"/>
      <c r="P9" s="130"/>
      <c r="Q9" s="130"/>
      <c r="R9" s="130"/>
      <c r="S9" s="130"/>
      <c r="T9" s="130"/>
      <c r="U9" s="130"/>
      <c r="V9" s="130"/>
      <c r="W9" s="130"/>
    </row>
    <row r="10" spans="1:23" ht="98.25" customHeight="1" thickBot="1">
      <c r="A10" s="61" t="s">
        <v>15</v>
      </c>
      <c r="B10" s="105" t="s">
        <v>146</v>
      </c>
      <c r="C10" s="59" t="s">
        <v>101</v>
      </c>
      <c r="D10" s="285" t="s">
        <v>181</v>
      </c>
      <c r="E10" s="286"/>
      <c r="F10" s="59" t="s">
        <v>19</v>
      </c>
      <c r="G10" s="60" t="s">
        <v>20</v>
      </c>
      <c r="H10" s="69" t="s">
        <v>74</v>
      </c>
      <c r="I10" s="72" t="s">
        <v>136</v>
      </c>
      <c r="J10" s="59" t="s">
        <v>62</v>
      </c>
      <c r="K10" s="130"/>
      <c r="L10" s="141" t="s">
        <v>142</v>
      </c>
      <c r="M10" s="130"/>
      <c r="N10" s="130"/>
      <c r="O10" s="130"/>
      <c r="P10" s="130"/>
      <c r="Q10" s="130"/>
      <c r="R10" s="130"/>
      <c r="S10" s="130"/>
      <c r="T10" s="130"/>
      <c r="U10" s="130"/>
      <c r="V10" s="130"/>
      <c r="W10" s="130"/>
    </row>
    <row r="11" spans="1:23" ht="30" customHeight="1">
      <c r="A11" s="64">
        <v>1</v>
      </c>
      <c r="B11" s="153"/>
      <c r="C11" s="154"/>
      <c r="D11" s="274"/>
      <c r="E11" s="275"/>
      <c r="F11" s="155"/>
      <c r="G11" s="156"/>
      <c r="H11" s="157"/>
      <c r="I11" s="158"/>
      <c r="J11" s="75"/>
      <c r="K11" s="130"/>
      <c r="L11" s="141" t="s">
        <v>143</v>
      </c>
      <c r="M11" s="140">
        <v>43921</v>
      </c>
      <c r="N11" s="130"/>
      <c r="O11" s="130"/>
      <c r="P11" s="130"/>
      <c r="Q11" s="130"/>
      <c r="R11" s="130"/>
      <c r="S11" s="130"/>
      <c r="T11" s="130"/>
      <c r="U11" s="130"/>
      <c r="V11" s="130"/>
      <c r="W11" s="130"/>
    </row>
    <row r="12" spans="1:23" ht="30" customHeight="1">
      <c r="A12" s="64">
        <v>2</v>
      </c>
      <c r="B12" s="153"/>
      <c r="C12" s="154"/>
      <c r="D12" s="274"/>
      <c r="E12" s="275"/>
      <c r="F12" s="155"/>
      <c r="G12" s="156"/>
      <c r="H12" s="159"/>
      <c r="I12" s="160"/>
      <c r="J12" s="75"/>
      <c r="K12" s="130">
        <f t="shared" ref="K12:K25" si="0">IF(H12&lt;&gt;"",1,0)</f>
        <v>0</v>
      </c>
      <c r="L12" s="130" t="s">
        <v>141</v>
      </c>
      <c r="M12" s="140">
        <v>45382</v>
      </c>
      <c r="N12" s="130"/>
      <c r="O12" s="130"/>
      <c r="P12" s="130"/>
      <c r="Q12" s="130"/>
      <c r="R12" s="130"/>
      <c r="S12" s="130"/>
      <c r="T12" s="130"/>
      <c r="U12" s="130"/>
      <c r="V12" s="130"/>
      <c r="W12" s="130"/>
    </row>
    <row r="13" spans="1:23" ht="30" customHeight="1">
      <c r="A13" s="64">
        <v>3</v>
      </c>
      <c r="B13" s="153"/>
      <c r="C13" s="154"/>
      <c r="D13" s="274"/>
      <c r="E13" s="275"/>
      <c r="F13" s="155"/>
      <c r="G13" s="156"/>
      <c r="H13" s="159"/>
      <c r="I13" s="160"/>
      <c r="J13" s="75"/>
      <c r="K13" s="130">
        <f t="shared" si="0"/>
        <v>0</v>
      </c>
      <c r="L13" s="130" t="str">
        <f t="shared" ref="L13:L24" si="1">IF(C13="その他",1,"")</f>
        <v/>
      </c>
      <c r="M13" s="142"/>
      <c r="N13" s="130"/>
      <c r="O13" s="130"/>
      <c r="P13" s="130"/>
      <c r="Q13" s="130"/>
      <c r="R13" s="130"/>
      <c r="S13" s="130"/>
      <c r="T13" s="130"/>
      <c r="U13" s="130"/>
      <c r="V13" s="130"/>
      <c r="W13" s="130"/>
    </row>
    <row r="14" spans="1:23" ht="30" customHeight="1">
      <c r="A14" s="64">
        <v>4</v>
      </c>
      <c r="B14" s="153"/>
      <c r="C14" s="154"/>
      <c r="D14" s="274"/>
      <c r="E14" s="275"/>
      <c r="F14" s="155"/>
      <c r="G14" s="156"/>
      <c r="H14" s="159"/>
      <c r="I14" s="160"/>
      <c r="J14" s="75"/>
      <c r="K14" s="130">
        <f>IF(H14&lt;&gt;"",1,0)</f>
        <v>0</v>
      </c>
      <c r="L14" s="130" t="str">
        <f t="shared" si="1"/>
        <v/>
      </c>
      <c r="M14" s="141"/>
      <c r="N14" s="130"/>
      <c r="O14" s="130"/>
      <c r="P14" s="130"/>
      <c r="Q14" s="130"/>
      <c r="R14" s="130"/>
      <c r="S14" s="130"/>
      <c r="T14" s="130"/>
      <c r="U14" s="130"/>
      <c r="V14" s="130"/>
      <c r="W14" s="130"/>
    </row>
    <row r="15" spans="1:23" ht="30" customHeight="1">
      <c r="A15" s="64">
        <v>5</v>
      </c>
      <c r="B15" s="153"/>
      <c r="C15" s="154"/>
      <c r="D15" s="274"/>
      <c r="E15" s="275"/>
      <c r="F15" s="155"/>
      <c r="G15" s="156"/>
      <c r="H15" s="159"/>
      <c r="I15" s="160"/>
      <c r="J15" s="75"/>
      <c r="K15" s="130">
        <f t="shared" si="0"/>
        <v>0</v>
      </c>
      <c r="L15" s="130" t="str">
        <f t="shared" si="1"/>
        <v/>
      </c>
      <c r="M15" s="130"/>
      <c r="N15" s="130"/>
      <c r="O15" s="130"/>
      <c r="P15" s="130"/>
      <c r="Q15" s="130"/>
      <c r="R15" s="130"/>
      <c r="S15" s="130"/>
      <c r="T15" s="130"/>
      <c r="U15" s="130"/>
      <c r="V15" s="130"/>
      <c r="W15" s="130"/>
    </row>
    <row r="16" spans="1:23" ht="30" customHeight="1">
      <c r="A16" s="64">
        <v>6</v>
      </c>
      <c r="B16" s="153"/>
      <c r="C16" s="154"/>
      <c r="D16" s="274"/>
      <c r="E16" s="275"/>
      <c r="F16" s="155"/>
      <c r="G16" s="156"/>
      <c r="H16" s="159"/>
      <c r="I16" s="160"/>
      <c r="J16" s="75"/>
      <c r="K16" s="130">
        <f t="shared" si="0"/>
        <v>0</v>
      </c>
      <c r="L16" s="130" t="str">
        <f t="shared" si="1"/>
        <v/>
      </c>
      <c r="M16" s="130"/>
      <c r="N16" s="130"/>
      <c r="O16" s="130"/>
      <c r="P16" s="130"/>
      <c r="Q16" s="130"/>
      <c r="R16" s="130"/>
      <c r="S16" s="130"/>
      <c r="T16" s="130"/>
      <c r="U16" s="130"/>
      <c r="V16" s="130"/>
      <c r="W16" s="130"/>
    </row>
    <row r="17" spans="1:23" ht="30" customHeight="1">
      <c r="A17" s="64">
        <v>7</v>
      </c>
      <c r="B17" s="153"/>
      <c r="C17" s="154"/>
      <c r="D17" s="274"/>
      <c r="E17" s="275"/>
      <c r="F17" s="155"/>
      <c r="G17" s="156"/>
      <c r="H17" s="159"/>
      <c r="I17" s="160"/>
      <c r="J17" s="75"/>
      <c r="K17" s="130">
        <f t="shared" si="0"/>
        <v>0</v>
      </c>
      <c r="L17" s="130" t="str">
        <f t="shared" si="1"/>
        <v/>
      </c>
      <c r="M17" s="130"/>
      <c r="N17" s="130"/>
      <c r="O17" s="130"/>
      <c r="P17" s="130"/>
      <c r="Q17" s="130"/>
      <c r="R17" s="130"/>
      <c r="S17" s="130"/>
      <c r="T17" s="130"/>
      <c r="U17" s="130"/>
      <c r="V17" s="130"/>
      <c r="W17" s="130"/>
    </row>
    <row r="18" spans="1:23" ht="30" customHeight="1">
      <c r="A18" s="64">
        <v>8</v>
      </c>
      <c r="B18" s="153"/>
      <c r="C18" s="154"/>
      <c r="D18" s="274"/>
      <c r="E18" s="275"/>
      <c r="F18" s="155"/>
      <c r="G18" s="156"/>
      <c r="H18" s="159"/>
      <c r="I18" s="160"/>
      <c r="J18" s="75"/>
      <c r="K18" s="130">
        <f t="shared" si="0"/>
        <v>0</v>
      </c>
      <c r="L18" s="130" t="str">
        <f t="shared" si="1"/>
        <v/>
      </c>
      <c r="M18" s="130"/>
      <c r="N18" s="130"/>
      <c r="O18" s="130"/>
      <c r="P18" s="130"/>
      <c r="Q18" s="130"/>
      <c r="R18" s="130"/>
      <c r="S18" s="130"/>
      <c r="T18" s="130"/>
      <c r="U18" s="130"/>
      <c r="V18" s="130"/>
      <c r="W18" s="130"/>
    </row>
    <row r="19" spans="1:23" ht="30" customHeight="1">
      <c r="A19" s="64">
        <v>9</v>
      </c>
      <c r="B19" s="153"/>
      <c r="C19" s="154"/>
      <c r="D19" s="274"/>
      <c r="E19" s="275"/>
      <c r="F19" s="155"/>
      <c r="G19" s="156"/>
      <c r="H19" s="159"/>
      <c r="I19" s="160"/>
      <c r="J19" s="75"/>
      <c r="K19" s="130">
        <f t="shared" si="0"/>
        <v>0</v>
      </c>
      <c r="L19" s="130" t="str">
        <f t="shared" si="1"/>
        <v/>
      </c>
      <c r="M19" s="130"/>
      <c r="N19" s="130"/>
      <c r="O19" s="130"/>
      <c r="P19" s="130"/>
      <c r="Q19" s="130"/>
      <c r="R19" s="130"/>
      <c r="S19" s="130"/>
      <c r="T19" s="130"/>
      <c r="U19" s="130"/>
      <c r="V19" s="130"/>
      <c r="W19" s="130"/>
    </row>
    <row r="20" spans="1:23" ht="30" customHeight="1">
      <c r="A20" s="64">
        <v>10</v>
      </c>
      <c r="B20" s="153"/>
      <c r="C20" s="154"/>
      <c r="D20" s="274"/>
      <c r="E20" s="275"/>
      <c r="F20" s="155"/>
      <c r="G20" s="156"/>
      <c r="H20" s="159"/>
      <c r="I20" s="160"/>
      <c r="J20" s="75"/>
      <c r="K20" s="130">
        <f t="shared" si="0"/>
        <v>0</v>
      </c>
      <c r="L20" s="130" t="str">
        <f t="shared" si="1"/>
        <v/>
      </c>
      <c r="M20" s="130"/>
      <c r="N20" s="130"/>
      <c r="O20" s="130"/>
      <c r="P20" s="130"/>
      <c r="Q20" s="130"/>
      <c r="R20" s="130"/>
      <c r="S20" s="130"/>
      <c r="T20" s="130"/>
      <c r="U20" s="130"/>
      <c r="V20" s="130"/>
      <c r="W20" s="130"/>
    </row>
    <row r="21" spans="1:23" ht="30" customHeight="1">
      <c r="A21" s="64">
        <v>11</v>
      </c>
      <c r="B21" s="153"/>
      <c r="C21" s="154"/>
      <c r="D21" s="274"/>
      <c r="E21" s="275"/>
      <c r="F21" s="155"/>
      <c r="G21" s="156"/>
      <c r="H21" s="159"/>
      <c r="I21" s="160"/>
      <c r="J21" s="75"/>
      <c r="K21" s="130">
        <f t="shared" si="0"/>
        <v>0</v>
      </c>
      <c r="L21" s="130" t="str">
        <f t="shared" si="1"/>
        <v/>
      </c>
      <c r="M21" s="130"/>
      <c r="N21" s="130"/>
      <c r="O21" s="130"/>
      <c r="P21" s="130"/>
      <c r="Q21" s="130"/>
      <c r="R21" s="130"/>
      <c r="S21" s="130"/>
      <c r="T21" s="130"/>
      <c r="U21" s="130"/>
      <c r="V21" s="130"/>
      <c r="W21" s="130"/>
    </row>
    <row r="22" spans="1:23" ht="30" customHeight="1">
      <c r="A22" s="64">
        <v>12</v>
      </c>
      <c r="B22" s="153"/>
      <c r="C22" s="154"/>
      <c r="D22" s="274"/>
      <c r="E22" s="275"/>
      <c r="F22" s="155"/>
      <c r="G22" s="156"/>
      <c r="H22" s="159"/>
      <c r="I22" s="160"/>
      <c r="J22" s="75"/>
      <c r="K22" s="130">
        <f t="shared" si="0"/>
        <v>0</v>
      </c>
      <c r="L22" s="130" t="str">
        <f t="shared" si="1"/>
        <v/>
      </c>
      <c r="M22" s="130"/>
      <c r="N22" s="130"/>
      <c r="O22" s="130"/>
      <c r="P22" s="130"/>
      <c r="Q22" s="130"/>
      <c r="R22" s="130"/>
      <c r="S22" s="130"/>
      <c r="T22" s="130"/>
      <c r="U22" s="130"/>
      <c r="V22" s="130"/>
      <c r="W22" s="130"/>
    </row>
    <row r="23" spans="1:23" ht="30" customHeight="1">
      <c r="A23" s="64">
        <v>13</v>
      </c>
      <c r="B23" s="153"/>
      <c r="C23" s="154"/>
      <c r="D23" s="274"/>
      <c r="E23" s="275"/>
      <c r="F23" s="155"/>
      <c r="G23" s="156"/>
      <c r="H23" s="159"/>
      <c r="I23" s="160"/>
      <c r="J23" s="75"/>
      <c r="K23" s="130">
        <f t="shared" si="0"/>
        <v>0</v>
      </c>
      <c r="L23" s="130" t="str">
        <f t="shared" si="1"/>
        <v/>
      </c>
      <c r="M23" s="130"/>
      <c r="N23" s="130"/>
      <c r="O23" s="130"/>
      <c r="P23" s="130"/>
      <c r="Q23" s="130"/>
      <c r="R23" s="130"/>
      <c r="S23" s="130"/>
      <c r="T23" s="130"/>
      <c r="U23" s="130"/>
      <c r="V23" s="130"/>
      <c r="W23" s="130"/>
    </row>
    <row r="24" spans="1:23" ht="30" customHeight="1">
      <c r="A24" s="64">
        <v>14</v>
      </c>
      <c r="B24" s="153"/>
      <c r="C24" s="154"/>
      <c r="D24" s="274"/>
      <c r="E24" s="275"/>
      <c r="F24" s="155"/>
      <c r="G24" s="156"/>
      <c r="H24" s="159"/>
      <c r="I24" s="160"/>
      <c r="J24" s="75"/>
      <c r="K24" s="130">
        <f t="shared" si="0"/>
        <v>0</v>
      </c>
      <c r="L24" s="130" t="str">
        <f t="shared" si="1"/>
        <v/>
      </c>
      <c r="M24" s="130"/>
      <c r="N24" s="130"/>
      <c r="O24" s="130"/>
      <c r="P24" s="130"/>
      <c r="Q24" s="130"/>
      <c r="R24" s="130"/>
      <c r="S24" s="130"/>
      <c r="T24" s="130"/>
      <c r="U24" s="130"/>
      <c r="V24" s="130"/>
      <c r="W24" s="130"/>
    </row>
    <row r="25" spans="1:23" ht="30" customHeight="1" thickBot="1">
      <c r="A25" s="65">
        <v>15</v>
      </c>
      <c r="B25" s="198"/>
      <c r="C25" s="161"/>
      <c r="D25" s="294"/>
      <c r="E25" s="295"/>
      <c r="F25" s="162"/>
      <c r="G25" s="163"/>
      <c r="H25" s="164"/>
      <c r="I25" s="165"/>
      <c r="J25" s="76"/>
      <c r="K25" s="130">
        <f t="shared" si="0"/>
        <v>0</v>
      </c>
      <c r="L25" s="130" t="e">
        <f>IF(SUMIF(C11:C25,"【職員処遇改善費のみ対象】園内研修",I11:I25)&gt;VLOOKUP(C6,M25:N28,2,FALSE),VLOOKUP(C6,M25:N28,2,FALSE)-SUMIF(C11:C25,"【職員処遇改善費のみ対象】園内研修",I11:I25),"")</f>
        <v>#N/A</v>
      </c>
      <c r="M25" s="54" t="s">
        <v>140</v>
      </c>
      <c r="N25" s="149">
        <v>4</v>
      </c>
      <c r="O25" s="130"/>
      <c r="P25" s="130"/>
      <c r="Q25" s="130"/>
      <c r="R25" s="130"/>
      <c r="S25" s="130"/>
      <c r="T25" s="130"/>
      <c r="U25" s="130"/>
      <c r="V25" s="130"/>
      <c r="W25" s="130"/>
    </row>
    <row r="26" spans="1:23" ht="26.25" customHeight="1" thickTop="1" thickBot="1">
      <c r="A26" s="287" t="s">
        <v>65</v>
      </c>
      <c r="B26" s="289"/>
      <c r="C26" s="288"/>
      <c r="D26" s="288"/>
      <c r="E26" s="288"/>
      <c r="F26" s="289"/>
      <c r="G26" s="290"/>
      <c r="H26" s="85">
        <f ca="1">①集計表!P17</f>
        <v>0</v>
      </c>
      <c r="I26" s="82">
        <f ca="1">SUM(I27:I29)</f>
        <v>0</v>
      </c>
      <c r="J26" s="152"/>
      <c r="K26" s="130"/>
      <c r="L26" s="130"/>
      <c r="M26" s="132"/>
      <c r="N26" s="149"/>
      <c r="O26" s="130"/>
      <c r="P26" s="130"/>
      <c r="Q26" s="130"/>
      <c r="R26" s="130"/>
      <c r="S26" s="130"/>
      <c r="T26" s="130"/>
      <c r="U26" s="130"/>
      <c r="V26" s="130"/>
      <c r="W26" s="130"/>
    </row>
    <row r="27" spans="1:23" ht="26.25" customHeight="1" thickBot="1">
      <c r="A27" s="136"/>
      <c r="B27" s="127" t="s">
        <v>66</v>
      </c>
      <c r="C27" s="128"/>
      <c r="D27" s="128"/>
      <c r="E27" s="128"/>
      <c r="F27" s="128"/>
      <c r="G27" s="128"/>
      <c r="H27" s="139" t="s">
        <v>89</v>
      </c>
      <c r="I27" s="82">
        <f>SUMIF(C11:C25,"【職員処遇改善費のみ対象】横浜市（区）主催研修",I11:I25)</f>
        <v>0</v>
      </c>
      <c r="J27" s="126"/>
      <c r="K27" s="130"/>
      <c r="L27" s="130"/>
      <c r="M27" s="132"/>
      <c r="N27" s="149"/>
      <c r="O27" s="130"/>
      <c r="P27" s="130"/>
      <c r="Q27" s="130"/>
      <c r="R27" s="130"/>
      <c r="S27" s="130"/>
      <c r="T27" s="130"/>
      <c r="U27" s="130"/>
      <c r="V27" s="130"/>
      <c r="W27" s="130"/>
    </row>
    <row r="28" spans="1:23" ht="26.25" customHeight="1" thickBot="1">
      <c r="A28" s="136"/>
      <c r="B28" s="147" t="s">
        <v>145</v>
      </c>
      <c r="C28" s="128"/>
      <c r="D28" s="128"/>
      <c r="E28" s="128"/>
      <c r="F28" s="128"/>
      <c r="G28" s="128"/>
      <c r="H28" s="138" t="s">
        <v>186</v>
      </c>
      <c r="I28" s="82">
        <f ca="1">SUMIF(C11:C26,"【幼稚園又は認定こども園に勤務していた者】その他",I11:I25)</f>
        <v>0</v>
      </c>
      <c r="J28" s="137"/>
      <c r="K28" s="130"/>
      <c r="M28" s="132"/>
      <c r="N28" s="149"/>
      <c r="O28" s="130"/>
      <c r="P28" s="130"/>
      <c r="Q28" s="130"/>
      <c r="R28" s="130"/>
      <c r="S28" s="130"/>
      <c r="T28" s="130"/>
      <c r="U28" s="130"/>
      <c r="V28" s="130"/>
      <c r="W28" s="130"/>
    </row>
    <row r="29" spans="1:23" ht="26.25" customHeight="1" thickBot="1">
      <c r="A29" s="136"/>
      <c r="B29" s="292" t="s">
        <v>144</v>
      </c>
      <c r="C29" s="292"/>
      <c r="D29" s="292"/>
      <c r="E29" s="292"/>
      <c r="F29" s="292"/>
      <c r="G29" s="293"/>
      <c r="H29" s="138" t="s">
        <v>187</v>
      </c>
      <c r="I29" s="82">
        <f>IF(SUMIF(C11:C25,"【職員処遇改善費のみ対象】園内研修",I11:I25)&gt;N25,N25,SUMIF(C11:C25,"【職員処遇改善費のみ対象】園内研修",I11:I25))</f>
        <v>0</v>
      </c>
      <c r="J29" s="137"/>
      <c r="K29" s="130"/>
      <c r="L29" s="130"/>
      <c r="M29" s="130"/>
      <c r="N29" s="130"/>
      <c r="O29" s="130"/>
      <c r="P29" s="130"/>
      <c r="Q29" s="130"/>
      <c r="R29" s="130"/>
      <c r="S29" s="130"/>
      <c r="T29" s="130"/>
      <c r="U29" s="130"/>
      <c r="V29" s="130"/>
      <c r="W29" s="130"/>
    </row>
    <row r="30" spans="1:23" s="52" customFormat="1" ht="26.25" customHeight="1" thickBot="1">
      <c r="A30" s="121"/>
      <c r="B30" s="122" t="s">
        <v>183</v>
      </c>
      <c r="C30" s="148"/>
      <c r="D30" s="128"/>
      <c r="E30" s="128"/>
      <c r="F30" s="128"/>
      <c r="G30" s="128"/>
      <c r="H30" s="189" t="s">
        <v>188</v>
      </c>
      <c r="I30" s="82">
        <f>SUMIF(C11:C25,"幼稚園教諭旧免許状更新講習・免許法認定講習",I11:I25)</f>
        <v>0</v>
      </c>
      <c r="J30" s="128"/>
      <c r="K30" s="132"/>
      <c r="L30" s="132"/>
      <c r="M30" s="132"/>
      <c r="N30" s="132"/>
      <c r="O30" s="132"/>
      <c r="P30" s="132"/>
      <c r="Q30" s="132"/>
      <c r="R30" s="132"/>
      <c r="S30" s="132"/>
      <c r="T30" s="132"/>
      <c r="U30" s="132"/>
      <c r="V30" s="132"/>
      <c r="W30" s="132"/>
    </row>
    <row r="31" spans="1:23" s="52" customFormat="1" ht="15" customHeight="1">
      <c r="A31" s="121"/>
      <c r="B31" s="291" t="s">
        <v>184</v>
      </c>
      <c r="C31" s="291"/>
      <c r="D31" s="128"/>
      <c r="E31" s="128"/>
      <c r="F31" s="128"/>
      <c r="G31" s="128"/>
      <c r="H31" s="128"/>
      <c r="I31" s="128"/>
      <c r="J31" s="128"/>
      <c r="K31" s="132"/>
      <c r="L31" s="132"/>
      <c r="M31" s="132"/>
      <c r="N31" s="132"/>
      <c r="O31" s="132"/>
      <c r="P31" s="132"/>
      <c r="Q31" s="132"/>
      <c r="R31" s="132"/>
      <c r="S31" s="132"/>
      <c r="T31" s="132"/>
      <c r="U31" s="132"/>
      <c r="V31" s="132"/>
      <c r="W31" s="132"/>
    </row>
    <row r="32" spans="1:23" s="52" customFormat="1" ht="15" customHeight="1">
      <c r="A32" s="121"/>
      <c r="B32" s="122" t="s">
        <v>185</v>
      </c>
      <c r="C32" s="128"/>
      <c r="D32" s="128"/>
      <c r="E32" s="128"/>
      <c r="F32" s="128"/>
      <c r="G32" s="128"/>
      <c r="H32" s="128"/>
      <c r="I32" s="128"/>
      <c r="J32" s="128"/>
      <c r="K32" s="132"/>
      <c r="L32" s="132"/>
      <c r="M32" s="132"/>
      <c r="N32" s="132"/>
      <c r="O32" s="132"/>
      <c r="P32" s="132"/>
      <c r="Q32" s="132"/>
      <c r="R32" s="132"/>
      <c r="S32" s="132"/>
      <c r="T32" s="132"/>
      <c r="U32" s="132"/>
      <c r="V32" s="132"/>
      <c r="W32" s="132"/>
    </row>
    <row r="33" spans="1:23" s="52" customFormat="1" ht="15" customHeight="1">
      <c r="A33" s="121"/>
      <c r="B33" s="122" t="s">
        <v>196</v>
      </c>
      <c r="C33" s="128"/>
      <c r="D33" s="128"/>
      <c r="E33" s="128"/>
      <c r="F33" s="128"/>
      <c r="G33" s="128"/>
      <c r="H33" s="128"/>
      <c r="I33" s="128"/>
      <c r="J33" s="128"/>
      <c r="K33" s="132"/>
      <c r="L33" s="132"/>
      <c r="M33" s="132"/>
      <c r="N33" s="132"/>
      <c r="O33" s="132"/>
      <c r="P33" s="132"/>
      <c r="Q33" s="132"/>
      <c r="R33" s="132"/>
      <c r="S33" s="132"/>
      <c r="T33" s="132"/>
      <c r="U33" s="132"/>
      <c r="V33" s="132"/>
      <c r="W33" s="132"/>
    </row>
    <row r="34" spans="1:23" s="52" customFormat="1" ht="15" customHeight="1">
      <c r="A34" s="121"/>
      <c r="C34" s="129"/>
      <c r="D34" s="128"/>
      <c r="E34" s="128"/>
      <c r="F34" s="128"/>
      <c r="G34" s="128"/>
      <c r="H34" s="128"/>
      <c r="I34" s="128"/>
      <c r="J34" s="128"/>
      <c r="K34" s="132"/>
      <c r="L34" s="132"/>
      <c r="M34" s="132"/>
      <c r="N34" s="132"/>
      <c r="O34" s="132"/>
      <c r="P34" s="132"/>
      <c r="Q34" s="132"/>
      <c r="R34" s="132"/>
      <c r="S34" s="132"/>
      <c r="T34" s="132"/>
      <c r="U34" s="132"/>
      <c r="V34" s="132"/>
      <c r="W34" s="132"/>
    </row>
    <row r="35" spans="1:23" s="52" customFormat="1" ht="15" customHeight="1">
      <c r="A35" s="121"/>
      <c r="D35" s="128"/>
      <c r="E35" s="128"/>
      <c r="F35" s="128"/>
      <c r="G35" s="128"/>
      <c r="H35" s="128"/>
      <c r="I35" s="128"/>
      <c r="J35" s="128"/>
      <c r="K35" s="132"/>
      <c r="L35" s="132"/>
      <c r="M35" s="132"/>
      <c r="N35" s="132"/>
      <c r="O35" s="132"/>
      <c r="P35" s="132"/>
      <c r="Q35" s="132"/>
      <c r="R35" s="132"/>
      <c r="S35" s="132"/>
      <c r="T35" s="132"/>
      <c r="U35" s="132"/>
      <c r="V35" s="132"/>
      <c r="W35" s="132"/>
    </row>
    <row r="36" spans="1:23" s="52" customFormat="1" ht="15" customHeight="1">
      <c r="A36" s="121"/>
      <c r="C36" s="128"/>
      <c r="D36" s="128"/>
      <c r="E36" s="128"/>
      <c r="F36" s="128"/>
      <c r="G36" s="128"/>
      <c r="H36" s="128"/>
      <c r="I36" s="128"/>
      <c r="J36" s="128"/>
      <c r="K36" s="132"/>
      <c r="L36" s="132"/>
      <c r="M36" s="132"/>
      <c r="N36" s="132"/>
      <c r="O36" s="132"/>
      <c r="P36" s="132"/>
      <c r="Q36" s="132"/>
      <c r="R36" s="132"/>
      <c r="S36" s="132"/>
      <c r="T36" s="132"/>
      <c r="U36" s="132"/>
      <c r="V36" s="132"/>
      <c r="W36" s="132"/>
    </row>
    <row r="37" spans="1:23" s="52" customFormat="1" ht="15" customHeight="1">
      <c r="A37" s="62"/>
      <c r="C37" s="50"/>
      <c r="D37" s="50"/>
      <c r="E37" s="50"/>
      <c r="F37" s="50"/>
      <c r="G37" s="50"/>
      <c r="H37" s="50"/>
      <c r="I37" s="50"/>
      <c r="J37" s="50"/>
    </row>
    <row r="38" spans="1:23" s="52" customFormat="1" ht="15" customHeight="1">
      <c r="A38" s="62"/>
      <c r="B38" s="99" t="s">
        <v>90</v>
      </c>
      <c r="C38" s="100"/>
      <c r="D38" s="100"/>
      <c r="E38" s="100"/>
      <c r="F38" s="100"/>
      <c r="G38" s="50"/>
      <c r="H38" s="50"/>
      <c r="I38" s="50"/>
      <c r="J38" s="50"/>
    </row>
    <row r="39" spans="1:23" s="52" customFormat="1" ht="30" customHeight="1">
      <c r="A39" s="62"/>
      <c r="B39" s="211"/>
      <c r="C39" s="212"/>
      <c r="D39" s="212"/>
      <c r="E39" s="212"/>
      <c r="F39" s="212"/>
      <c r="G39" s="212"/>
      <c r="H39" s="212"/>
      <c r="I39" s="212"/>
      <c r="J39" s="212"/>
    </row>
    <row r="40" spans="1:23" s="52" customFormat="1" ht="15" customHeight="1">
      <c r="A40" s="62"/>
      <c r="B40" s="58"/>
      <c r="C40" s="50"/>
      <c r="D40" s="50"/>
      <c r="E40" s="50"/>
      <c r="F40" s="50"/>
      <c r="G40" s="50"/>
      <c r="H40" s="50"/>
      <c r="I40" s="50"/>
      <c r="J40" s="50"/>
    </row>
    <row r="41" spans="1:23" s="52" customFormat="1" ht="15" customHeight="1">
      <c r="A41" s="62"/>
      <c r="B41" s="58"/>
      <c r="C41" s="50"/>
      <c r="D41" s="50"/>
      <c r="E41" s="50"/>
      <c r="F41" s="50"/>
      <c r="G41" s="50"/>
      <c r="H41" s="50"/>
      <c r="I41" s="50"/>
      <c r="J41" s="50"/>
    </row>
    <row r="42" spans="1:23" s="53" customFormat="1" ht="15" customHeight="1">
      <c r="A42" s="66"/>
      <c r="B42" s="57"/>
      <c r="C42" s="51"/>
      <c r="D42" s="51"/>
      <c r="E42" s="51"/>
      <c r="F42" s="51"/>
      <c r="G42" s="51"/>
      <c r="H42" s="51"/>
      <c r="I42" s="51"/>
      <c r="J42" s="51"/>
    </row>
  </sheetData>
  <sheetProtection algorithmName="SHA-512" hashValue="jVlk5T4Ly74oSJgPR8wI4+jaZU3PiKsdYoJsdYy2YdpvunsQDlW9JTA69sSlDbkS4mESGD7I3NP5MBI609QewQ==" saltValue="tHr4azY+QyXg5a5g119Xng==" spinCount="100000" sheet="1" insertRows="0"/>
  <mergeCells count="27">
    <mergeCell ref="H4:J4"/>
    <mergeCell ref="H5:J5"/>
    <mergeCell ref="C6:D6"/>
    <mergeCell ref="H6:J6"/>
    <mergeCell ref="C7:D7"/>
    <mergeCell ref="H7:J7"/>
    <mergeCell ref="D20:E20"/>
    <mergeCell ref="B8:C8"/>
    <mergeCell ref="D10:E10"/>
    <mergeCell ref="D11:E11"/>
    <mergeCell ref="D12:E12"/>
    <mergeCell ref="D13:E13"/>
    <mergeCell ref="D14:E14"/>
    <mergeCell ref="D15:E15"/>
    <mergeCell ref="D16:E16"/>
    <mergeCell ref="D17:E17"/>
    <mergeCell ref="D18:E18"/>
    <mergeCell ref="D19:E19"/>
    <mergeCell ref="B29:G29"/>
    <mergeCell ref="B31:C31"/>
    <mergeCell ref="B39:J39"/>
    <mergeCell ref="D21:E21"/>
    <mergeCell ref="D22:E22"/>
    <mergeCell ref="D23:E23"/>
    <mergeCell ref="D24:E24"/>
    <mergeCell ref="D25:E25"/>
    <mergeCell ref="A26:G26"/>
  </mergeCells>
  <phoneticPr fontId="2"/>
  <conditionalFormatting sqref="C6:C7">
    <cfRule type="cellIs" dxfId="584" priority="13" operator="equal">
      <formula>""</formula>
    </cfRule>
  </conditionalFormatting>
  <conditionalFormatting sqref="D8 H26:I26">
    <cfRule type="cellIs" dxfId="583" priority="15" operator="equal">
      <formula>""</formula>
    </cfRule>
  </conditionalFormatting>
  <conditionalFormatting sqref="D11:E25 G11:H25">
    <cfRule type="expression" dxfId="582" priority="3">
      <formula>$C11="【職員処遇改善費のみ対象】園内研修"</formula>
    </cfRule>
  </conditionalFormatting>
  <conditionalFormatting sqref="D11:E25">
    <cfRule type="expression" dxfId="581" priority="11">
      <formula>$C11="【職員処遇改善費のみ対象】横浜市（区）主催研修"</formula>
    </cfRule>
    <cfRule type="expression" dxfId="580" priority="12">
      <formula>$C11="幼稚園教諭旧免許状更新講習・免許法認定講習"</formula>
    </cfRule>
  </conditionalFormatting>
  <conditionalFormatting sqref="F11:F25">
    <cfRule type="expression" dxfId="579" priority="7">
      <formula>$C11&lt;&gt;"保育士等キャリアアップ研修"</formula>
    </cfRule>
    <cfRule type="expression" dxfId="578" priority="16" stopIfTrue="1">
      <formula>$C11="保育士等キャリアアップ研修"</formula>
    </cfRule>
  </conditionalFormatting>
  <conditionalFormatting sqref="F11:H25">
    <cfRule type="expression" dxfId="577" priority="4">
      <formula>$C11="その他"</formula>
    </cfRule>
  </conditionalFormatting>
  <conditionalFormatting sqref="G11:G25">
    <cfRule type="expression" dxfId="576" priority="9">
      <formula>$C11="幼稚園教諭旧免許状更新講習・免許法認定講習"</formula>
    </cfRule>
  </conditionalFormatting>
  <conditionalFormatting sqref="G11:H25">
    <cfRule type="expression" dxfId="575" priority="1">
      <formula>$C11="【職員処遇改善費のみ対象】横浜市（区）主催研修"</formula>
    </cfRule>
  </conditionalFormatting>
  <conditionalFormatting sqref="H11:H25">
    <cfRule type="expression" dxfId="574" priority="2">
      <formula>$C11="【幼稚園又は認定こども園に勤務していた者】その他"</formula>
    </cfRule>
  </conditionalFormatting>
  <conditionalFormatting sqref="H3:I3 H4:J7">
    <cfRule type="cellIs" dxfId="573" priority="14" operator="equal">
      <formula>""</formula>
    </cfRule>
  </conditionalFormatting>
  <conditionalFormatting sqref="I11:I25">
    <cfRule type="expression" dxfId="572" priority="8">
      <formula>$C11="保育士等キャリアアップ研修"</formula>
    </cfRule>
  </conditionalFormatting>
  <dataValidations count="9">
    <dataValidation type="list" allowBlank="1" showInputMessage="1" showErrorMessage="1" sqref="D11:E25" xr:uid="{0DD117CC-21B8-4157-9F1C-E5BD70D3AD64}">
      <formula1>INDIRECT($C11)</formula1>
    </dataValidation>
    <dataValidation type="list" allowBlank="1" showInputMessage="1" showErrorMessage="1" sqref="O6" xr:uid="{924594C8-0E69-4EF4-8DD8-E78090EC72AF}">
      <formula1>" "</formula1>
    </dataValidation>
    <dataValidation type="list" allowBlank="1" showInputMessage="1" showErrorMessage="1" sqref="C11:C25" xr:uid="{50FE1EDE-A4FD-40DB-BD95-DDC64233A600}">
      <formula1>INDIRECT($D$8)</formula1>
    </dataValidation>
    <dataValidation type="list" allowBlank="1" showInputMessage="1" showErrorMessage="1" sqref="D8" xr:uid="{46ED552A-D1EA-4D0B-B874-9B763E8CE267}">
      <formula1>"〇,×"</formula1>
    </dataValidation>
    <dataValidation type="textLength" operator="equal" allowBlank="1" showInputMessage="1" showErrorMessage="1" sqref="G11:G25" xr:uid="{BA6DF450-F5AB-44AC-96EE-0B3F9F221BD5}">
      <formula1>12</formula1>
    </dataValidation>
    <dataValidation type="decimal" operator="greaterThanOrEqual" allowBlank="1" showInputMessage="1" showErrorMessage="1" sqref="I11:I25" xr:uid="{21B0C054-0715-4315-97BB-EA16518EAE65}">
      <formula1>0</formula1>
    </dataValidation>
    <dataValidation type="list" allowBlank="1" showInputMessage="1" showErrorMessage="1" sqref="H11:H24" xr:uid="{EADE665C-C5DD-4E7F-B899-23D0EA6182B8}">
      <formula1>INDIRECT($C$6)</formula1>
    </dataValidation>
    <dataValidation type="list" allowBlank="1" showInputMessage="1" showErrorMessage="1" sqref="H25" xr:uid="{093D5023-6E7B-4E69-863C-C923DC13FBE8}">
      <formula1>INDIRECT($C$5)</formula1>
    </dataValidation>
    <dataValidation type="date" operator="lessThanOrEqual" allowBlank="1" error="賃金改善開始月のR6.4月以前に研修修了が必要です。_x000a_※保育士等キャリアアップ研修はH29.4.1以降の受講修了のみ対象です。_x000a_※保育実践研修H29.4.1～R2.3.31の受講修了のみ対象です。_x000a_※職位「専門リーダー」「職務分野別リーダー」の場合マネジメント研修はH29.4.1～R2.3.31の受講修了のみ対象です。" prompt="賃金改善開始月のR6.4月以前に研修修了が必要です。_x000a_※保育士等キャリアアップ研修はH29.4.1以降の受講修了のみ対象です。_x000a_※保育実践研修はH29.4.1～R2.3.31の受講修了のみ対象です。_x000a_※職位「専門リーダー」「職務分野別リーダー」の場合マネジメント研修はH29.4.1～R2.3.31の受講修了のみ対象です。" sqref="B11:B25" xr:uid="{A41D29C9-6416-4B5B-96C7-829FD5A5C0C6}">
      <formula1>45716</formula1>
    </dataValidation>
  </dataValidations>
  <printOptions horizontalCentered="1"/>
  <pageMargins left="0.25" right="0.25" top="0.75" bottom="0.75" header="0.3" footer="0.3"/>
  <pageSetup paperSize="8" scale="85" orientation="landscape" cellComments="asDisplayed" r:id="rId1"/>
  <extLst>
    <ext xmlns:x14="http://schemas.microsoft.com/office/spreadsheetml/2009/9/main" uri="{CCE6A557-97BC-4b89-ADB6-D9C93CAAB3DF}">
      <x14:dataValidations xmlns:xm="http://schemas.microsoft.com/office/excel/2006/main" count="1">
        <x14:dataValidation type="list" allowBlank="1" showInputMessage="1" showErrorMessage="1" xr:uid="{7FFDD059-E77B-423E-90B8-595FB1EFE884}">
          <x14:formula1>
            <xm:f>マスタ!$C$3:$C$6</xm:f>
          </x14:formula1>
          <xm:sqref>C6:D6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53</vt:i4>
      </vt:variant>
      <vt:variant>
        <vt:lpstr>名前付き一覧</vt:lpstr>
      </vt:variant>
      <vt:variant>
        <vt:i4>63</vt:i4>
      </vt:variant>
    </vt:vector>
  </HeadingPairs>
  <TitlesOfParts>
    <vt:vector size="116" baseType="lpstr">
      <vt:lpstr>マスタ</vt:lpstr>
      <vt:lpstr>保育所・地域型 (記載例)</vt:lpstr>
      <vt:lpstr>①集計表</vt:lpstr>
      <vt:lpstr>②名簿１</vt:lpstr>
      <vt:lpstr>②名簿２</vt:lpstr>
      <vt:lpstr>②名簿３</vt:lpstr>
      <vt:lpstr>②名簿４</vt:lpstr>
      <vt:lpstr>②名簿５</vt:lpstr>
      <vt:lpstr>②名簿６</vt:lpstr>
      <vt:lpstr>②名簿７</vt:lpstr>
      <vt:lpstr>②名簿８</vt:lpstr>
      <vt:lpstr>②名簿９</vt:lpstr>
      <vt:lpstr>②名簿10</vt:lpstr>
      <vt:lpstr>②名簿11</vt:lpstr>
      <vt:lpstr>②名簿12</vt:lpstr>
      <vt:lpstr>②名簿13</vt:lpstr>
      <vt:lpstr>②名簿14</vt:lpstr>
      <vt:lpstr>②名簿15</vt:lpstr>
      <vt:lpstr>②名簿16</vt:lpstr>
      <vt:lpstr>②名簿17</vt:lpstr>
      <vt:lpstr>②名簿18</vt:lpstr>
      <vt:lpstr>②名簿19</vt:lpstr>
      <vt:lpstr>②名簿20</vt:lpstr>
      <vt:lpstr>②名簿21</vt:lpstr>
      <vt:lpstr>②名簿22</vt:lpstr>
      <vt:lpstr>②名簿23</vt:lpstr>
      <vt:lpstr>②名簿24</vt:lpstr>
      <vt:lpstr>②名簿25</vt:lpstr>
      <vt:lpstr>②名簿26</vt:lpstr>
      <vt:lpstr>②名簿27</vt:lpstr>
      <vt:lpstr>②名簿28</vt:lpstr>
      <vt:lpstr>②名簿29</vt:lpstr>
      <vt:lpstr>②名簿30</vt:lpstr>
      <vt:lpstr>②名簿31</vt:lpstr>
      <vt:lpstr>②名簿32</vt:lpstr>
      <vt:lpstr>②名簿33</vt:lpstr>
      <vt:lpstr>②名簿34</vt:lpstr>
      <vt:lpstr>②名簿35</vt:lpstr>
      <vt:lpstr>②名簿36</vt:lpstr>
      <vt:lpstr>②名簿37</vt:lpstr>
      <vt:lpstr>②名簿38</vt:lpstr>
      <vt:lpstr>②名簿39</vt:lpstr>
      <vt:lpstr>②名簿40</vt:lpstr>
      <vt:lpstr>②名簿41</vt:lpstr>
      <vt:lpstr>②名簿42</vt:lpstr>
      <vt:lpstr>②名簿43</vt:lpstr>
      <vt:lpstr>②名簿44</vt:lpstr>
      <vt:lpstr>②名簿45</vt:lpstr>
      <vt:lpstr>②名簿46</vt:lpstr>
      <vt:lpstr>②名簿47</vt:lpstr>
      <vt:lpstr>②名簿48</vt:lpstr>
      <vt:lpstr>②名簿49</vt:lpstr>
      <vt:lpstr>②名簿50</vt:lpstr>
      <vt:lpstr>【幼稚園又は認定こども園に勤務していた者】その他</vt:lpstr>
      <vt:lpstr>×</vt:lpstr>
      <vt:lpstr>〇</vt:lpstr>
      <vt:lpstr>①集計表!Print_Area</vt:lpstr>
      <vt:lpstr>②名簿１!Print_Area</vt:lpstr>
      <vt:lpstr>②名簿10!Print_Area</vt:lpstr>
      <vt:lpstr>②名簿11!Print_Area</vt:lpstr>
      <vt:lpstr>②名簿12!Print_Area</vt:lpstr>
      <vt:lpstr>②名簿13!Print_Area</vt:lpstr>
      <vt:lpstr>②名簿14!Print_Area</vt:lpstr>
      <vt:lpstr>②名簿15!Print_Area</vt:lpstr>
      <vt:lpstr>②名簿16!Print_Area</vt:lpstr>
      <vt:lpstr>②名簿17!Print_Area</vt:lpstr>
      <vt:lpstr>②名簿18!Print_Area</vt:lpstr>
      <vt:lpstr>②名簿19!Print_Area</vt:lpstr>
      <vt:lpstr>②名簿２!Print_Area</vt:lpstr>
      <vt:lpstr>②名簿20!Print_Area</vt:lpstr>
      <vt:lpstr>②名簿21!Print_Area</vt:lpstr>
      <vt:lpstr>②名簿22!Print_Area</vt:lpstr>
      <vt:lpstr>②名簿23!Print_Area</vt:lpstr>
      <vt:lpstr>②名簿24!Print_Area</vt:lpstr>
      <vt:lpstr>②名簿25!Print_Area</vt:lpstr>
      <vt:lpstr>②名簿26!Print_Area</vt:lpstr>
      <vt:lpstr>②名簿27!Print_Area</vt:lpstr>
      <vt:lpstr>②名簿28!Print_Area</vt:lpstr>
      <vt:lpstr>②名簿29!Print_Area</vt:lpstr>
      <vt:lpstr>②名簿３!Print_Area</vt:lpstr>
      <vt:lpstr>②名簿30!Print_Area</vt:lpstr>
      <vt:lpstr>②名簿31!Print_Area</vt:lpstr>
      <vt:lpstr>②名簿32!Print_Area</vt:lpstr>
      <vt:lpstr>②名簿33!Print_Area</vt:lpstr>
      <vt:lpstr>②名簿34!Print_Area</vt:lpstr>
      <vt:lpstr>②名簿35!Print_Area</vt:lpstr>
      <vt:lpstr>②名簿36!Print_Area</vt:lpstr>
      <vt:lpstr>②名簿37!Print_Area</vt:lpstr>
      <vt:lpstr>②名簿38!Print_Area</vt:lpstr>
      <vt:lpstr>②名簿39!Print_Area</vt:lpstr>
      <vt:lpstr>②名簿４!Print_Area</vt:lpstr>
      <vt:lpstr>②名簿40!Print_Area</vt:lpstr>
      <vt:lpstr>②名簿41!Print_Area</vt:lpstr>
      <vt:lpstr>②名簿42!Print_Area</vt:lpstr>
      <vt:lpstr>②名簿43!Print_Area</vt:lpstr>
      <vt:lpstr>②名簿44!Print_Area</vt:lpstr>
      <vt:lpstr>②名簿45!Print_Area</vt:lpstr>
      <vt:lpstr>②名簿46!Print_Area</vt:lpstr>
      <vt:lpstr>②名簿47!Print_Area</vt:lpstr>
      <vt:lpstr>②名簿48!Print_Area</vt:lpstr>
      <vt:lpstr>②名簿49!Print_Area</vt:lpstr>
      <vt:lpstr>②名簿５!Print_Area</vt:lpstr>
      <vt:lpstr>②名簿50!Print_Area</vt:lpstr>
      <vt:lpstr>②名簿６!Print_Area</vt:lpstr>
      <vt:lpstr>②名簿７!Print_Area</vt:lpstr>
      <vt:lpstr>②名簿８!Print_Area</vt:lpstr>
      <vt:lpstr>②名簿９!Print_Area</vt:lpstr>
      <vt:lpstr>'保育所・地域型 (記載例)'!Print_Area</vt:lpstr>
      <vt:lpstr>その他</vt:lpstr>
      <vt:lpstr>なし_職員処遇改善費の対象者</vt:lpstr>
      <vt:lpstr>研修名_処遇Ⅱ</vt:lpstr>
      <vt:lpstr>研修名_職員処遇改善費</vt:lpstr>
      <vt:lpstr>職務分野別リーダー</vt:lpstr>
      <vt:lpstr>専門リーダー</vt:lpstr>
      <vt:lpstr>副主任保育士</vt:lpstr>
      <vt:lpstr>保育士等キャリアアップ研修</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2023-11-06T00:28:45Z</cp:lastPrinted>
  <dcterms:created xsi:type="dcterms:W3CDTF">2022-12-09T00:28:35Z</dcterms:created>
  <dcterms:modified xsi:type="dcterms:W3CDTF">2025-07-08T05:35:18Z</dcterms:modified>
</cp:coreProperties>
</file>