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i3O55RLtbJ3B1bC4VMXVF9J7RdCbjyEJ1UcQ+kk1Y1RTkq30Vfn+Bi077i6SV2gmo6hNU8/RhHY/TkyYoeRvA==" workbookSaltValue="onti9qM23mxWt94FKXyTFg==" workbookSpinCount="100000" lockStructure="1"/>
  <bookViews>
    <workbookView xWindow="0" yWindow="0" windowWidth="20490" windowHeight="7770" tabRatio="783"/>
  </bookViews>
  <sheets>
    <sheet name="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xlnm._FilterDatabase" localSheetId="0" hidden="1">'積算表（処遇Ⅱ）'!$C$19:$L$19</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'積算表（処遇Ⅱ）'!$A$1:$AF$71</definedName>
    <definedName name="_xlnm.Print_Area" localSheetId="1">第５号様式!$A$1:$AM$37</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AC43" i="88" l="1"/>
  <c r="M5" i="89" l="1"/>
  <c r="AC9" i="73"/>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G23" i="73" l="1"/>
  <c r="AG22" i="73"/>
  <c r="AG21" i="73"/>
  <c r="AC44" i="88" l="1"/>
  <c r="AG17" i="73" l="1"/>
  <c r="AC11" i="73"/>
  <c r="AC8" i="73"/>
  <c r="AG6" i="73"/>
  <c r="W31" i="88" l="1"/>
  <c r="R15" i="88"/>
  <c r="AG29" i="73" l="1"/>
  <c r="AG27" i="73"/>
  <c r="AC19" i="88" l="1"/>
  <c r="AC42" i="88" l="1"/>
  <c r="AC41" i="88"/>
  <c r="AC40" i="88"/>
  <c r="AC39" i="88"/>
  <c r="AC38" i="88"/>
  <c r="W33" i="88"/>
  <c r="W32" i="88"/>
  <c r="S31" i="88"/>
  <c r="W30" i="88"/>
  <c r="W27" i="88"/>
  <c r="W26" i="88"/>
  <c r="W25" i="88"/>
  <c r="S25" i="88"/>
  <c r="W24" i="88"/>
  <c r="R19" i="88"/>
  <c r="AC15" i="88"/>
  <c r="AC34" i="88" l="1"/>
  <c r="AC28" i="88"/>
  <c r="AA46" i="88" l="1"/>
  <c r="AA50" i="88" s="1"/>
  <c r="X51" i="88" s="1"/>
  <c r="AA48" i="88" l="1"/>
  <c r="X49" i="88" l="1"/>
  <c r="X47" i="88" s="1"/>
  <c r="AA64" i="88"/>
  <c r="AA65" i="88" s="1"/>
  <c r="AG33" i="73" s="1"/>
  <c r="X67" i="88" l="1"/>
  <c r="X66"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5" authorId="0" shapeId="0">
      <text>
        <r>
          <rPr>
            <sz val="9"/>
            <color indexed="81"/>
            <rFont val="ＭＳ Ｐゴシック"/>
            <family val="3"/>
            <charset val="128"/>
          </rPr>
          <t>下の「３歳児配置改善加算」において、「○」を選択したら「15」、「－」を選択したら「20」が表示される。</t>
        </r>
      </text>
    </comment>
    <comment ref="S31" authorId="0" shapeId="0">
      <text>
        <r>
          <rPr>
            <sz val="9"/>
            <color indexed="81"/>
            <rFont val="ＭＳ Ｐゴシック"/>
            <family val="3"/>
            <charset val="128"/>
          </rPr>
          <t>下の「３歳児配置改善加算」において、「○」を選択したら「15」、「－」を選択したら「20」が表示される。</t>
        </r>
      </text>
    </comment>
    <comment ref="T37" authorId="0" shapeId="0">
      <text>
        <r>
          <rPr>
            <sz val="9"/>
            <color indexed="81"/>
            <rFont val="ＭＳ Ｐゴシック"/>
            <family val="3"/>
            <charset val="128"/>
          </rPr>
          <t>プルダウンで選択。</t>
        </r>
      </text>
    </comment>
    <comment ref="X55" authorId="0" shapeId="0">
      <text>
        <r>
          <rPr>
            <sz val="9"/>
            <color indexed="81"/>
            <rFont val="MS P ゴシック"/>
            <family val="3"/>
            <charset val="128"/>
          </rPr>
          <t>プルダウンで選択。</t>
        </r>
      </text>
    </comment>
    <comment ref="X57"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この様式は横浜市HPにある「令和５年度　説明テキスト　処遇改善等加算Ⅱ及び職員処遇改善費　申請事務手続き編（令和５年７月版）」のパターン１の場合のみ作成が必要です。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<sst xmlns="http://schemas.openxmlformats.org/spreadsheetml/2006/main" count="235" uniqueCount="128">
  <si>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</si>
  <si>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</si>
  <si>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</si>
  <si>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</si>
  <si>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</si>
  <si>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</si>
  <si>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</si>
  <si>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</si>
  <si>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</si>
  <si>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</si>
  <si>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</si>
  <si>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</si>
  <si>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</si>
  <si>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</si>
  <si>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</si>
  <si>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</si>
  <si>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</si>
  <si>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</si>
  <si>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</si>
  <si>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</si>
  <si>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</si>
  <si>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</si>
  <si>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</si>
  <si>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</si>
  <si>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</si>
  <si>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</si>
  <si>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</si>
  <si>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</si>
  <si>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</si>
  <si>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</si>
  <si>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</si>
  <si>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</si>
  <si>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４歳以上児</t>
    <rPh sb="1" eb="2">
      <t>サイ</t>
    </rPh>
    <rPh sb="2" eb="4">
      <t>イジョウ</t>
    </rPh>
    <rPh sb="4" eb="5">
      <t>ジ</t>
    </rPh>
    <phoneticPr fontId="1"/>
  </si>
  <si>
    <t>３歳児※</t>
    <rPh sb="1" eb="3">
      <t>サイジ</t>
    </rPh>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</si>
  <si>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</si>
  <si>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</si>
  <si>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</si>
  <si>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主任保育士専任加算</t>
    <rPh sb="0" eb="2">
      <t>シュニン</t>
    </rPh>
    <rPh sb="2" eb="5">
      <t>ホイクシ</t>
    </rPh>
    <rPh sb="5" eb="7">
      <t>センニン</t>
    </rPh>
    <rPh sb="7" eb="9">
      <t>カサン</t>
    </rPh>
    <phoneticPr fontId="1"/>
  </si>
  <si>
    <t>事務職員雇上加算</t>
    <rPh sb="0" eb="2">
      <t>ジム</t>
    </rPh>
    <rPh sb="2" eb="4">
      <t>ショクイン</t>
    </rPh>
    <rPh sb="4" eb="5">
      <t>ヤトイ</t>
    </rPh>
    <rPh sb="5" eb="6">
      <t>ア</t>
    </rPh>
    <rPh sb="6" eb="8">
      <t>カサン</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</si>
  <si>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</si>
  <si>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</si>
  <si>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</si>
  <si>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</si>
  <si>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</si>
  <si>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</si>
  <si>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</si>
  <si>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</si>
  <si>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</si>
  <si>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保育所
（分園有）</t>
    <rPh sb="0" eb="2">
      <t>ホイク</t>
    </rPh>
    <rPh sb="2" eb="3">
      <t>ショ</t>
    </rPh>
    <rPh sb="5" eb="7">
      <t>ブンエン</t>
    </rPh>
    <rPh sb="7" eb="8">
      <t>アリ</t>
    </rPh>
    <phoneticPr fontId="11"/>
  </si>
  <si>
    <t>【本園】</t>
    <rPh sb="1" eb="2">
      <t>ホン</t>
    </rPh>
    <rPh sb="2" eb="3">
      <t>エン</t>
    </rPh>
    <phoneticPr fontId="1"/>
  </si>
  <si>
    <t>→</t>
    <phoneticPr fontId="1"/>
  </si>
  <si>
    <t>a.</t>
    <phoneticPr fontId="1"/>
  </si>
  <si>
    <t>【分園】</t>
    <rPh sb="1" eb="2">
      <t>ブン</t>
    </rPh>
    <rPh sb="2" eb="3">
      <t>エン</t>
    </rPh>
    <phoneticPr fontId="1"/>
  </si>
  <si>
    <t>b.</t>
    <phoneticPr fontId="1"/>
  </si>
  <si>
    <t>年齢別児童数
（本園）</t>
    <rPh sb="0" eb="2">
      <t>ネンレイ</t>
    </rPh>
    <rPh sb="2" eb="3">
      <t>ベツ</t>
    </rPh>
    <rPh sb="3" eb="5">
      <t>ジドウ</t>
    </rPh>
    <rPh sb="5" eb="6">
      <t>スウ</t>
    </rPh>
    <rPh sb="8" eb="9">
      <t>ホン</t>
    </rPh>
    <rPh sb="9" eb="10">
      <t>エン</t>
    </rPh>
    <phoneticPr fontId="4"/>
  </si>
  <si>
    <t>÷</t>
    <phoneticPr fontId="1"/>
  </si>
  <si>
    <t>＝</t>
    <phoneticPr fontId="1"/>
  </si>
  <si>
    <t>÷</t>
    <phoneticPr fontId="1"/>
  </si>
  <si>
    <t>合計（小数点第１位四捨五入）</t>
    <phoneticPr fontId="1"/>
  </si>
  <si>
    <t>→</t>
    <phoneticPr fontId="1"/>
  </si>
  <si>
    <t>c.</t>
    <phoneticPr fontId="1"/>
  </si>
  <si>
    <t>年齢別児童数
（分園）</t>
    <rPh sb="0" eb="2">
      <t>ネンレイ</t>
    </rPh>
    <rPh sb="2" eb="3">
      <t>ベツ</t>
    </rPh>
    <rPh sb="3" eb="5">
      <t>ジドウ</t>
    </rPh>
    <rPh sb="5" eb="6">
      <t>スウ</t>
    </rPh>
    <rPh sb="8" eb="9">
      <t>ブン</t>
    </rPh>
    <rPh sb="9" eb="10">
      <t>エン</t>
    </rPh>
    <phoneticPr fontId="4"/>
  </si>
  <si>
    <t>d.</t>
    <phoneticPr fontId="1"/>
  </si>
  <si>
    <t xml:space="preserve"> （＋1.4）</t>
    <phoneticPr fontId="1"/>
  </si>
  <si>
    <t>e.</t>
    <phoneticPr fontId="1"/>
  </si>
  <si>
    <t>f.</t>
    <phoneticPr fontId="1"/>
  </si>
  <si>
    <t xml:space="preserve"> （＋1）</t>
    <phoneticPr fontId="1"/>
  </si>
  <si>
    <t>g.</t>
    <phoneticPr fontId="1"/>
  </si>
  <si>
    <t xml:space="preserve"> （＋0.3）</t>
    <phoneticPr fontId="1"/>
  </si>
  <si>
    <t>h.</t>
    <phoneticPr fontId="1"/>
  </si>
  <si>
    <t xml:space="preserve"> （＋0.5）</t>
    <phoneticPr fontId="1"/>
  </si>
  <si>
    <t>i.</t>
    <phoneticPr fontId="1"/>
  </si>
  <si>
    <t>j.</t>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</si>
  <si>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</si>
  <si>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</si>
  <si>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</si>
  <si>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</si>
  <si>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</si>
  <si>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</si>
  <si>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</si>
  <si>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</si>
  <si>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</si>
  <si>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</si>
  <si>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</si>
  <si>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</si>
  <si>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</si>
  <si>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t>栄養管理加算（A：配置）</t>
    <rPh sb="0" eb="2">
      <t>エイヨウ</t>
    </rPh>
    <rPh sb="2" eb="4">
      <t>カンリ</t>
    </rPh>
    <rPh sb="4" eb="6">
      <t>カサン</t>
    </rPh>
    <rPh sb="9" eb="11">
      <t>ハイチ</t>
    </rPh>
    <phoneticPr fontId="1"/>
  </si>
  <si>
    <t>k.</t>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</si>
  <si>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</si>
  <si>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</si>
  <si>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の有無（本園）</t>
    </r>
    <rPh sb="0" eb="2">
      <t>ホイク</t>
    </rPh>
    <rPh sb="2" eb="4">
      <t>ヒョウジュン</t>
    </rPh>
    <rPh sb="4" eb="6">
      <t>ジカン</t>
    </rPh>
    <rPh sb="6" eb="8">
      <t>ニンテイ</t>
    </rPh>
    <rPh sb="9" eb="10">
      <t>コ</t>
    </rPh>
    <rPh sb="13" eb="15">
      <t>ウム</t>
    </rPh>
    <rPh sb="16" eb="17">
      <t>ホン</t>
    </rPh>
    <rPh sb="17" eb="18">
      <t>エン</t>
    </rPh>
    <phoneticPr fontId="1"/>
  </si>
  <si>
    <r>
      <t>保育標準時間認定の</t>
    </r>
    <r>
      <rPr>
        <sz val="11"/>
        <rFont val="ＭＳ Ｐゴシック"/>
        <family val="3"/>
        <charset val="128"/>
        <scheme val="minor"/>
      </rPr>
      <t>子ども</t>
    </r>
    <r>
      <rPr>
        <sz val="11"/>
        <rFont val="ＭＳ Ｐゴシック"/>
        <family val="2"/>
        <charset val="128"/>
        <scheme val="minor"/>
      </rPr>
      <t>の有無（分園）</t>
    </r>
    <rPh sb="0" eb="2">
      <t>ホイク</t>
    </rPh>
    <rPh sb="2" eb="4">
      <t>ヒョウジュン</t>
    </rPh>
    <rPh sb="4" eb="6">
      <t>ジカン</t>
    </rPh>
    <rPh sb="6" eb="8">
      <t>ニンテイ</t>
    </rPh>
    <rPh sb="9" eb="10">
      <t>コ</t>
    </rPh>
    <rPh sb="13" eb="15">
      <t>ウム</t>
    </rPh>
    <rPh sb="16" eb="17">
      <t>ブン</t>
    </rPh>
    <rPh sb="17" eb="18">
      <t>エン</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</si>
  <si>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</si>
  <si>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（＋0.6）</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</si>
  <si>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</si>
  <si>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</si>
  <si>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</si>
  <si>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</si>
  <si>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</si>
  <si>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</si>
  <si>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</si>
  <si>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</si>
  <si>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</si>
  <si>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</si>
  <si>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</si>
  <si>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</si>
  <si>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</si>
  <si>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</si>
  <si>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</si>
  <si>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</si>
  <si>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</si>
  <si>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</si>
  <si>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</si>
  <si>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</si>
  <si>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</si>
  <si>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</si>
  <si>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</si>
  <si>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（ａ～kの合計：小数点第１位四捨五入）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</si>
  <si>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</si>
  <si>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</si>
  <si>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令和４年度</t>
    <rPh sb="0" eb="2">
      <t>レイワ</t>
    </rPh>
    <rPh sb="3" eb="5">
      <t>ネンド</t>
    </rPh>
    <phoneticPr fontId="1"/>
  </si>
  <si>
    <t>令和５年度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</si>
  <si>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副主任保育士等の加算見込額（1,000円未満切り捨て）
　　（48,900円×「人数Ａ」×賃金改善実施月数）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</si>
  <si>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</si>
  <si>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令和５年度加算算定対象人数等認定申請書（処遇改善等加算Ⅱ及び職員処遇改善費）</t>
    <phoneticPr fontId="1"/>
  </si>
  <si>
    <t>令和５年度</t>
    <rPh sb="0" eb="2">
      <t>レイワ</t>
    </rPh>
    <rPh sb="3" eb="5">
      <t>ネンド</t>
    </rPh>
    <phoneticPr fontId="1"/>
  </si>
  <si>
    <t xml:space="preserve"> （＋加配人数）</t>
  </si>
  <si>
    <r>
      <t xml:space="preserve">チーム保育推進加算
</t>
    </r>
    <r>
      <rPr>
        <sz val="11"/>
        <rFont val="ＭＳ Ｐゴシック"/>
        <family val="3"/>
        <charset val="128"/>
        <scheme val="minor"/>
      </rPr>
      <t>※加配人数を選択してください</t>
    </r>
    <rPh sb="3" eb="5">
      <t>ホイク</t>
    </rPh>
    <rPh sb="5" eb="7">
      <t>スイシン</t>
    </rPh>
    <rPh sb="7" eb="9">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</si>
</sst>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b/>
      <sz val="12"/>
      <name val="HGｺﾞｼｯｸM"/>
      <family val="3"/>
      <charset val="128"/>
    </font>
    <font>
      <sz val="11"/>
      <name val="HGP創英角ｺﾞｼｯｸUB"/>
      <family val="3"/>
      <charset val="128"/>
    </font>
    <font>
      <sz val="9"/>
      <color indexed="81"/>
      <name val="MS P ゴシック"/>
      <family val="3"/>
      <charset val="128"/>
    </font>
    <font>
      <b/>
      <sz val="12"/>
      <name val="ＭＳ Ｐゴシック"/>
      <family val="3"/>
      <charset val="128"/>
      <scheme val="minor"/>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n">
        <color auto="1"/>
      </right>
      <top style="dotted">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59">
    <xf numFmtId="0" fontId="0" fillId="0" borderId="0" xfId="0">
      <alignment vertical="center"/>
    </xf>
    <xf numFmtId="0" fontId="9" fillId="2" borderId="0" xfId="0" applyFont="1" applyFill="1">
      <alignment vertical="center"/>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3" fillId="0" borderId="0" xfId="0" applyFont="1">
      <alignment vertical="center"/>
    </xf>
    <xf numFmtId="0" fontId="23" fillId="5" borderId="0" xfId="0" applyFont="1" applyFill="1">
      <alignment vertical="center"/>
    </xf>
    <xf numFmtId="0" fontId="23" fillId="0" borderId="0" xfId="0" applyFont="1" applyFill="1">
      <alignment vertical="center"/>
    </xf>
    <xf numFmtId="0" fontId="23" fillId="0" borderId="0" xfId="0" applyFont="1" applyProtection="1">
      <alignment vertical="center"/>
    </xf>
    <xf numFmtId="0" fontId="23" fillId="2" borderId="0" xfId="0" applyFont="1" applyFill="1" applyProtection="1">
      <alignment vertical="center"/>
    </xf>
    <xf numFmtId="0" fontId="27" fillId="3" borderId="65" xfId="0" applyFont="1" applyFill="1" applyBorder="1" applyAlignment="1" applyProtection="1">
      <alignment horizontal="center" vertical="center"/>
    </xf>
    <xf numFmtId="180" fontId="29" fillId="3" borderId="67" xfId="0" applyNumberFormat="1" applyFont="1" applyFill="1" applyBorder="1" applyAlignment="1" applyProtection="1">
      <alignment vertical="center"/>
    </xf>
    <xf numFmtId="0" fontId="20" fillId="4" borderId="7" xfId="0" applyFont="1" applyFill="1" applyBorder="1" applyAlignment="1" applyProtection="1">
      <alignment horizontal="left" vertical="center" wrapText="1"/>
    </xf>
    <xf numFmtId="179" fontId="20" fillId="3" borderId="7" xfId="0" applyNumberFormat="1" applyFont="1" applyFill="1" applyBorder="1" applyAlignment="1" applyProtection="1">
      <alignment vertical="center"/>
    </xf>
    <xf numFmtId="0" fontId="20" fillId="4" borderId="69" xfId="0" applyFont="1" applyFill="1" applyBorder="1" applyAlignment="1" applyProtection="1">
      <alignment horizontal="left" vertical="center" wrapText="1"/>
    </xf>
    <xf numFmtId="179" fontId="20" fillId="3" borderId="32" xfId="0" applyNumberFormat="1" applyFont="1" applyFill="1" applyBorder="1" applyAlignment="1" applyProtection="1">
      <alignment vertical="center"/>
    </xf>
    <xf numFmtId="0" fontId="20" fillId="4" borderId="17" xfId="0" applyFont="1" applyFill="1" applyBorder="1" applyAlignment="1" applyProtection="1">
      <alignment horizontal="left" vertical="center" wrapText="1"/>
    </xf>
    <xf numFmtId="0" fontId="20" fillId="4" borderId="70" xfId="0" applyFont="1" applyFill="1" applyBorder="1" applyAlignment="1" applyProtection="1">
      <alignment horizontal="left" vertical="center" wrapText="1"/>
    </xf>
    <xf numFmtId="0" fontId="29" fillId="2" borderId="0" xfId="0" applyFont="1" applyFill="1" applyBorder="1" applyAlignment="1" applyProtection="1">
      <alignment horizontal="right" vertical="center"/>
    </xf>
    <xf numFmtId="0" fontId="23" fillId="0" borderId="1" xfId="0" applyFont="1" applyBorder="1" applyAlignment="1" applyProtection="1">
      <alignment horizontal="center" vertical="center"/>
    </xf>
    <xf numFmtId="0" fontId="23" fillId="0" borderId="28" xfId="0" applyFont="1" applyBorder="1" applyAlignment="1" applyProtection="1">
      <alignment horizontal="center" vertical="center"/>
    </xf>
    <xf numFmtId="0" fontId="20" fillId="3" borderId="75" xfId="0" applyFont="1" applyFill="1" applyBorder="1" applyProtection="1">
      <alignment vertical="center"/>
    </xf>
    <xf numFmtId="0" fontId="20" fillId="3" borderId="49" xfId="0" applyFont="1" applyFill="1" applyBorder="1" applyProtection="1">
      <alignment vertical="center"/>
    </xf>
    <xf numFmtId="0" fontId="20" fillId="3" borderId="46" xfId="0" applyFont="1" applyFill="1" applyBorder="1" applyProtection="1">
      <alignment vertical="center"/>
    </xf>
    <xf numFmtId="0" fontId="34" fillId="2" borderId="0" xfId="0" applyFont="1" applyFill="1" applyProtection="1">
      <alignment vertical="center"/>
    </xf>
    <xf numFmtId="0" fontId="23" fillId="4" borderId="43" xfId="0" applyFont="1" applyFill="1" applyBorder="1" applyProtection="1">
      <alignment vertical="center"/>
    </xf>
    <xf numFmtId="0" fontId="20" fillId="4" borderId="38" xfId="0" applyFont="1" applyFill="1" applyBorder="1" applyProtection="1">
      <alignment vertical="center"/>
    </xf>
    <xf numFmtId="0" fontId="23" fillId="3" borderId="4" xfId="0" applyFont="1" applyFill="1" applyBorder="1" applyProtection="1">
      <alignment vertical="center"/>
    </xf>
    <xf numFmtId="0" fontId="20" fillId="3" borderId="9" xfId="0" applyFont="1" applyFill="1" applyBorder="1" applyProtection="1">
      <alignment vertical="center"/>
    </xf>
    <xf numFmtId="0" fontId="20" fillId="3" borderId="54" xfId="0" applyFont="1" applyFill="1" applyBorder="1" applyProtection="1">
      <alignment vertical="center"/>
    </xf>
    <xf numFmtId="0" fontId="22" fillId="2" borderId="0" xfId="0" applyFont="1" applyFill="1" applyProtection="1">
      <alignment vertical="center"/>
    </xf>
    <xf numFmtId="0" fontId="19" fillId="2" borderId="0" xfId="20" applyFont="1" applyFill="1" applyAlignment="1" applyProtection="1">
      <alignment horizontal="left" vertical="center"/>
    </xf>
    <xf numFmtId="0" fontId="23" fillId="2" borderId="0" xfId="0" applyFont="1" applyFill="1" applyAlignment="1" applyProtection="1">
      <alignment vertical="center"/>
    </xf>
    <xf numFmtId="0" fontId="28" fillId="2" borderId="0" xfId="0" applyFont="1" applyFill="1" applyAlignment="1" applyProtection="1">
      <alignment horizontal="center" vertical="center"/>
    </xf>
    <xf numFmtId="0" fontId="23" fillId="2" borderId="0" xfId="0" applyFont="1" applyFill="1" applyAlignment="1" applyProtection="1">
      <alignment vertical="center" wrapText="1"/>
    </xf>
    <xf numFmtId="0" fontId="23" fillId="2" borderId="2" xfId="0" applyFont="1" applyFill="1" applyBorder="1" applyAlignment="1" applyProtection="1">
      <alignment horizontal="left" vertical="center" wrapText="1"/>
    </xf>
    <xf numFmtId="0" fontId="30" fillId="2" borderId="31" xfId="0" applyFont="1" applyFill="1" applyBorder="1" applyAlignment="1" applyProtection="1">
      <alignment vertical="center"/>
    </xf>
    <xf numFmtId="0" fontId="30" fillId="2" borderId="68" xfId="0" applyFont="1" applyFill="1" applyBorder="1" applyAlignment="1" applyProtection="1">
      <alignment vertical="center"/>
    </xf>
    <xf numFmtId="0" fontId="30" fillId="2" borderId="0" xfId="0" applyFont="1" applyFill="1" applyBorder="1" applyAlignment="1" applyProtection="1">
      <alignment vertical="center"/>
    </xf>
    <xf numFmtId="0" fontId="15" fillId="2" borderId="0" xfId="2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8" fillId="2" borderId="42" xfId="0"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181" fontId="27" fillId="2" borderId="0" xfId="0" applyNumberFormat="1" applyFont="1" applyFill="1" applyBorder="1" applyAlignment="1" applyProtection="1">
      <alignment horizontal="right" vertical="center"/>
    </xf>
    <xf numFmtId="0" fontId="20" fillId="2" borderId="0" xfId="0" applyFont="1" applyFill="1" applyBorder="1" applyProtection="1">
      <alignment vertical="center"/>
    </xf>
    <xf numFmtId="0" fontId="15" fillId="2" borderId="0" xfId="0" applyFont="1" applyFill="1" applyProtection="1">
      <alignment vertical="center"/>
    </xf>
    <xf numFmtId="0" fontId="23" fillId="2" borderId="0" xfId="0" applyFont="1" applyFill="1" applyBorder="1" applyProtection="1">
      <alignment vertical="center"/>
    </xf>
    <xf numFmtId="0" fontId="27" fillId="2" borderId="65" xfId="0" applyFont="1" applyFill="1" applyBorder="1" applyAlignment="1" applyProtection="1">
      <alignment horizontal="center" vertical="center"/>
    </xf>
    <xf numFmtId="180" fontId="29" fillId="2" borderId="67" xfId="0" applyNumberFormat="1" applyFont="1" applyFill="1" applyBorder="1" applyAlignment="1" applyProtection="1">
      <alignment vertical="center"/>
    </xf>
    <xf numFmtId="0" fontId="35" fillId="2" borderId="0" xfId="0" applyFont="1" applyFill="1" applyProtection="1">
      <alignment vertical="center"/>
    </xf>
    <xf numFmtId="0" fontId="36" fillId="2" borderId="0" xfId="0" applyFont="1" applyFill="1" applyProtection="1">
      <alignment vertical="center"/>
    </xf>
    <xf numFmtId="0" fontId="35" fillId="0" borderId="0" xfId="0" applyFont="1" applyProtection="1">
      <alignment vertical="center"/>
      <protection locked="0"/>
    </xf>
    <xf numFmtId="0" fontId="38" fillId="2" borderId="0" xfId="0" applyFont="1" applyFill="1" applyProtection="1">
      <alignment vertical="center"/>
    </xf>
    <xf numFmtId="0" fontId="35" fillId="2" borderId="0" xfId="0" applyFont="1" applyFill="1" applyBorder="1" applyAlignment="1" applyProtection="1">
      <alignment horizontal="center" vertical="center"/>
    </xf>
    <xf numFmtId="0" fontId="39" fillId="2" borderId="0" xfId="0" applyFont="1" applyFill="1" applyProtection="1">
      <alignment vertical="center"/>
    </xf>
    <xf numFmtId="0" fontId="40" fillId="2" borderId="0" xfId="0" applyFont="1" applyFill="1" applyProtection="1">
      <alignment vertical="center"/>
    </xf>
    <xf numFmtId="183" fontId="35" fillId="0" borderId="79" xfId="0" applyNumberFormat="1" applyFont="1" applyBorder="1" applyAlignment="1" applyProtection="1">
      <alignment horizontal="center" vertical="center"/>
    </xf>
    <xf numFmtId="0" fontId="35" fillId="0" borderId="82" xfId="0" applyFont="1" applyBorder="1" applyAlignment="1" applyProtection="1">
      <alignment horizontal="center" vertical="center" shrinkToFit="1"/>
    </xf>
    <xf numFmtId="184" fontId="35" fillId="7" borderId="82" xfId="0" applyNumberFormat="1" applyFont="1" applyFill="1" applyBorder="1" applyAlignment="1" applyProtection="1">
      <alignment vertical="center" shrinkToFit="1"/>
      <protection locked="0"/>
    </xf>
    <xf numFmtId="184" fontId="42" fillId="8" borderId="83" xfId="0" applyNumberFormat="1" applyFont="1" applyFill="1" applyBorder="1" applyAlignment="1" applyProtection="1">
      <alignment vertical="center" shrinkToFit="1"/>
    </xf>
    <xf numFmtId="0" fontId="35" fillId="0" borderId="84" xfId="0" applyFont="1" applyBorder="1" applyAlignment="1" applyProtection="1">
      <alignment horizontal="center" vertical="center" shrinkToFit="1"/>
    </xf>
    <xf numFmtId="0" fontId="35" fillId="0" borderId="84" xfId="0" applyFont="1" applyBorder="1" applyAlignment="1" applyProtection="1">
      <alignment vertical="center" shrinkToFit="1"/>
    </xf>
    <xf numFmtId="185" fontId="35" fillId="8" borderId="84" xfId="0" applyNumberFormat="1" applyFont="1" applyFill="1" applyBorder="1" applyAlignment="1" applyProtection="1">
      <alignment vertical="center" shrinkToFit="1"/>
    </xf>
    <xf numFmtId="184" fontId="42" fillId="0" borderId="85" xfId="0" applyNumberFormat="1" applyFont="1" applyBorder="1" applyAlignment="1" applyProtection="1">
      <alignment vertical="center" shrinkToFit="1"/>
    </xf>
    <xf numFmtId="0" fontId="35" fillId="0" borderId="90" xfId="0" applyFont="1" applyBorder="1" applyAlignment="1" applyProtection="1">
      <alignment horizontal="center" vertical="center" shrinkToFit="1"/>
    </xf>
    <xf numFmtId="0" fontId="35" fillId="0" borderId="90" xfId="0" applyFont="1" applyBorder="1" applyAlignment="1" applyProtection="1">
      <alignment vertical="center" shrinkToFit="1"/>
    </xf>
    <xf numFmtId="185" fontId="35" fillId="8" borderId="90" xfId="0" applyNumberFormat="1" applyFont="1" applyFill="1" applyBorder="1" applyAlignment="1" applyProtection="1">
      <alignment vertical="center" shrinkToFit="1"/>
    </xf>
    <xf numFmtId="184" fontId="42" fillId="0" borderId="91" xfId="0" applyNumberFormat="1" applyFont="1" applyBorder="1" applyAlignment="1" applyProtection="1">
      <alignment vertical="center" shrinkToFit="1"/>
    </xf>
    <xf numFmtId="0" fontId="35" fillId="0" borderId="94" xfId="0" applyFont="1" applyBorder="1" applyAlignment="1" applyProtection="1">
      <alignment horizontal="center" vertical="center"/>
    </xf>
    <xf numFmtId="184" fontId="35" fillId="8" borderId="94" xfId="0" applyNumberFormat="1" applyFont="1" applyFill="1" applyBorder="1" applyAlignment="1" applyProtection="1">
      <alignment vertical="center" shrinkToFit="1"/>
    </xf>
    <xf numFmtId="184" fontId="35" fillId="0" borderId="94" xfId="0" applyNumberFormat="1" applyFont="1" applyFill="1" applyBorder="1" applyAlignment="1" applyProtection="1">
      <alignment vertical="center" shrinkToFit="1"/>
    </xf>
    <xf numFmtId="184" fontId="42" fillId="8" borderId="95" xfId="0" applyNumberFormat="1" applyFont="1" applyFill="1" applyBorder="1" applyAlignment="1" applyProtection="1">
      <alignment vertical="center" shrinkToFit="1"/>
    </xf>
    <xf numFmtId="0" fontId="35" fillId="2" borderId="0" xfId="0" applyFont="1" applyFill="1" applyBorder="1" applyProtection="1">
      <alignment vertical="center"/>
    </xf>
    <xf numFmtId="185" fontId="35" fillId="2" borderId="0" xfId="0" applyNumberFormat="1" applyFont="1" applyFill="1" applyBorder="1" applyProtection="1">
      <alignment vertical="center"/>
    </xf>
    <xf numFmtId="0" fontId="35" fillId="2" borderId="36" xfId="0" applyFont="1" applyFill="1" applyBorder="1" applyAlignment="1" applyProtection="1">
      <alignment horizontal="center" vertical="center"/>
    </xf>
    <xf numFmtId="183" fontId="35" fillId="0" borderId="96" xfId="0" applyNumberFormat="1" applyFont="1" applyBorder="1" applyAlignment="1" applyProtection="1">
      <alignment horizontal="center" vertical="center"/>
    </xf>
    <xf numFmtId="183" fontId="35" fillId="0" borderId="40" xfId="0" applyNumberFormat="1" applyFont="1" applyBorder="1" applyAlignment="1" applyProtection="1">
      <alignment horizontal="center" vertical="center"/>
    </xf>
    <xf numFmtId="183" fontId="35" fillId="0" borderId="37" xfId="0" applyNumberFormat="1" applyFont="1" applyBorder="1" applyAlignment="1" applyProtection="1">
      <alignment horizontal="center" vertical="center"/>
    </xf>
    <xf numFmtId="0" fontId="35" fillId="2" borderId="97" xfId="0" applyFont="1" applyFill="1" applyBorder="1" applyAlignment="1" applyProtection="1">
      <alignment horizontal="center" vertical="center"/>
    </xf>
    <xf numFmtId="0" fontId="35" fillId="0" borderId="83" xfId="0" applyFont="1" applyBorder="1" applyAlignment="1" applyProtection="1">
      <alignment horizontal="center" vertical="center" shrinkToFit="1"/>
    </xf>
    <xf numFmtId="184" fontId="41" fillId="7" borderId="99" xfId="0" applyNumberFormat="1" applyFont="1" applyFill="1" applyBorder="1" applyAlignment="1" applyProtection="1">
      <alignment vertical="center" shrinkToFit="1"/>
      <protection locked="0"/>
    </xf>
    <xf numFmtId="184" fontId="35" fillId="8" borderId="100" xfId="0" applyNumberFormat="1" applyFont="1" applyFill="1" applyBorder="1" applyAlignment="1" applyProtection="1">
      <alignment vertical="center" shrinkToFit="1"/>
    </xf>
    <xf numFmtId="184" fontId="35" fillId="8" borderId="101" xfId="0" applyNumberFormat="1" applyFont="1" applyFill="1" applyBorder="1" applyAlignment="1" applyProtection="1">
      <alignment vertical="center" shrinkToFit="1"/>
    </xf>
    <xf numFmtId="184" fontId="42" fillId="9" borderId="99" xfId="0" applyNumberFormat="1" applyFont="1" applyFill="1" applyBorder="1" applyAlignment="1" applyProtection="1">
      <alignment vertical="center" shrinkToFit="1"/>
    </xf>
    <xf numFmtId="184" fontId="35" fillId="8" borderId="102" xfId="0" applyNumberFormat="1" applyFont="1" applyFill="1" applyBorder="1" applyAlignment="1" applyProtection="1">
      <alignment vertical="center" shrinkToFit="1"/>
    </xf>
    <xf numFmtId="0" fontId="35" fillId="2" borderId="87" xfId="0" applyFont="1" applyFill="1" applyBorder="1" applyProtection="1">
      <alignment vertical="center"/>
    </xf>
    <xf numFmtId="0" fontId="43" fillId="2" borderId="100" xfId="0" applyFont="1" applyFill="1" applyBorder="1" applyAlignment="1" applyProtection="1">
      <alignment vertical="top" wrapText="1"/>
    </xf>
    <xf numFmtId="184" fontId="42" fillId="10" borderId="99" xfId="0" applyNumberFormat="1" applyFont="1" applyFill="1" applyBorder="1" applyAlignment="1" applyProtection="1">
      <alignment vertical="center" shrinkToFit="1"/>
    </xf>
    <xf numFmtId="0" fontId="35" fillId="0" borderId="103" xfId="0" applyFont="1" applyBorder="1" applyAlignment="1" applyProtection="1">
      <alignment horizontal="center" vertical="center" shrinkToFit="1"/>
    </xf>
    <xf numFmtId="184" fontId="41" fillId="7" borderId="104" xfId="0" applyNumberFormat="1" applyFont="1" applyFill="1" applyBorder="1" applyAlignment="1" applyProtection="1">
      <alignment vertical="center" shrinkToFit="1"/>
      <protection locked="0"/>
    </xf>
    <xf numFmtId="184" fontId="35" fillId="8" borderId="105" xfId="0" applyNumberFormat="1" applyFont="1" applyFill="1" applyBorder="1" applyAlignment="1" applyProtection="1">
      <alignment vertical="center" shrinkToFit="1"/>
    </xf>
    <xf numFmtId="184" fontId="35" fillId="8" borderId="106" xfId="0" applyNumberFormat="1" applyFont="1" applyFill="1" applyBorder="1" applyAlignment="1" applyProtection="1">
      <alignment vertical="center" shrinkToFit="1"/>
    </xf>
    <xf numFmtId="184" fontId="35" fillId="8" borderId="107" xfId="0" applyNumberFormat="1" applyFont="1" applyFill="1" applyBorder="1" applyAlignment="1" applyProtection="1">
      <alignment vertical="center" shrinkToFit="1"/>
    </xf>
    <xf numFmtId="184" fontId="42" fillId="9" borderId="108" xfId="0" applyNumberFormat="1" applyFont="1" applyFill="1" applyBorder="1" applyAlignment="1" applyProtection="1">
      <alignment vertical="center" shrinkToFit="1"/>
    </xf>
    <xf numFmtId="0" fontId="35" fillId="0" borderId="109" xfId="0" applyFont="1" applyBorder="1" applyProtection="1">
      <alignment vertical="center"/>
    </xf>
    <xf numFmtId="184" fontId="35" fillId="8" borderId="110" xfId="0" applyNumberFormat="1" applyFont="1" applyFill="1" applyBorder="1" applyAlignment="1" applyProtection="1">
      <alignment vertical="center" shrinkToFit="1"/>
    </xf>
    <xf numFmtId="186" fontId="35" fillId="0" borderId="111" xfId="0" applyNumberFormat="1" applyFont="1" applyFill="1" applyBorder="1" applyAlignment="1" applyProtection="1">
      <alignment vertical="center" shrinkToFit="1"/>
    </xf>
    <xf numFmtId="186" fontId="35" fillId="0" borderId="94" xfId="0" applyNumberFormat="1" applyFont="1" applyFill="1" applyBorder="1" applyAlignment="1" applyProtection="1">
      <alignment vertical="center" shrinkToFit="1"/>
    </xf>
    <xf numFmtId="186" fontId="35" fillId="0" borderId="95" xfId="0" applyNumberFormat="1" applyFont="1" applyFill="1" applyBorder="1" applyAlignment="1" applyProtection="1">
      <alignment vertical="center" shrinkToFit="1"/>
    </xf>
    <xf numFmtId="184" fontId="42" fillId="9" borderId="112" xfId="0" applyNumberFormat="1" applyFont="1" applyFill="1" applyBorder="1" applyAlignment="1" applyProtection="1">
      <alignment vertical="center" shrinkToFit="1"/>
    </xf>
    <xf numFmtId="0" fontId="35" fillId="2" borderId="17" xfId="0" applyFont="1" applyFill="1" applyBorder="1" applyProtection="1">
      <alignment vertical="center"/>
    </xf>
    <xf numFmtId="0" fontId="35" fillId="2" borderId="113" xfId="0" applyFont="1" applyFill="1" applyBorder="1" applyAlignment="1" applyProtection="1">
      <alignment horizontal="center" vertical="center"/>
    </xf>
    <xf numFmtId="183" fontId="35" fillId="0" borderId="114" xfId="0" applyNumberFormat="1" applyFont="1" applyBorder="1" applyAlignment="1" applyProtection="1">
      <alignment horizontal="center" vertical="center"/>
    </xf>
    <xf numFmtId="183" fontId="35" fillId="0" borderId="78" xfId="0" applyNumberFormat="1" applyFont="1" applyBorder="1" applyAlignment="1" applyProtection="1">
      <alignment horizontal="center" vertical="center"/>
    </xf>
    <xf numFmtId="183" fontId="35" fillId="0" borderId="115" xfId="0" applyNumberFormat="1" applyFont="1" applyBorder="1" applyAlignment="1" applyProtection="1">
      <alignment horizontal="center" vertical="center"/>
    </xf>
    <xf numFmtId="183" fontId="35" fillId="0" borderId="80" xfId="0" applyNumberFormat="1" applyFont="1" applyBorder="1" applyAlignment="1" applyProtection="1">
      <alignment horizontal="center" vertical="center"/>
    </xf>
    <xf numFmtId="183" fontId="35" fillId="0" borderId="11" xfId="0" applyNumberFormat="1" applyFont="1" applyBorder="1" applyAlignment="1" applyProtection="1">
      <alignment horizontal="center" vertical="center"/>
    </xf>
    <xf numFmtId="184" fontId="43" fillId="7" borderId="87" xfId="0" applyNumberFormat="1" applyFont="1" applyFill="1" applyBorder="1" applyAlignment="1" applyProtection="1">
      <alignment vertical="center" shrinkToFit="1"/>
      <protection locked="0"/>
    </xf>
    <xf numFmtId="184" fontId="35" fillId="7" borderId="19" xfId="0" applyNumberFormat="1" applyFont="1" applyFill="1" applyBorder="1" applyAlignment="1" applyProtection="1">
      <alignment vertical="center" shrinkToFit="1"/>
      <protection locked="0"/>
    </xf>
    <xf numFmtId="184" fontId="35" fillId="7" borderId="13" xfId="0" applyNumberFormat="1" applyFont="1" applyFill="1" applyBorder="1" applyAlignment="1" applyProtection="1">
      <alignment vertical="center" shrinkToFit="1"/>
      <protection locked="0"/>
    </xf>
    <xf numFmtId="184" fontId="35" fillId="7" borderId="81" xfId="0" applyNumberFormat="1" applyFont="1" applyFill="1" applyBorder="1" applyAlignment="1" applyProtection="1">
      <alignment vertical="center" shrinkToFit="1"/>
      <protection locked="0"/>
    </xf>
    <xf numFmtId="184" fontId="43" fillId="7" borderId="102" xfId="0" applyNumberFormat="1" applyFont="1" applyFill="1" applyBorder="1" applyAlignment="1" applyProtection="1">
      <alignment vertical="center" shrinkToFit="1"/>
      <protection locked="0"/>
    </xf>
    <xf numFmtId="184" fontId="35" fillId="7" borderId="5" xfId="0" applyNumberFormat="1" applyFont="1" applyFill="1" applyBorder="1" applyAlignment="1" applyProtection="1">
      <alignment vertical="center" shrinkToFit="1"/>
      <protection locked="0"/>
    </xf>
    <xf numFmtId="184" fontId="35" fillId="7" borderId="100" xfId="0" applyNumberFormat="1" applyFont="1" applyFill="1" applyBorder="1" applyAlignment="1" applyProtection="1">
      <alignment vertical="center" shrinkToFit="1"/>
      <protection locked="0"/>
    </xf>
    <xf numFmtId="184" fontId="35" fillId="7" borderId="101" xfId="0" applyNumberFormat="1" applyFont="1" applyFill="1" applyBorder="1" applyAlignment="1" applyProtection="1">
      <alignment vertical="center" shrinkToFit="1"/>
      <protection locked="0"/>
    </xf>
    <xf numFmtId="0" fontId="35" fillId="0" borderId="87" xfId="0" applyFont="1" applyBorder="1" applyProtection="1">
      <alignment vertical="center"/>
    </xf>
    <xf numFmtId="0" fontId="43" fillId="0" borderId="100" xfId="0" applyFont="1" applyBorder="1" applyAlignment="1" applyProtection="1">
      <alignment vertical="top" wrapText="1"/>
    </xf>
    <xf numFmtId="0" fontId="35" fillId="0" borderId="116" xfId="0" applyFont="1" applyBorder="1" applyAlignment="1" applyProtection="1">
      <alignment horizontal="center" vertical="center" shrinkToFit="1"/>
    </xf>
    <xf numFmtId="184" fontId="43" fillId="7" borderId="117" xfId="0" applyNumberFormat="1" applyFont="1" applyFill="1" applyBorder="1" applyAlignment="1" applyProtection="1">
      <alignment vertical="center" shrinkToFit="1"/>
      <protection locked="0"/>
    </xf>
    <xf numFmtId="184" fontId="35" fillId="7" borderId="118" xfId="0" applyNumberFormat="1" applyFont="1" applyFill="1" applyBorder="1" applyAlignment="1" applyProtection="1">
      <alignment vertical="center" shrinkToFit="1"/>
      <protection locked="0"/>
    </xf>
    <xf numFmtId="184" fontId="35" fillId="7" borderId="106" xfId="0" applyNumberFormat="1" applyFont="1" applyFill="1" applyBorder="1" applyAlignment="1" applyProtection="1">
      <alignment vertical="center" shrinkToFit="1"/>
      <protection locked="0"/>
    </xf>
    <xf numFmtId="184" fontId="35" fillId="7" borderId="107" xfId="0" applyNumberFormat="1" applyFont="1" applyFill="1" applyBorder="1" applyAlignment="1" applyProtection="1">
      <alignment vertical="center" shrinkToFit="1"/>
      <protection locked="0"/>
    </xf>
    <xf numFmtId="0" fontId="35" fillId="0" borderId="119" xfId="0" applyFont="1" applyBorder="1" applyProtection="1">
      <alignment vertical="center"/>
    </xf>
    <xf numFmtId="184" fontId="35" fillId="0" borderId="120" xfId="0" applyNumberFormat="1" applyFont="1" applyFill="1" applyBorder="1" applyAlignment="1" applyProtection="1">
      <alignment vertical="center" shrinkToFit="1"/>
    </xf>
    <xf numFmtId="184" fontId="35" fillId="0" borderId="95" xfId="0" applyNumberFormat="1" applyFont="1" applyFill="1" applyBorder="1" applyAlignment="1" applyProtection="1">
      <alignment vertical="center" shrinkToFit="1"/>
    </xf>
    <xf numFmtId="184" fontId="42" fillId="8" borderId="112" xfId="0" applyNumberFormat="1" applyFont="1" applyFill="1" applyBorder="1" applyAlignment="1" applyProtection="1">
      <alignment vertical="center" shrinkToFit="1"/>
    </xf>
    <xf numFmtId="184" fontId="35" fillId="2" borderId="0" xfId="0" applyNumberFormat="1" applyFont="1" applyFill="1" applyBorder="1" applyProtection="1">
      <alignment vertical="center"/>
    </xf>
    <xf numFmtId="0" fontId="48" fillId="2" borderId="17" xfId="0" applyFont="1" applyFill="1" applyBorder="1" applyProtection="1">
      <alignment vertical="center"/>
    </xf>
    <xf numFmtId="0" fontId="48" fillId="2" borderId="0" xfId="0" applyFont="1" applyFill="1" applyBorder="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64"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23" fillId="2" borderId="0" xfId="0" applyFont="1" applyFill="1" applyAlignment="1" applyProtection="1">
      <alignment horizontal="left" vertical="center" wrapText="1"/>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23" fillId="0" borderId="68" xfId="0" applyFont="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9" fillId="2" borderId="0" xfId="0" applyFont="1" applyFill="1" applyBorder="1" applyAlignment="1" applyProtection="1">
      <alignment horizontal="center" vertical="center"/>
    </xf>
    <xf numFmtId="0" fontId="23" fillId="0" borderId="72" xfId="0" applyFont="1" applyBorder="1" applyAlignment="1" applyProtection="1">
      <alignment horizontal="center" vertical="center" wrapText="1"/>
    </xf>
    <xf numFmtId="0" fontId="32" fillId="0" borderId="68" xfId="0" applyFont="1" applyBorder="1" applyAlignment="1" applyProtection="1">
      <alignment horizontal="center" vertical="center"/>
    </xf>
    <xf numFmtId="0" fontId="23" fillId="4" borderId="68" xfId="0" applyFont="1" applyFill="1" applyBorder="1" applyAlignment="1" applyProtection="1">
      <alignment horizontal="center" vertical="center"/>
      <protection locked="0"/>
    </xf>
    <xf numFmtId="0" fontId="23" fillId="4" borderId="69" xfId="0" applyFont="1" applyFill="1" applyBorder="1" applyAlignment="1" applyProtection="1">
      <alignment horizontal="center" vertical="center"/>
      <protection locked="0"/>
    </xf>
    <xf numFmtId="0" fontId="27" fillId="3" borderId="66" xfId="0" applyNumberFormat="1" applyFont="1" applyFill="1" applyBorder="1" applyAlignment="1" applyProtection="1">
      <alignment horizontal="center" vertical="center"/>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27" fillId="3" borderId="4" xfId="0" applyFont="1" applyFill="1" applyBorder="1" applyAlignment="1" applyProtection="1">
      <alignment horizontal="center" vertical="center"/>
    </xf>
    <xf numFmtId="0" fontId="15" fillId="0" borderId="14" xfId="0" applyFont="1" applyBorder="1" applyAlignment="1" applyProtection="1">
      <alignment horizontal="left" vertical="center"/>
    </xf>
    <xf numFmtId="0" fontId="15" fillId="0" borderId="36" xfId="0" applyFont="1" applyBorder="1" applyAlignment="1" applyProtection="1">
      <alignment horizontal="left" vertical="center"/>
    </xf>
    <xf numFmtId="0" fontId="15" fillId="0" borderId="54" xfId="0" applyFont="1" applyBorder="1" applyAlignment="1" applyProtection="1">
      <alignment horizontal="left" vertical="center"/>
    </xf>
    <xf numFmtId="181" fontId="27" fillId="3" borderId="36" xfId="0" applyNumberFormat="1" applyFont="1" applyFill="1" applyBorder="1" applyAlignment="1" applyProtection="1">
      <alignment horizontal="right"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7" fillId="4" borderId="4"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7" fillId="4" borderId="43" xfId="0" applyFont="1" applyFill="1" applyBorder="1" applyAlignment="1" applyProtection="1">
      <alignment horizontal="center" vertical="center"/>
      <protection locked="0"/>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15" fillId="0" borderId="76"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3" fillId="3" borderId="15" xfId="0" applyNumberFormat="1" applyFont="1" applyFill="1" applyBorder="1" applyAlignment="1" applyProtection="1">
      <alignment horizontal="right" vertical="center"/>
    </xf>
    <xf numFmtId="0" fontId="27" fillId="3" borderId="15" xfId="0" applyNumberFormat="1" applyFont="1" applyFill="1" applyBorder="1" applyAlignment="1" applyProtection="1">
      <alignment horizontal="center" vertical="center"/>
    </xf>
    <xf numFmtId="0" fontId="33" fillId="3" borderId="15" xfId="0" applyNumberFormat="1" applyFont="1" applyFill="1" applyBorder="1" applyAlignment="1" applyProtection="1">
      <alignment horizontal="center" vertical="center"/>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3" fillId="3" borderId="48" xfId="0" applyNumberFormat="1" applyFont="1" applyFill="1" applyBorder="1" applyAlignment="1" applyProtection="1">
      <alignment horizontal="right" vertical="center"/>
    </xf>
    <xf numFmtId="0" fontId="15" fillId="0" borderId="73" xfId="0" applyFont="1" applyBorder="1" applyAlignment="1" applyProtection="1">
      <alignment horizontal="left" vertical="center" wrapText="1"/>
    </xf>
    <xf numFmtId="0" fontId="15" fillId="0" borderId="74" xfId="0" applyFont="1" applyBorder="1" applyAlignment="1" applyProtection="1">
      <alignment horizontal="left" vertical="center" wrapText="1"/>
    </xf>
    <xf numFmtId="0" fontId="15" fillId="0" borderId="75" xfId="0" applyFont="1" applyBorder="1" applyAlignment="1" applyProtection="1">
      <alignment horizontal="left" vertical="center" wrapText="1"/>
    </xf>
    <xf numFmtId="180" fontId="27" fillId="3" borderId="73" xfId="0" applyNumberFormat="1" applyFont="1" applyFill="1" applyBorder="1" applyAlignment="1" applyProtection="1">
      <alignment horizontal="center" vertical="center"/>
    </xf>
    <xf numFmtId="0" fontId="27" fillId="3" borderId="74" xfId="0" applyNumberFormat="1" applyFont="1" applyFill="1" applyBorder="1" applyAlignment="1" applyProtection="1">
      <alignment horizontal="center" vertical="center"/>
    </xf>
    <xf numFmtId="177" fontId="33" fillId="3" borderId="74" xfId="0" applyNumberFormat="1" applyFont="1" applyFill="1" applyBorder="1" applyAlignment="1" applyProtection="1">
      <alignment horizontal="center" vertical="center"/>
    </xf>
    <xf numFmtId="177" fontId="27" fillId="2" borderId="66"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3" fillId="2" borderId="0" xfId="0" applyFont="1" applyFill="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3" fillId="0" borderId="71" xfId="0" applyFont="1" applyBorder="1" applyAlignment="1" applyProtection="1">
      <alignment horizontal="center" vertical="center"/>
    </xf>
    <xf numFmtId="0" fontId="23" fillId="0" borderId="31" xfId="0" applyFont="1" applyBorder="1" applyAlignment="1" applyProtection="1">
      <alignment horizontal="center" vertical="center"/>
    </xf>
    <xf numFmtId="0" fontId="23" fillId="4" borderId="31" xfId="0" applyFont="1" applyFill="1" applyBorder="1" applyAlignment="1" applyProtection="1">
      <alignment horizontal="center" vertical="center"/>
      <protection locked="0"/>
    </xf>
    <xf numFmtId="0" fontId="23" fillId="4" borderId="30" xfId="0" applyFont="1" applyFill="1" applyBorder="1" applyAlignment="1" applyProtection="1">
      <alignment horizontal="center" vertical="center"/>
      <protection locked="0"/>
    </xf>
    <xf numFmtId="0" fontId="23" fillId="0" borderId="72" xfId="0" applyFont="1" applyBorder="1" applyAlignment="1" applyProtection="1">
      <alignment horizontal="center" vertical="center" shrinkToFit="1"/>
    </xf>
    <xf numFmtId="0" fontId="23" fillId="0" borderId="68" xfId="0" applyFont="1" applyBorder="1" applyAlignment="1" applyProtection="1">
      <alignment horizontal="center" vertical="center" shrinkToFit="1"/>
    </xf>
    <xf numFmtId="0" fontId="23" fillId="0" borderId="72" xfId="0" applyFont="1" applyBorder="1" applyAlignment="1" applyProtection="1">
      <alignment horizontal="center" vertical="center"/>
    </xf>
    <xf numFmtId="0" fontId="23" fillId="0" borderId="68" xfId="0" applyFont="1" applyBorder="1" applyAlignment="1" applyProtection="1">
      <alignment horizontal="center" vertical="center"/>
    </xf>
    <xf numFmtId="0" fontId="23" fillId="0" borderId="29" xfId="0" applyFont="1" applyBorder="1" applyAlignment="1" applyProtection="1">
      <alignment horizontal="center" vertical="center"/>
    </xf>
    <xf numFmtId="0" fontId="32" fillId="0" borderId="28" xfId="0" applyFont="1" applyBorder="1" applyAlignment="1" applyProtection="1">
      <alignment horizontal="center" vertical="center"/>
    </xf>
    <xf numFmtId="0" fontId="23" fillId="4" borderId="28" xfId="0" applyFont="1" applyFill="1" applyBorder="1" applyAlignment="1" applyProtection="1">
      <alignment horizontal="center" vertical="center"/>
      <protection locked="0"/>
    </xf>
    <xf numFmtId="0" fontId="23" fillId="4" borderId="77" xfId="0" applyFont="1" applyFill="1" applyBorder="1" applyAlignment="1" applyProtection="1">
      <alignment horizontal="center" vertical="center"/>
      <protection locked="0"/>
    </xf>
    <xf numFmtId="178" fontId="23" fillId="4" borderId="68" xfId="0" applyNumberFormat="1" applyFont="1" applyFill="1" applyBorder="1" applyAlignment="1" applyProtection="1">
      <alignment horizontal="center" vertical="center"/>
      <protection locked="0"/>
    </xf>
    <xf numFmtId="178" fontId="23" fillId="4" borderId="69" xfId="0" applyNumberFormat="1" applyFont="1" applyFill="1" applyBorder="1" applyAlignment="1" applyProtection="1">
      <alignment horizontal="center" vertical="center"/>
      <protection locked="0"/>
    </xf>
    <xf numFmtId="0" fontId="15" fillId="2" borderId="11" xfId="20" applyFont="1" applyFill="1" applyBorder="1" applyAlignment="1" applyProtection="1">
      <alignment horizontal="center" vertical="center"/>
    </xf>
    <xf numFmtId="0" fontId="15" fillId="2" borderId="15" xfId="20" applyFont="1" applyFill="1" applyBorder="1" applyAlignment="1" applyProtection="1">
      <alignment horizontal="center" vertical="center"/>
    </xf>
    <xf numFmtId="0" fontId="15" fillId="2" borderId="12" xfId="20" applyFont="1" applyFill="1" applyBorder="1" applyAlignment="1" applyProtection="1">
      <alignment horizontal="center" vertical="center"/>
    </xf>
    <xf numFmtId="0" fontId="31" fillId="2" borderId="68" xfId="0" applyFont="1" applyFill="1" applyBorder="1" applyAlignment="1" applyProtection="1">
      <alignment horizontal="center" vertical="center"/>
    </xf>
    <xf numFmtId="0" fontId="23" fillId="2" borderId="68" xfId="0" applyFont="1" applyFill="1" applyBorder="1" applyAlignment="1" applyProtection="1">
      <alignment horizontal="center" vertical="center"/>
    </xf>
    <xf numFmtId="180" fontId="27" fillId="3" borderId="68" xfId="0" applyNumberFormat="1" applyFont="1" applyFill="1" applyBorder="1" applyAlignment="1" applyProtection="1">
      <alignment horizontal="center" vertical="center"/>
    </xf>
    <xf numFmtId="181" fontId="27" fillId="4" borderId="68" xfId="0" applyNumberFormat="1" applyFont="1" applyFill="1" applyBorder="1" applyAlignment="1" applyProtection="1">
      <alignment horizontal="center" vertical="center"/>
      <protection locked="0"/>
    </xf>
    <xf numFmtId="180" fontId="27" fillId="3" borderId="33" xfId="0" applyNumberFormat="1" applyFont="1" applyFill="1" applyBorder="1" applyAlignment="1" applyProtection="1">
      <alignment horizontal="center" vertical="center"/>
    </xf>
    <xf numFmtId="0" fontId="15" fillId="0" borderId="10" xfId="20" applyFont="1" applyFill="1" applyBorder="1" applyAlignment="1" applyProtection="1">
      <alignment horizontal="center" vertical="center" wrapText="1"/>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181" fontId="27" fillId="4" borderId="31" xfId="0" applyNumberFormat="1"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xf>
    <xf numFmtId="0" fontId="23" fillId="2" borderId="31" xfId="0" applyFont="1" applyFill="1" applyBorder="1" applyAlignment="1" applyProtection="1">
      <alignment horizontal="center" vertical="center"/>
    </xf>
    <xf numFmtId="180" fontId="27" fillId="3" borderId="31" xfId="0" applyNumberFormat="1" applyFont="1" applyFill="1" applyBorder="1" applyAlignment="1" applyProtection="1">
      <alignment horizontal="center" vertical="center"/>
    </xf>
    <xf numFmtId="0" fontId="23" fillId="0" borderId="2" xfId="0" applyFont="1" applyBorder="1" applyAlignment="1" applyProtection="1">
      <alignment horizontal="center" vertical="center"/>
    </xf>
    <xf numFmtId="181" fontId="27" fillId="4" borderId="28" xfId="0" applyNumberFormat="1" applyFont="1" applyFill="1" applyBorder="1" applyAlignment="1" applyProtection="1">
      <alignment horizontal="center" vertical="center"/>
      <protection locked="0"/>
    </xf>
    <xf numFmtId="0" fontId="31" fillId="2" borderId="3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3" fillId="2" borderId="1" xfId="0" applyFont="1" applyFill="1" applyBorder="1" applyAlignment="1" applyProtection="1">
      <alignment horizontal="center" vertical="center" wrapText="1"/>
    </xf>
    <xf numFmtId="0" fontId="23" fillId="2" borderId="0" xfId="0" applyFont="1" applyFill="1" applyAlignment="1" applyProtection="1">
      <alignment horizontal="left" vertical="center" wrapText="1"/>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7" fillId="4" borderId="3" xfId="0" applyNumberFormat="1" applyFont="1" applyFill="1" applyBorder="1" applyAlignment="1" applyProtection="1">
      <alignment horizontal="center" vertical="center"/>
      <protection locked="0"/>
    </xf>
    <xf numFmtId="179" fontId="27" fillId="4" borderId="4" xfId="0" applyNumberFormat="1" applyFont="1" applyFill="1" applyBorder="1" applyAlignment="1" applyProtection="1">
      <alignment horizontal="center" vertical="center"/>
      <protection locked="0"/>
    </xf>
    <xf numFmtId="179" fontId="27"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7" fillId="3" borderId="15" xfId="0" applyNumberFormat="1" applyFont="1" applyFill="1" applyBorder="1" applyAlignment="1" applyProtection="1">
      <alignment horizontal="center" vertical="center"/>
    </xf>
    <xf numFmtId="179" fontId="27" fillId="3" borderId="12" xfId="0" applyNumberFormat="1" applyFont="1" applyFill="1" applyBorder="1" applyAlignment="1" applyProtection="1">
      <alignment horizontal="center" vertical="center"/>
    </xf>
    <xf numFmtId="180" fontId="27" fillId="3" borderId="66" xfId="0" applyNumberFormat="1" applyFont="1" applyFill="1" applyBorder="1" applyAlignment="1" applyProtection="1">
      <alignment horizontal="center" vertical="center"/>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23" fillId="4" borderId="10"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4" borderId="7" xfId="0" applyFont="1" applyFill="1" applyBorder="1" applyAlignment="1" applyProtection="1">
      <alignment horizontal="center" vertical="center"/>
      <protection locked="0"/>
    </xf>
    <xf numFmtId="0" fontId="23" fillId="4" borderId="18"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14" fillId="2" borderId="25" xfId="20" applyFont="1" applyFill="1" applyBorder="1" applyAlignment="1" applyProtection="1">
      <alignment horizontal="center" vertical="center" wrapText="1"/>
    </xf>
    <xf numFmtId="0" fontId="14" fillId="2" borderId="34" xfId="20" applyFont="1" applyFill="1" applyBorder="1" applyAlignment="1" applyProtection="1">
      <alignment horizontal="center" vertical="center"/>
    </xf>
    <xf numFmtId="0" fontId="14" fillId="2" borderId="6" xfId="20" applyFont="1" applyFill="1" applyBorder="1" applyAlignment="1" applyProtection="1">
      <alignment horizontal="center" vertical="center"/>
    </xf>
    <xf numFmtId="0" fontId="14" fillId="2" borderId="24" xfId="20"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14" fillId="2" borderId="23" xfId="20" applyFont="1" applyFill="1" applyBorder="1" applyAlignment="1" applyProtection="1">
      <alignment horizontal="center" vertical="center"/>
    </xf>
    <xf numFmtId="0" fontId="14" fillId="2" borderId="14" xfId="20" applyFont="1" applyFill="1" applyBorder="1" applyAlignment="1" applyProtection="1">
      <alignment horizontal="center" vertical="center"/>
    </xf>
    <xf numFmtId="0" fontId="14" fillId="2" borderId="36" xfId="20" applyFont="1" applyFill="1" applyBorder="1" applyAlignment="1" applyProtection="1">
      <alignment horizontal="center" vertical="center"/>
    </xf>
    <xf numFmtId="0" fontId="14" fillId="2" borderId="54" xfId="20" applyFont="1" applyFill="1" applyBorder="1" applyAlignment="1" applyProtection="1">
      <alignment horizontal="center"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5" fillId="2" borderId="18"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27" xfId="0" applyFont="1" applyFill="1" applyBorder="1" applyAlignment="1" applyProtection="1">
      <alignment horizontal="center" vertical="center"/>
    </xf>
    <xf numFmtId="0" fontId="24" fillId="0" borderId="37"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3" fillId="4" borderId="43" xfId="0" applyFont="1" applyFill="1" applyBorder="1" applyAlignment="1" applyProtection="1">
      <alignment horizontal="center" vertical="center"/>
      <protection locked="0"/>
    </xf>
    <xf numFmtId="0" fontId="24" fillId="0" borderId="38" xfId="0" applyFont="1" applyFill="1" applyBorder="1" applyAlignment="1" applyProtection="1">
      <alignment horizontal="center" vertical="center"/>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3" fillId="4" borderId="4" xfId="0" applyNumberFormat="1" applyFont="1" applyFill="1" applyBorder="1" applyAlignment="1" applyProtection="1">
      <alignment horizontal="center" vertical="center" shrinkToFit="1"/>
      <protection locked="0"/>
    </xf>
    <xf numFmtId="177" fontId="23" fillId="4" borderId="9" xfId="0" applyNumberFormat="1"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3" fillId="4" borderId="10" xfId="0" applyNumberFormat="1" applyFont="1" applyFill="1" applyBorder="1" applyAlignment="1" applyProtection="1">
      <alignment horizontal="center" vertical="center" shrinkToFit="1"/>
      <protection locked="0"/>
    </xf>
    <xf numFmtId="177" fontId="23" fillId="4" borderId="1" xfId="0" applyNumberFormat="1" applyFont="1" applyFill="1" applyBorder="1" applyAlignment="1" applyProtection="1">
      <alignment horizontal="center" vertical="center" shrinkToFit="1"/>
      <protection locked="0"/>
    </xf>
    <xf numFmtId="177" fontId="23" fillId="4" borderId="45" xfId="0" applyNumberFormat="1" applyFont="1" applyFill="1" applyBorder="1" applyAlignment="1" applyProtection="1">
      <alignment horizontal="center" vertical="center" shrinkToFit="1"/>
      <protection locked="0"/>
    </xf>
    <xf numFmtId="177" fontId="23" fillId="4" borderId="18" xfId="0" applyNumberFormat="1" applyFont="1" applyFill="1" applyBorder="1" applyAlignment="1" applyProtection="1">
      <alignment horizontal="center" vertical="center" shrinkToFit="1"/>
      <protection locked="0"/>
    </xf>
    <xf numFmtId="177" fontId="23" fillId="4" borderId="2" xfId="0" applyNumberFormat="1" applyFont="1" applyFill="1" applyBorder="1" applyAlignment="1" applyProtection="1">
      <alignment horizontal="center" vertical="center" shrinkToFit="1"/>
      <protection locked="0"/>
    </xf>
    <xf numFmtId="177" fontId="23" fillId="4" borderId="27" xfId="0" applyNumberFormat="1" applyFont="1" applyFill="1" applyBorder="1" applyAlignment="1" applyProtection="1">
      <alignment horizontal="center" vertical="center" shrinkToFit="1"/>
      <protection locked="0"/>
    </xf>
    <xf numFmtId="0" fontId="26" fillId="0" borderId="35" xfId="20" applyFont="1" applyBorder="1" applyAlignment="1" applyProtection="1">
      <alignment horizontal="center" vertical="center" shrinkToFit="1"/>
    </xf>
    <xf numFmtId="0" fontId="26" fillId="0" borderId="44" xfId="20" applyFont="1" applyBorder="1" applyAlignment="1" applyProtection="1">
      <alignment horizontal="center" vertical="center" shrinkToFit="1"/>
    </xf>
    <xf numFmtId="0" fontId="26" fillId="0" borderId="21" xfId="20" applyFont="1" applyBorder="1" applyAlignment="1" applyProtection="1">
      <alignment horizontal="center" vertical="center" shrinkToFit="1"/>
    </xf>
    <xf numFmtId="0" fontId="23" fillId="4" borderId="44" xfId="0" applyFont="1" applyFill="1" applyBorder="1" applyAlignment="1" applyProtection="1">
      <alignment horizontal="center" vertical="center" shrinkToFit="1"/>
      <protection locked="0"/>
    </xf>
    <xf numFmtId="0" fontId="23" fillId="4" borderId="41"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5"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61" xfId="0" applyNumberFormat="1" applyFont="1" applyFill="1" applyBorder="1" applyAlignment="1" applyProtection="1">
      <alignment horizontal="center" vertical="center"/>
    </xf>
    <xf numFmtId="176" fontId="9" fillId="3" borderId="62" xfId="0" applyNumberFormat="1" applyFont="1" applyFill="1" applyBorder="1" applyAlignment="1" applyProtection="1">
      <alignment horizontal="center" vertical="center"/>
    </xf>
    <xf numFmtId="176" fontId="9" fillId="3" borderId="63" xfId="0" applyNumberFormat="1" applyFont="1" applyFill="1" applyBorder="1" applyAlignment="1" applyProtection="1">
      <alignment horizontal="center" vertical="center"/>
    </xf>
    <xf numFmtId="0" fontId="9" fillId="2" borderId="45"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35" fillId="0" borderId="47" xfId="0" applyFont="1" applyBorder="1" applyAlignment="1" applyProtection="1">
      <alignment horizontal="left" vertical="center"/>
    </xf>
    <xf numFmtId="0" fontId="35" fillId="0" borderId="7" xfId="0" applyFont="1" applyBorder="1" applyAlignment="1" applyProtection="1">
      <alignment horizontal="left" vertical="center"/>
    </xf>
    <xf numFmtId="0" fontId="35" fillId="0" borderId="88" xfId="0" applyFont="1" applyBorder="1" applyAlignment="1" applyProtection="1">
      <alignment horizontal="left" vertical="center"/>
    </xf>
    <xf numFmtId="0" fontId="35" fillId="0" borderId="89" xfId="0" applyFont="1" applyBorder="1" applyAlignment="1" applyProtection="1">
      <alignment horizontal="left" vertical="center"/>
    </xf>
    <xf numFmtId="0" fontId="35" fillId="0" borderId="92" xfId="0" applyFont="1" applyBorder="1" applyAlignment="1" applyProtection="1">
      <alignment horizontal="left" vertical="center"/>
    </xf>
    <xf numFmtId="0" fontId="35" fillId="0" borderId="93" xfId="0" applyFont="1" applyBorder="1" applyAlignment="1" applyProtection="1">
      <alignment horizontal="left" vertical="center"/>
    </xf>
    <xf numFmtId="0" fontId="41" fillId="0" borderId="25" xfId="0" applyFont="1" applyBorder="1" applyAlignment="1" applyProtection="1">
      <alignment horizontal="center" vertical="center" wrapText="1"/>
    </xf>
    <xf numFmtId="0" fontId="41" fillId="0" borderId="34" xfId="0" applyFont="1" applyBorder="1" applyAlignment="1" applyProtection="1">
      <alignment horizontal="center" vertical="center" wrapText="1"/>
    </xf>
    <xf numFmtId="0" fontId="41" fillId="0" borderId="6" xfId="0" applyFont="1" applyBorder="1" applyAlignment="1" applyProtection="1">
      <alignment horizontal="center" vertical="center" wrapText="1"/>
    </xf>
    <xf numFmtId="0" fontId="41" fillId="0" borderId="26" xfId="0" applyFont="1" applyBorder="1" applyAlignment="1" applyProtection="1">
      <alignment horizontal="center" vertical="center" wrapText="1"/>
    </xf>
    <xf numFmtId="0" fontId="41" fillId="0" borderId="2" xfId="0" applyFont="1" applyBorder="1" applyAlignment="1" applyProtection="1">
      <alignment horizontal="center" vertical="center" wrapText="1"/>
    </xf>
    <xf numFmtId="0" fontId="41" fillId="0" borderId="27" xfId="0" applyFont="1" applyBorder="1" applyAlignment="1" applyProtection="1">
      <alignment horizontal="center" vertical="center" wrapText="1"/>
    </xf>
    <xf numFmtId="0" fontId="37" fillId="2" borderId="0" xfId="0" applyFont="1" applyFill="1" applyAlignment="1" applyProtection="1">
      <alignment horizontal="center" vertical="center"/>
    </xf>
    <xf numFmtId="0" fontId="39" fillId="2" borderId="11" xfId="0" applyFont="1" applyFill="1" applyBorder="1" applyAlignment="1" applyProtection="1">
      <alignment horizontal="center" vertical="center"/>
    </xf>
    <xf numFmtId="0" fontId="39" fillId="2" borderId="15" xfId="0" applyFont="1" applyFill="1" applyBorder="1" applyAlignment="1" applyProtection="1">
      <alignment horizontal="center" vertical="center"/>
    </xf>
    <xf numFmtId="0" fontId="39" fillId="2" borderId="12" xfId="0" applyFont="1" applyFill="1" applyBorder="1" applyAlignment="1" applyProtection="1">
      <alignment horizontal="center" vertical="center"/>
    </xf>
    <xf numFmtId="0" fontId="39" fillId="6" borderId="11" xfId="0" applyFont="1" applyFill="1" applyBorder="1" applyAlignment="1" applyProtection="1">
      <alignment horizontal="center" vertical="center" shrinkToFit="1"/>
    </xf>
    <xf numFmtId="0" fontId="39" fillId="6" borderId="15" xfId="0" applyFont="1" applyFill="1" applyBorder="1" applyAlignment="1" applyProtection="1">
      <alignment horizontal="center" vertical="center" shrinkToFit="1"/>
    </xf>
    <xf numFmtId="0" fontId="39" fillId="6" borderId="12" xfId="0" applyFont="1" applyFill="1" applyBorder="1" applyAlignment="1" applyProtection="1">
      <alignment horizontal="center" vertical="center" shrinkToFit="1"/>
    </xf>
    <xf numFmtId="0" fontId="41" fillId="0" borderId="25" xfId="0" applyFont="1" applyBorder="1" applyAlignment="1" applyProtection="1">
      <alignment horizontal="center" vertical="center"/>
    </xf>
    <xf numFmtId="0" fontId="41" fillId="0" borderId="34" xfId="0" applyFont="1" applyBorder="1" applyAlignment="1" applyProtection="1">
      <alignment horizontal="center" vertical="center"/>
    </xf>
    <xf numFmtId="0" fontId="41" fillId="0" borderId="78" xfId="0" applyFont="1" applyBorder="1" applyAlignment="1" applyProtection="1">
      <alignment horizontal="center" vertical="center"/>
    </xf>
    <xf numFmtId="0" fontId="41" fillId="0" borderId="26" xfId="0" applyFont="1" applyBorder="1" applyAlignment="1" applyProtection="1">
      <alignment horizontal="center" vertical="center"/>
    </xf>
    <xf numFmtId="0" fontId="41" fillId="0" borderId="2" xfId="0" applyFont="1" applyBorder="1" applyAlignment="1" applyProtection="1">
      <alignment horizontal="center" vertical="center"/>
    </xf>
    <xf numFmtId="0" fontId="41" fillId="0" borderId="19" xfId="0" applyFont="1" applyBorder="1" applyAlignment="1" applyProtection="1">
      <alignment horizontal="center" vertical="center"/>
    </xf>
    <xf numFmtId="0" fontId="35" fillId="0" borderId="80" xfId="0" applyFont="1" applyBorder="1" applyAlignment="1" applyProtection="1">
      <alignment horizontal="center" vertical="center" wrapText="1"/>
    </xf>
    <xf numFmtId="0" fontId="35" fillId="0" borderId="81" xfId="0" applyFont="1" applyBorder="1" applyAlignment="1" applyProtection="1">
      <alignment horizontal="center" vertical="center" wrapText="1"/>
    </xf>
    <xf numFmtId="0" fontId="35" fillId="0" borderId="3" xfId="0" applyFont="1" applyBorder="1" applyAlignment="1" applyProtection="1">
      <alignment horizontal="center" vertical="center"/>
    </xf>
    <xf numFmtId="0" fontId="35" fillId="0" borderId="4" xfId="0" applyFont="1" applyBorder="1" applyAlignment="1" applyProtection="1">
      <alignment horizontal="center" vertical="center"/>
    </xf>
    <xf numFmtId="0" fontId="35" fillId="0" borderId="5" xfId="0" applyFont="1" applyBorder="1" applyAlignment="1" applyProtection="1">
      <alignment horizontal="center" vertical="center"/>
    </xf>
    <xf numFmtId="0" fontId="35" fillId="0" borderId="1" xfId="0" applyFont="1" applyBorder="1" applyAlignment="1" applyProtection="1">
      <alignment horizontal="left" vertical="center"/>
    </xf>
    <xf numFmtId="0" fontId="35" fillId="0" borderId="26" xfId="0" applyFont="1" applyBorder="1" applyAlignment="1" applyProtection="1">
      <alignment horizontal="left" vertical="center"/>
    </xf>
    <xf numFmtId="0" fontId="35" fillId="0" borderId="2" xfId="0" applyFont="1" applyBorder="1" applyAlignment="1" applyProtection="1">
      <alignment horizontal="left" vertical="center"/>
    </xf>
    <xf numFmtId="0" fontId="35" fillId="2" borderId="24"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2" borderId="86" xfId="0" applyFont="1" applyFill="1" applyBorder="1" applyAlignment="1" applyProtection="1">
      <alignment horizontal="left" vertical="center"/>
    </xf>
    <xf numFmtId="0" fontId="35" fillId="2" borderId="87"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3" fillId="2" borderId="18" xfId="0" applyFont="1" applyFill="1" applyBorder="1" applyAlignment="1" applyProtection="1">
      <alignment horizontal="left" vertical="center"/>
    </xf>
    <xf numFmtId="0" fontId="35" fillId="2" borderId="47" xfId="0"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35" fillId="2" borderId="26" xfId="0" applyFont="1" applyFill="1" applyBorder="1" applyAlignment="1" applyProtection="1">
      <alignment horizontal="left" vertical="center"/>
    </xf>
    <xf numFmtId="0" fontId="35" fillId="2" borderId="19" xfId="0" applyFont="1" applyFill="1" applyBorder="1" applyAlignment="1" applyProtection="1">
      <alignment horizontal="left" vertical="center"/>
    </xf>
    <xf numFmtId="0" fontId="35" fillId="0" borderId="97" xfId="0" applyFont="1" applyBorder="1" applyAlignment="1" applyProtection="1">
      <alignment horizontal="center" vertical="center" wrapText="1"/>
    </xf>
    <xf numFmtId="0" fontId="35" fillId="0" borderId="98" xfId="0" applyFont="1" applyBorder="1" applyAlignment="1" applyProtection="1">
      <alignment horizontal="center" vertical="center" wrapText="1"/>
    </xf>
    <xf numFmtId="183" fontId="35" fillId="0" borderId="8" xfId="0" applyNumberFormat="1" applyFont="1" applyBorder="1" applyAlignment="1" applyProtection="1">
      <alignment horizontal="center" vertical="center"/>
    </xf>
    <xf numFmtId="183" fontId="35" fillId="0" borderId="4" xfId="0" applyNumberFormat="1" applyFont="1" applyBorder="1" applyAlignment="1" applyProtection="1">
      <alignment horizontal="center" vertical="center"/>
    </xf>
    <xf numFmtId="183" fontId="35" fillId="0" borderId="9" xfId="0" applyNumberFormat="1" applyFont="1" applyBorder="1" applyAlignment="1" applyProtection="1">
      <alignment horizontal="center" vertical="center"/>
    </xf>
    <xf numFmtId="0" fontId="35" fillId="2" borderId="8" xfId="0" applyFont="1" applyFill="1" applyBorder="1" applyAlignment="1" applyProtection="1">
      <alignment horizontal="left" vertical="center"/>
    </xf>
    <xf numFmtId="0" fontId="35" fillId="2" borderId="5" xfId="0" applyFont="1" applyFill="1" applyBorder="1" applyAlignment="1" applyProtection="1">
      <alignment horizontal="left" vertical="center"/>
    </xf>
    <xf numFmtId="0" fontId="35" fillId="7" borderId="11" xfId="0" applyFont="1" applyFill="1" applyBorder="1" applyAlignment="1" applyProtection="1">
      <alignment horizontal="left" vertical="top" wrapText="1"/>
      <protection locked="0"/>
    </xf>
    <xf numFmtId="0" fontId="35" fillId="7" borderId="15" xfId="0" applyFont="1" applyFill="1" applyBorder="1" applyAlignment="1" applyProtection="1">
      <alignment horizontal="left" vertical="top" wrapText="1"/>
      <protection locked="0"/>
    </xf>
    <xf numFmtId="0" fontId="35" fillId="7" borderId="12" xfId="0" applyFont="1" applyFill="1" applyBorder="1" applyAlignment="1" applyProtection="1">
      <alignment horizontal="left" vertical="top" wrapText="1"/>
      <protection locked="0"/>
    </xf>
    <xf numFmtId="0" fontId="35" fillId="2" borderId="7" xfId="0" applyFont="1" applyFill="1" applyBorder="1" applyAlignment="1" applyProtection="1">
      <alignment horizontal="left" vertical="center"/>
    </xf>
    <xf numFmtId="183" fontId="35" fillId="0" borderId="11" xfId="0" applyNumberFormat="1" applyFont="1" applyBorder="1" applyAlignment="1" applyProtection="1">
      <alignment horizontal="center" vertical="center"/>
    </xf>
    <xf numFmtId="183" fontId="35" fillId="0" borderId="15" xfId="0" applyNumberFormat="1" applyFont="1" applyBorder="1" applyAlignment="1" applyProtection="1">
      <alignment horizontal="center" vertical="center"/>
    </xf>
    <xf numFmtId="183" fontId="35" fillId="0" borderId="12" xfId="0" applyNumberFormat="1" applyFont="1" applyBorder="1" applyAlignment="1" applyProtection="1">
      <alignment horizontal="center" vertical="center"/>
    </xf>
    <xf numFmtId="0" fontId="35" fillId="0" borderId="8"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24" xfId="0" applyFont="1" applyBorder="1" applyAlignment="1" applyProtection="1">
      <alignment horizontal="left" vertical="center"/>
    </xf>
    <xf numFmtId="0" fontId="35" fillId="0" borderId="0" xfId="0" applyFont="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99FF99"/>
      <color rgb="FFFFFF66"/>
      <color rgb="FFFFCCCC"/>
      <color rgb="FFFFCC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19050</xdr:colOff>
      <xdr:row>19</xdr:row>
      <xdr:rowOff>76200</xdr:rowOff>
    </xdr:from>
    <xdr:to>
      <xdr:col>28</xdr:col>
      <xdr:colOff>76200</xdr:colOff>
      <xdr:row>19</xdr:row>
      <xdr:rowOff>476250</xdr:rowOff>
    </xdr:to>
    <xdr:sp macro="" textlink="">
      <xdr:nvSpPr>
        <xdr:cNvPr id="2" name="大かっこ 1"/>
        <xdr:cNvSpPr/>
      </xdr:nvSpPr>
      <xdr:spPr>
        <a:xfrm>
          <a:off x="2543175" y="4219575"/>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23</xdr:row>
      <xdr:rowOff>38100</xdr:rowOff>
    </xdr:from>
    <xdr:to>
      <xdr:col>26</xdr:col>
      <xdr:colOff>238125</xdr:colOff>
      <xdr:row>26</xdr:row>
      <xdr:rowOff>333375</xdr:rowOff>
    </xdr:to>
    <xdr:sp macro="" textlink="">
      <xdr:nvSpPr>
        <xdr:cNvPr id="3" name="右中かっこ 2"/>
        <xdr:cNvSpPr/>
      </xdr:nvSpPr>
      <xdr:spPr>
        <a:xfrm>
          <a:off x="5524500" y="560070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24</xdr:row>
      <xdr:rowOff>47625</xdr:rowOff>
    </xdr:from>
    <xdr:to>
      <xdr:col>30</xdr:col>
      <xdr:colOff>257174</xdr:colOff>
      <xdr:row>26</xdr:row>
      <xdr:rowOff>238125</xdr:rowOff>
    </xdr:to>
    <xdr:sp macro="" textlink="">
      <xdr:nvSpPr>
        <xdr:cNvPr id="4" name="テキスト ボックス 3"/>
        <xdr:cNvSpPr txBox="1"/>
      </xdr:nvSpPr>
      <xdr:spPr>
        <a:xfrm>
          <a:off x="5648324" y="596265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12</xdr:col>
      <xdr:colOff>19050</xdr:colOff>
      <xdr:row>15</xdr:row>
      <xdr:rowOff>76200</xdr:rowOff>
    </xdr:from>
    <xdr:to>
      <xdr:col>28</xdr:col>
      <xdr:colOff>76200</xdr:colOff>
      <xdr:row>15</xdr:row>
      <xdr:rowOff>476250</xdr:rowOff>
    </xdr:to>
    <xdr:sp macro="" textlink="">
      <xdr:nvSpPr>
        <xdr:cNvPr id="6" name="大かっこ 5"/>
        <xdr:cNvSpPr/>
      </xdr:nvSpPr>
      <xdr:spPr>
        <a:xfrm>
          <a:off x="2543175" y="2914650"/>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34</xdr:row>
      <xdr:rowOff>66675</xdr:rowOff>
    </xdr:from>
    <xdr:to>
      <xdr:col>29</xdr:col>
      <xdr:colOff>9525</xdr:colOff>
      <xdr:row>34</xdr:row>
      <xdr:rowOff>228600</xdr:rowOff>
    </xdr:to>
    <xdr:sp macro="" textlink="">
      <xdr:nvSpPr>
        <xdr:cNvPr id="7" name="大かっこ 6"/>
        <xdr:cNvSpPr/>
      </xdr:nvSpPr>
      <xdr:spPr>
        <a:xfrm>
          <a:off x="1533526" y="9458325"/>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29</xdr:row>
      <xdr:rowOff>38100</xdr:rowOff>
    </xdr:from>
    <xdr:to>
      <xdr:col>26</xdr:col>
      <xdr:colOff>238125</xdr:colOff>
      <xdr:row>32</xdr:row>
      <xdr:rowOff>333375</xdr:rowOff>
    </xdr:to>
    <xdr:sp macro="" textlink="">
      <xdr:nvSpPr>
        <xdr:cNvPr id="8" name="右中かっこ 7"/>
        <xdr:cNvSpPr/>
      </xdr:nvSpPr>
      <xdr:spPr>
        <a:xfrm>
          <a:off x="5524500" y="7667625"/>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30</xdr:row>
      <xdr:rowOff>47625</xdr:rowOff>
    </xdr:from>
    <xdr:to>
      <xdr:col>30</xdr:col>
      <xdr:colOff>257174</xdr:colOff>
      <xdr:row>32</xdr:row>
      <xdr:rowOff>238125</xdr:rowOff>
    </xdr:to>
    <xdr:sp macro="" textlink="">
      <xdr:nvSpPr>
        <xdr:cNvPr id="9" name="テキスト ボックス 8"/>
        <xdr:cNvSpPr txBox="1"/>
      </xdr:nvSpPr>
      <xdr:spPr>
        <a:xfrm>
          <a:off x="5648324" y="8029575"/>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291353</xdr:colOff>
      <xdr:row>3</xdr:row>
      <xdr:rowOff>33618</xdr:rowOff>
    </xdr:from>
    <xdr:to>
      <xdr:col>37</xdr:col>
      <xdr:colOff>221316</xdr:colOff>
      <xdr:row>6</xdr:row>
      <xdr:rowOff>157443</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0353" y="72838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672353</xdr:colOff>
      <xdr:row>4</xdr:row>
      <xdr:rowOff>145677</xdr:rowOff>
    </xdr:from>
    <xdr:to>
      <xdr:col>44</xdr:col>
      <xdr:colOff>602316</xdr:colOff>
      <xdr:row>8</xdr:row>
      <xdr:rowOff>135031</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7794" y="81803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tabSelected="1" view="pageBreakPreview" zoomScale="90" zoomScaleNormal="100" zoomScaleSheetLayoutView="90" workbookViewId="0">
      <selection activeCell="AG1" sqref="AG1"/>
    </sheetView>
  </sheetViews>
  <sheetFormatPr defaultRowHeight="13.5"/>
  <cols>
    <col min="1" max="1" width="2.875" style="22" customWidth="1"/>
    <col min="2" max="14" width="2.75" style="22" customWidth="1"/>
    <col min="15" max="19" width="3.125" style="22" customWidth="1"/>
    <col min="20" max="26" width="2.75" style="22" customWidth="1"/>
    <col min="27" max="27" width="4.75" style="22" customWidth="1"/>
    <col min="28" max="29" width="2.75" style="22" customWidth="1"/>
    <col min="30" max="31" width="3.5" style="22" customWidth="1"/>
    <col min="32" max="32" width="4.875" style="22" customWidth="1"/>
    <col min="33" max="16384" width="9" style="22"/>
  </cols>
  <sheetData>
    <row r="1" spans="1:34" ht="26.25" customHeight="1" thickBot="1">
      <c r="A1" s="47"/>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34" ht="14.25" customHeight="1">
      <c r="A2" s="26"/>
      <c r="B2" s="293" t="s">
        <v>48</v>
      </c>
      <c r="C2" s="294"/>
      <c r="D2" s="294"/>
      <c r="E2" s="294"/>
      <c r="F2" s="294"/>
      <c r="G2" s="294"/>
      <c r="H2" s="294"/>
      <c r="I2" s="294"/>
      <c r="J2" s="295"/>
      <c r="K2" s="26"/>
      <c r="L2" s="26"/>
      <c r="M2" s="26"/>
      <c r="N2" s="26"/>
      <c r="O2" s="26"/>
      <c r="P2" s="26"/>
      <c r="Q2" s="26"/>
      <c r="R2" s="302" t="s">
        <v>77</v>
      </c>
      <c r="S2" s="303"/>
      <c r="T2" s="303"/>
      <c r="U2" s="304"/>
      <c r="V2" s="311" t="s">
        <v>78</v>
      </c>
      <c r="W2" s="312"/>
      <c r="X2" s="312"/>
      <c r="Y2" s="312"/>
      <c r="Z2" s="313"/>
      <c r="AA2" s="313"/>
      <c r="AB2" s="313"/>
      <c r="AC2" s="313"/>
      <c r="AD2" s="312" t="s">
        <v>6</v>
      </c>
      <c r="AE2" s="314"/>
      <c r="AF2" s="26"/>
    </row>
    <row r="3" spans="1:34" ht="14.25" customHeight="1">
      <c r="A3" s="26"/>
      <c r="B3" s="296"/>
      <c r="C3" s="297"/>
      <c r="D3" s="297"/>
      <c r="E3" s="297"/>
      <c r="F3" s="297"/>
      <c r="G3" s="297"/>
      <c r="H3" s="297"/>
      <c r="I3" s="297"/>
      <c r="J3" s="298"/>
      <c r="K3" s="26"/>
      <c r="L3" s="26"/>
      <c r="M3" s="26"/>
      <c r="N3" s="26"/>
      <c r="O3" s="26"/>
      <c r="P3" s="26"/>
      <c r="Q3" s="26"/>
      <c r="R3" s="305" t="s">
        <v>7</v>
      </c>
      <c r="S3" s="306"/>
      <c r="T3" s="306"/>
      <c r="U3" s="307"/>
      <c r="V3" s="308" t="s">
        <v>17</v>
      </c>
      <c r="W3" s="309"/>
      <c r="X3" s="309"/>
      <c r="Y3" s="309"/>
      <c r="Z3" s="309"/>
      <c r="AA3" s="309"/>
      <c r="AB3" s="309"/>
      <c r="AC3" s="309"/>
      <c r="AD3" s="309"/>
      <c r="AE3" s="310"/>
      <c r="AF3" s="26"/>
      <c r="AH3" s="23"/>
    </row>
    <row r="4" spans="1:34" ht="14.25" customHeight="1">
      <c r="A4" s="26"/>
      <c r="B4" s="296"/>
      <c r="C4" s="297"/>
      <c r="D4" s="297"/>
      <c r="E4" s="297"/>
      <c r="F4" s="297"/>
      <c r="G4" s="297"/>
      <c r="H4" s="297"/>
      <c r="I4" s="297"/>
      <c r="J4" s="298"/>
      <c r="K4" s="26"/>
      <c r="L4" s="26"/>
      <c r="M4" s="26"/>
      <c r="N4" s="26"/>
      <c r="O4" s="26"/>
      <c r="P4" s="26"/>
      <c r="Q4" s="26"/>
      <c r="R4" s="315" t="s">
        <v>8</v>
      </c>
      <c r="S4" s="316"/>
      <c r="T4" s="316"/>
      <c r="U4" s="317"/>
      <c r="V4" s="318"/>
      <c r="W4" s="318"/>
      <c r="X4" s="318"/>
      <c r="Y4" s="318"/>
      <c r="Z4" s="318"/>
      <c r="AA4" s="318"/>
      <c r="AB4" s="318"/>
      <c r="AC4" s="318"/>
      <c r="AD4" s="318"/>
      <c r="AE4" s="319"/>
      <c r="AF4" s="26"/>
      <c r="AH4" s="24"/>
    </row>
    <row r="5" spans="1:34" ht="14.25" customHeight="1">
      <c r="A5" s="26"/>
      <c r="B5" s="296"/>
      <c r="C5" s="297"/>
      <c r="D5" s="297"/>
      <c r="E5" s="297"/>
      <c r="F5" s="297"/>
      <c r="G5" s="297"/>
      <c r="H5" s="297"/>
      <c r="I5" s="297"/>
      <c r="J5" s="298"/>
      <c r="K5" s="26"/>
      <c r="L5" s="26"/>
      <c r="M5" s="26"/>
      <c r="N5" s="26"/>
      <c r="O5" s="26"/>
      <c r="P5" s="26"/>
      <c r="Q5" s="26"/>
      <c r="R5" s="320" t="s">
        <v>23</v>
      </c>
      <c r="S5" s="321"/>
      <c r="T5" s="321"/>
      <c r="U5" s="322"/>
      <c r="V5" s="323"/>
      <c r="W5" s="324"/>
      <c r="X5" s="324"/>
      <c r="Y5" s="324"/>
      <c r="Z5" s="324"/>
      <c r="AA5" s="324"/>
      <c r="AB5" s="324"/>
      <c r="AC5" s="324"/>
      <c r="AD5" s="324"/>
      <c r="AE5" s="325"/>
      <c r="AF5" s="26"/>
      <c r="AH5" s="24"/>
    </row>
    <row r="6" spans="1:34" ht="14.25" customHeight="1">
      <c r="A6" s="26"/>
      <c r="B6" s="296"/>
      <c r="C6" s="297"/>
      <c r="D6" s="297"/>
      <c r="E6" s="297"/>
      <c r="F6" s="297"/>
      <c r="G6" s="297"/>
      <c r="H6" s="297"/>
      <c r="I6" s="297"/>
      <c r="J6" s="298"/>
      <c r="K6" s="26"/>
      <c r="L6" s="26"/>
      <c r="M6" s="26"/>
      <c r="N6" s="26"/>
      <c r="O6" s="26"/>
      <c r="P6" s="26"/>
      <c r="Q6" s="26"/>
      <c r="R6" s="305"/>
      <c r="S6" s="306"/>
      <c r="T6" s="306"/>
      <c r="U6" s="307"/>
      <c r="V6" s="326"/>
      <c r="W6" s="327"/>
      <c r="X6" s="327"/>
      <c r="Y6" s="327"/>
      <c r="Z6" s="327"/>
      <c r="AA6" s="327"/>
      <c r="AB6" s="327"/>
      <c r="AC6" s="327"/>
      <c r="AD6" s="327"/>
      <c r="AE6" s="328"/>
      <c r="AF6" s="26"/>
    </row>
    <row r="7" spans="1:34" ht="14.25" customHeight="1" thickBot="1">
      <c r="A7" s="26"/>
      <c r="B7" s="299"/>
      <c r="C7" s="300"/>
      <c r="D7" s="300"/>
      <c r="E7" s="300"/>
      <c r="F7" s="300"/>
      <c r="G7" s="300"/>
      <c r="H7" s="300"/>
      <c r="I7" s="300"/>
      <c r="J7" s="301"/>
      <c r="K7" s="26"/>
      <c r="L7" s="26"/>
      <c r="M7" s="26"/>
      <c r="N7" s="26"/>
      <c r="O7" s="26"/>
      <c r="P7" s="26"/>
      <c r="Q7" s="26"/>
      <c r="R7" s="329" t="s">
        <v>79</v>
      </c>
      <c r="S7" s="330"/>
      <c r="T7" s="330"/>
      <c r="U7" s="331"/>
      <c r="V7" s="332"/>
      <c r="W7" s="332"/>
      <c r="X7" s="332"/>
      <c r="Y7" s="332"/>
      <c r="Z7" s="332"/>
      <c r="AA7" s="332"/>
      <c r="AB7" s="332"/>
      <c r="AC7" s="332"/>
      <c r="AD7" s="332"/>
      <c r="AE7" s="333"/>
      <c r="AF7" s="26"/>
    </row>
    <row r="8" spans="1:34" ht="3" customHeight="1">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4" ht="6.7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4" ht="45" customHeight="1">
      <c r="A10" s="262" t="s">
        <v>121</v>
      </c>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
    </row>
    <row r="11" spans="1:34" ht="21.75" customHeight="1">
      <c r="A11" s="162"/>
      <c r="B11" s="2" t="s">
        <v>29</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26"/>
    </row>
    <row r="12" spans="1:34" ht="33" customHeight="1">
      <c r="A12" s="162"/>
      <c r="B12" s="2"/>
      <c r="C12" s="275" t="s">
        <v>80</v>
      </c>
      <c r="D12" s="276"/>
      <c r="E12" s="276"/>
      <c r="F12" s="276"/>
      <c r="G12" s="276"/>
      <c r="H12" s="276"/>
      <c r="I12" s="276"/>
      <c r="J12" s="276"/>
      <c r="K12" s="276"/>
      <c r="L12" s="276"/>
      <c r="M12" s="276"/>
      <c r="N12" s="276"/>
      <c r="O12" s="276"/>
      <c r="P12" s="276"/>
      <c r="Q12" s="276"/>
      <c r="R12" s="276"/>
      <c r="S12" s="276"/>
      <c r="T12" s="276"/>
      <c r="U12" s="276"/>
      <c r="V12" s="276"/>
      <c r="W12" s="277"/>
      <c r="X12" s="278"/>
      <c r="Y12" s="279"/>
      <c r="Z12" s="279"/>
      <c r="AA12" s="279"/>
      <c r="AB12" s="279"/>
      <c r="AC12" s="279"/>
      <c r="AD12" s="279"/>
      <c r="AE12" s="280"/>
      <c r="AF12" s="25"/>
    </row>
    <row r="13" spans="1:34" ht="21.75" customHeight="1">
      <c r="A13" s="162"/>
      <c r="B13" s="2"/>
      <c r="C13" s="3"/>
      <c r="D13" s="3"/>
      <c r="E13" s="3"/>
      <c r="F13" s="3"/>
      <c r="G13" s="3"/>
      <c r="H13" s="3"/>
      <c r="I13" s="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26"/>
    </row>
    <row r="14" spans="1:34" ht="21.75" customHeight="1" thickBot="1">
      <c r="A14" s="162"/>
      <c r="B14" s="48" t="s">
        <v>49</v>
      </c>
      <c r="C14" s="48"/>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26"/>
    </row>
    <row r="15" spans="1:34" ht="27.75" customHeight="1" thickTop="1" thickBot="1">
      <c r="A15" s="26"/>
      <c r="B15" s="49"/>
      <c r="C15" s="264" t="s">
        <v>11</v>
      </c>
      <c r="D15" s="265"/>
      <c r="E15" s="265"/>
      <c r="F15" s="265"/>
      <c r="G15" s="265"/>
      <c r="H15" s="266"/>
      <c r="I15" s="267"/>
      <c r="J15" s="267"/>
      <c r="K15" s="267"/>
      <c r="L15" s="268"/>
      <c r="M15" s="269" t="s">
        <v>24</v>
      </c>
      <c r="N15" s="270"/>
      <c r="O15" s="270"/>
      <c r="P15" s="270"/>
      <c r="Q15" s="271"/>
      <c r="R15" s="272" t="str">
        <f>IF(H15&gt;=151,"151人以上",IF(H15&gt;=91,"91～150人",IF(H15&lt;=40,"40人以下","41～90人")))</f>
        <v>40人以下</v>
      </c>
      <c r="S15" s="272"/>
      <c r="T15" s="272"/>
      <c r="U15" s="272"/>
      <c r="V15" s="272"/>
      <c r="W15" s="273"/>
      <c r="X15" s="26"/>
      <c r="Y15" s="26"/>
      <c r="Z15" s="26"/>
      <c r="AA15" s="50" t="s">
        <v>50</v>
      </c>
      <c r="AB15" s="27" t="s">
        <v>51</v>
      </c>
      <c r="AC15" s="274">
        <f>IF(H15&gt;=151,3.3,IF(H15&gt;=91,2.3,IF(H15&lt;=40,1.5,2.5)))</f>
        <v>1.5</v>
      </c>
      <c r="AD15" s="274"/>
      <c r="AE15" s="28" t="s">
        <v>15</v>
      </c>
      <c r="AF15" s="25"/>
    </row>
    <row r="16" spans="1:34" ht="42.75" customHeight="1">
      <c r="A16" s="26"/>
      <c r="B16" s="26"/>
      <c r="C16" s="260"/>
      <c r="D16" s="260"/>
      <c r="E16" s="260"/>
      <c r="F16" s="260"/>
      <c r="G16" s="260"/>
      <c r="H16" s="51"/>
      <c r="I16" s="49"/>
      <c r="J16" s="49"/>
      <c r="K16" s="49"/>
      <c r="L16" s="49"/>
      <c r="M16" s="261" t="s">
        <v>30</v>
      </c>
      <c r="N16" s="261"/>
      <c r="O16" s="261"/>
      <c r="P16" s="261"/>
      <c r="Q16" s="261"/>
      <c r="R16" s="261"/>
      <c r="S16" s="261"/>
      <c r="T16" s="261"/>
      <c r="U16" s="261"/>
      <c r="V16" s="261"/>
      <c r="W16" s="261"/>
      <c r="X16" s="261"/>
      <c r="Y16" s="261"/>
      <c r="Z16" s="261"/>
      <c r="AA16" s="261"/>
      <c r="AB16" s="261"/>
      <c r="AC16" s="261"/>
      <c r="AD16" s="261"/>
      <c r="AE16" s="26"/>
      <c r="AF16" s="26"/>
    </row>
    <row r="17" spans="1:32" ht="10.5" customHeight="1">
      <c r="A17" s="162"/>
      <c r="B17" s="163"/>
      <c r="C17" s="48"/>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26"/>
    </row>
    <row r="18" spans="1:32" ht="21.75" customHeight="1" thickBot="1">
      <c r="A18" s="162"/>
      <c r="B18" s="48" t="s">
        <v>52</v>
      </c>
      <c r="C18" s="48"/>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26"/>
    </row>
    <row r="19" spans="1:32" ht="27.75" customHeight="1" thickTop="1" thickBot="1">
      <c r="A19" s="26"/>
      <c r="B19" s="49"/>
      <c r="C19" s="264" t="s">
        <v>11</v>
      </c>
      <c r="D19" s="265"/>
      <c r="E19" s="265"/>
      <c r="F19" s="265"/>
      <c r="G19" s="265"/>
      <c r="H19" s="266"/>
      <c r="I19" s="267"/>
      <c r="J19" s="267"/>
      <c r="K19" s="267"/>
      <c r="L19" s="268"/>
      <c r="M19" s="269" t="s">
        <v>24</v>
      </c>
      <c r="N19" s="270"/>
      <c r="O19" s="270"/>
      <c r="P19" s="270"/>
      <c r="Q19" s="271"/>
      <c r="R19" s="272" t="str">
        <f>IF(H19&gt;=151,"151人以上",IF(H19&gt;=91,"91～150人",IF(H19&lt;=40,"40人以下","41～90人")))</f>
        <v>40人以下</v>
      </c>
      <c r="S19" s="272"/>
      <c r="T19" s="272"/>
      <c r="U19" s="272"/>
      <c r="V19" s="272"/>
      <c r="W19" s="273"/>
      <c r="X19" s="26"/>
      <c r="Y19" s="26"/>
      <c r="Z19" s="26"/>
      <c r="AA19" s="50" t="s">
        <v>50</v>
      </c>
      <c r="AB19" s="27" t="s">
        <v>53</v>
      </c>
      <c r="AC19" s="274">
        <f>IF(H19&gt;=151,3.3,IF(H19&gt;=91,2.3,IF(H19&lt;=40,1.5,2.5)))</f>
        <v>1.5</v>
      </c>
      <c r="AD19" s="274"/>
      <c r="AE19" s="28" t="s">
        <v>15</v>
      </c>
      <c r="AF19" s="25"/>
    </row>
    <row r="20" spans="1:32" ht="42.75" customHeight="1">
      <c r="A20" s="26"/>
      <c r="B20" s="26"/>
      <c r="C20" s="260"/>
      <c r="D20" s="260"/>
      <c r="E20" s="260"/>
      <c r="F20" s="260"/>
      <c r="G20" s="260"/>
      <c r="H20" s="51"/>
      <c r="I20" s="49"/>
      <c r="J20" s="49"/>
      <c r="K20" s="49"/>
      <c r="L20" s="49"/>
      <c r="M20" s="261" t="s">
        <v>30</v>
      </c>
      <c r="N20" s="261"/>
      <c r="O20" s="261"/>
      <c r="P20" s="261"/>
      <c r="Q20" s="261"/>
      <c r="R20" s="261"/>
      <c r="S20" s="261"/>
      <c r="T20" s="261"/>
      <c r="U20" s="261"/>
      <c r="V20" s="261"/>
      <c r="W20" s="261"/>
      <c r="X20" s="261"/>
      <c r="Y20" s="261"/>
      <c r="Z20" s="261"/>
      <c r="AA20" s="261"/>
      <c r="AB20" s="261"/>
      <c r="AC20" s="261"/>
      <c r="AD20" s="261"/>
      <c r="AE20" s="26"/>
      <c r="AF20" s="26"/>
    </row>
    <row r="21" spans="1:32" ht="18" customHeight="1">
      <c r="A21" s="26"/>
      <c r="B21" s="26"/>
      <c r="C21" s="26"/>
      <c r="D21" s="26"/>
      <c r="E21" s="26"/>
      <c r="F21" s="26"/>
      <c r="G21" s="26"/>
      <c r="H21" s="51"/>
      <c r="I21" s="49"/>
      <c r="J21" s="49"/>
      <c r="K21" s="49"/>
      <c r="L21" s="49"/>
      <c r="M21" s="161"/>
      <c r="N21" s="161"/>
      <c r="O21" s="161"/>
      <c r="P21" s="161"/>
      <c r="Q21" s="161"/>
      <c r="R21" s="161"/>
      <c r="S21" s="161"/>
      <c r="T21" s="161"/>
      <c r="U21" s="161"/>
      <c r="V21" s="161"/>
      <c r="W21" s="161"/>
      <c r="X21" s="161"/>
      <c r="Y21" s="161"/>
      <c r="Z21" s="161"/>
      <c r="AA21" s="161"/>
      <c r="AB21" s="161"/>
      <c r="AC21" s="161"/>
      <c r="AD21" s="161"/>
      <c r="AE21" s="26"/>
      <c r="AF21" s="26"/>
    </row>
    <row r="22" spans="1:32" ht="27.75" customHeight="1">
      <c r="A22" s="26"/>
      <c r="B22" s="26"/>
      <c r="C22" s="180" t="s">
        <v>31</v>
      </c>
      <c r="D22" s="181"/>
      <c r="E22" s="181"/>
      <c r="F22" s="181"/>
      <c r="G22" s="181"/>
      <c r="H22" s="181"/>
      <c r="I22" s="182"/>
      <c r="J22" s="183"/>
      <c r="K22" s="183"/>
      <c r="L22" s="183"/>
      <c r="M22" s="184" t="s">
        <v>21</v>
      </c>
      <c r="N22" s="185"/>
      <c r="O22" s="161"/>
      <c r="P22" s="161"/>
      <c r="Q22" s="161"/>
      <c r="R22" s="26"/>
      <c r="S22" s="26"/>
      <c r="T22" s="26"/>
      <c r="U22" s="26"/>
      <c r="V22" s="26"/>
      <c r="W22" s="26"/>
      <c r="X22" s="26"/>
      <c r="Y22" s="26"/>
      <c r="Z22" s="26"/>
      <c r="AA22" s="26"/>
      <c r="AB22" s="26"/>
      <c r="AC22" s="26"/>
      <c r="AD22" s="26"/>
      <c r="AE22" s="26"/>
      <c r="AF22" s="26"/>
    </row>
    <row r="23" spans="1:32" ht="23.25" customHeight="1">
      <c r="A23" s="26"/>
      <c r="B23" s="26"/>
      <c r="C23" s="26"/>
      <c r="D23" s="26"/>
      <c r="E23" s="26"/>
      <c r="F23" s="26"/>
      <c r="G23" s="26"/>
      <c r="H23" s="51"/>
      <c r="I23" s="49"/>
      <c r="J23" s="49"/>
      <c r="K23" s="49"/>
      <c r="L23" s="49"/>
      <c r="M23" s="161"/>
      <c r="N23" s="161"/>
      <c r="O23" s="161"/>
      <c r="P23" s="161"/>
      <c r="Q23" s="52"/>
      <c r="R23" s="52"/>
      <c r="S23" s="52"/>
      <c r="T23" s="52"/>
      <c r="U23" s="52"/>
      <c r="V23" s="52"/>
      <c r="W23" s="52"/>
      <c r="X23" s="52"/>
      <c r="Y23" s="52"/>
      <c r="Z23" s="52"/>
      <c r="AA23" s="161"/>
      <c r="AB23" s="161"/>
      <c r="AC23" s="161"/>
      <c r="AD23" s="161"/>
      <c r="AE23" s="26"/>
      <c r="AF23" s="26"/>
    </row>
    <row r="24" spans="1:32" ht="27.75" customHeight="1">
      <c r="A24" s="26"/>
      <c r="B24" s="26"/>
      <c r="C24" s="243" t="s">
        <v>54</v>
      </c>
      <c r="D24" s="244"/>
      <c r="E24" s="244"/>
      <c r="F24" s="244"/>
      <c r="G24" s="245"/>
      <c r="H24" s="222" t="s">
        <v>32</v>
      </c>
      <c r="I24" s="222"/>
      <c r="J24" s="222"/>
      <c r="K24" s="222"/>
      <c r="L24" s="222"/>
      <c r="M24" s="252"/>
      <c r="N24" s="252"/>
      <c r="O24" s="252"/>
      <c r="P24" s="29" t="s">
        <v>15</v>
      </c>
      <c r="Q24" s="53"/>
      <c r="R24" s="53" t="s">
        <v>55</v>
      </c>
      <c r="S24" s="253">
        <v>30</v>
      </c>
      <c r="T24" s="253"/>
      <c r="U24" s="254" t="s">
        <v>56</v>
      </c>
      <c r="V24" s="254"/>
      <c r="W24" s="255">
        <f>ROUNDDOWN(M24/30,1)</f>
        <v>0</v>
      </c>
      <c r="X24" s="255"/>
      <c r="Y24" s="255"/>
      <c r="Z24" s="30" t="s">
        <v>15</v>
      </c>
      <c r="AA24" s="26"/>
      <c r="AB24" s="26"/>
      <c r="AC24" s="26"/>
      <c r="AD24" s="26"/>
      <c r="AE24" s="26"/>
      <c r="AF24" s="26"/>
    </row>
    <row r="25" spans="1:32" ht="27.75" customHeight="1">
      <c r="A25" s="26"/>
      <c r="B25" s="26"/>
      <c r="C25" s="246"/>
      <c r="D25" s="247"/>
      <c r="E25" s="247"/>
      <c r="F25" s="247"/>
      <c r="G25" s="248"/>
      <c r="H25" s="228" t="s">
        <v>33</v>
      </c>
      <c r="I25" s="228"/>
      <c r="J25" s="228"/>
      <c r="K25" s="228"/>
      <c r="L25" s="228"/>
      <c r="M25" s="241"/>
      <c r="N25" s="241"/>
      <c r="O25" s="241"/>
      <c r="P25" s="31" t="s">
        <v>15</v>
      </c>
      <c r="Q25" s="54"/>
      <c r="R25" s="54" t="s">
        <v>55</v>
      </c>
      <c r="S25" s="238">
        <f>IF(T37="○",15,20)</f>
        <v>20</v>
      </c>
      <c r="T25" s="238"/>
      <c r="U25" s="239" t="s">
        <v>56</v>
      </c>
      <c r="V25" s="239"/>
      <c r="W25" s="240">
        <f>IF(T37="○",ROUNDDOWN(M25/15,1),ROUNDDOWN(M25/20,1))</f>
        <v>0</v>
      </c>
      <c r="X25" s="240"/>
      <c r="Y25" s="240"/>
      <c r="Z25" s="32" t="s">
        <v>15</v>
      </c>
      <c r="AA25" s="26"/>
      <c r="AB25" s="26"/>
      <c r="AC25" s="26"/>
      <c r="AD25" s="26"/>
      <c r="AE25" s="26"/>
      <c r="AF25" s="26"/>
    </row>
    <row r="26" spans="1:32" ht="27.75" customHeight="1">
      <c r="A26" s="26"/>
      <c r="B26" s="26"/>
      <c r="C26" s="246"/>
      <c r="D26" s="247"/>
      <c r="E26" s="247"/>
      <c r="F26" s="247"/>
      <c r="G26" s="248"/>
      <c r="H26" s="228" t="s">
        <v>34</v>
      </c>
      <c r="I26" s="228"/>
      <c r="J26" s="228"/>
      <c r="K26" s="228"/>
      <c r="L26" s="228"/>
      <c r="M26" s="241"/>
      <c r="N26" s="241"/>
      <c r="O26" s="241"/>
      <c r="P26" s="33" t="s">
        <v>15</v>
      </c>
      <c r="Q26" s="54"/>
      <c r="R26" s="54" t="s">
        <v>57</v>
      </c>
      <c r="S26" s="238">
        <v>6</v>
      </c>
      <c r="T26" s="238"/>
      <c r="U26" s="239" t="s">
        <v>56</v>
      </c>
      <c r="V26" s="239"/>
      <c r="W26" s="240">
        <f>ROUNDDOWN(M26/6,1)</f>
        <v>0</v>
      </c>
      <c r="X26" s="240"/>
      <c r="Y26" s="240"/>
      <c r="Z26" s="32" t="s">
        <v>15</v>
      </c>
      <c r="AA26" s="26"/>
      <c r="AB26" s="26"/>
      <c r="AC26" s="26"/>
      <c r="AD26" s="26"/>
      <c r="AE26" s="26"/>
      <c r="AF26" s="26"/>
    </row>
    <row r="27" spans="1:32" ht="27.75" customHeight="1" thickBot="1">
      <c r="A27" s="26"/>
      <c r="B27" s="26"/>
      <c r="C27" s="249"/>
      <c r="D27" s="250"/>
      <c r="E27" s="250"/>
      <c r="F27" s="250"/>
      <c r="G27" s="251"/>
      <c r="H27" s="256" t="s">
        <v>35</v>
      </c>
      <c r="I27" s="256"/>
      <c r="J27" s="256"/>
      <c r="K27" s="256"/>
      <c r="L27" s="256"/>
      <c r="M27" s="257"/>
      <c r="N27" s="257"/>
      <c r="O27" s="257"/>
      <c r="P27" s="34" t="s">
        <v>15</v>
      </c>
      <c r="Q27" s="55"/>
      <c r="R27" s="55" t="s">
        <v>55</v>
      </c>
      <c r="S27" s="258">
        <v>3</v>
      </c>
      <c r="T27" s="258"/>
      <c r="U27" s="259" t="s">
        <v>56</v>
      </c>
      <c r="V27" s="259"/>
      <c r="W27" s="242">
        <f>ROUNDDOWN(M27/3,1)</f>
        <v>0</v>
      </c>
      <c r="X27" s="242"/>
      <c r="Y27" s="242"/>
      <c r="Z27" s="32" t="s">
        <v>15</v>
      </c>
      <c r="AA27" s="26"/>
      <c r="AB27" s="26"/>
      <c r="AC27" s="26"/>
      <c r="AD27" s="26"/>
      <c r="AE27" s="26"/>
      <c r="AF27" s="26"/>
    </row>
    <row r="28" spans="1:32" ht="27.75" customHeight="1" thickTop="1" thickBot="1">
      <c r="A28" s="26"/>
      <c r="B28" s="26"/>
      <c r="C28" s="26"/>
      <c r="D28" s="26"/>
      <c r="E28" s="56"/>
      <c r="F28" s="56"/>
      <c r="G28" s="56"/>
      <c r="H28" s="56"/>
      <c r="I28" s="56"/>
      <c r="J28" s="57"/>
      <c r="K28" s="57"/>
      <c r="L28" s="57"/>
      <c r="M28" s="57"/>
      <c r="N28" s="57"/>
      <c r="O28" s="35"/>
      <c r="P28" s="235" t="s">
        <v>58</v>
      </c>
      <c r="Q28" s="236"/>
      <c r="R28" s="236"/>
      <c r="S28" s="236"/>
      <c r="T28" s="236"/>
      <c r="U28" s="236"/>
      <c r="V28" s="236"/>
      <c r="W28" s="236"/>
      <c r="X28" s="236"/>
      <c r="Y28" s="236"/>
      <c r="Z28" s="237"/>
      <c r="AA28" s="58" t="s">
        <v>59</v>
      </c>
      <c r="AB28" s="64" t="s">
        <v>60</v>
      </c>
      <c r="AC28" s="209">
        <f>ROUND(SUM(W24:Y27),0)</f>
        <v>0</v>
      </c>
      <c r="AD28" s="209"/>
      <c r="AE28" s="65" t="s">
        <v>15</v>
      </c>
      <c r="AF28" s="26"/>
    </row>
    <row r="29" spans="1:32" ht="24" customHeight="1">
      <c r="A29" s="26"/>
      <c r="B29" s="26"/>
      <c r="C29" s="26"/>
      <c r="D29" s="26"/>
      <c r="E29" s="56"/>
      <c r="F29" s="56"/>
      <c r="G29" s="56"/>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26"/>
    </row>
    <row r="30" spans="1:32" ht="27.75" customHeight="1">
      <c r="A30" s="26"/>
      <c r="B30" s="26"/>
      <c r="C30" s="243" t="s">
        <v>61</v>
      </c>
      <c r="D30" s="244"/>
      <c r="E30" s="244"/>
      <c r="F30" s="244"/>
      <c r="G30" s="245"/>
      <c r="H30" s="222" t="s">
        <v>32</v>
      </c>
      <c r="I30" s="222"/>
      <c r="J30" s="222"/>
      <c r="K30" s="222"/>
      <c r="L30" s="222"/>
      <c r="M30" s="252"/>
      <c r="N30" s="252"/>
      <c r="O30" s="252"/>
      <c r="P30" s="29" t="s">
        <v>15</v>
      </c>
      <c r="Q30" s="53"/>
      <c r="R30" s="53" t="s">
        <v>55</v>
      </c>
      <c r="S30" s="253">
        <v>30</v>
      </c>
      <c r="T30" s="253"/>
      <c r="U30" s="254" t="s">
        <v>56</v>
      </c>
      <c r="V30" s="254"/>
      <c r="W30" s="255">
        <f>ROUNDDOWN(M30/30,1)</f>
        <v>0</v>
      </c>
      <c r="X30" s="255"/>
      <c r="Y30" s="255"/>
      <c r="Z30" s="30" t="s">
        <v>15</v>
      </c>
      <c r="AA30" s="26"/>
      <c r="AB30" s="26"/>
      <c r="AC30" s="26"/>
      <c r="AD30" s="26"/>
      <c r="AE30" s="26"/>
      <c r="AF30" s="26"/>
    </row>
    <row r="31" spans="1:32" ht="27.75" customHeight="1">
      <c r="A31" s="26"/>
      <c r="B31" s="26"/>
      <c r="C31" s="246"/>
      <c r="D31" s="247"/>
      <c r="E31" s="247"/>
      <c r="F31" s="247"/>
      <c r="G31" s="248"/>
      <c r="H31" s="228" t="s">
        <v>33</v>
      </c>
      <c r="I31" s="228"/>
      <c r="J31" s="228"/>
      <c r="K31" s="228"/>
      <c r="L31" s="228"/>
      <c r="M31" s="241"/>
      <c r="N31" s="241"/>
      <c r="O31" s="241"/>
      <c r="P31" s="31" t="s">
        <v>15</v>
      </c>
      <c r="Q31" s="54"/>
      <c r="R31" s="54" t="s">
        <v>55</v>
      </c>
      <c r="S31" s="238">
        <f>IF(T37="○",15,20)</f>
        <v>20</v>
      </c>
      <c r="T31" s="238"/>
      <c r="U31" s="239" t="s">
        <v>56</v>
      </c>
      <c r="V31" s="239"/>
      <c r="W31" s="240">
        <f>IF(T37="○",ROUNDDOWN(M31/15,1),ROUNDDOWN(M31/20,1))</f>
        <v>0</v>
      </c>
      <c r="X31" s="240"/>
      <c r="Y31" s="240"/>
      <c r="Z31" s="32" t="s">
        <v>15</v>
      </c>
      <c r="AA31" s="26"/>
      <c r="AB31" s="26"/>
      <c r="AC31" s="26"/>
      <c r="AD31" s="26"/>
      <c r="AE31" s="26"/>
      <c r="AF31" s="26"/>
    </row>
    <row r="32" spans="1:32" ht="27.75" customHeight="1">
      <c r="A32" s="26"/>
      <c r="B32" s="26"/>
      <c r="C32" s="246"/>
      <c r="D32" s="247"/>
      <c r="E32" s="247"/>
      <c r="F32" s="247"/>
      <c r="G32" s="248"/>
      <c r="H32" s="228" t="s">
        <v>34</v>
      </c>
      <c r="I32" s="228"/>
      <c r="J32" s="228"/>
      <c r="K32" s="228"/>
      <c r="L32" s="228"/>
      <c r="M32" s="241"/>
      <c r="N32" s="241"/>
      <c r="O32" s="241"/>
      <c r="P32" s="33" t="s">
        <v>15</v>
      </c>
      <c r="Q32" s="54"/>
      <c r="R32" s="54" t="s">
        <v>55</v>
      </c>
      <c r="S32" s="238">
        <v>6</v>
      </c>
      <c r="T32" s="238"/>
      <c r="U32" s="239" t="s">
        <v>56</v>
      </c>
      <c r="V32" s="239"/>
      <c r="W32" s="240">
        <f>ROUNDDOWN(M32/6,1)</f>
        <v>0</v>
      </c>
      <c r="X32" s="240"/>
      <c r="Y32" s="240"/>
      <c r="Z32" s="32" t="s">
        <v>15</v>
      </c>
      <c r="AA32" s="26"/>
      <c r="AB32" s="26"/>
      <c r="AC32" s="26"/>
      <c r="AD32" s="26"/>
      <c r="AE32" s="26"/>
      <c r="AF32" s="26"/>
    </row>
    <row r="33" spans="1:32" ht="27.75" customHeight="1" thickBot="1">
      <c r="A33" s="26"/>
      <c r="B33" s="26"/>
      <c r="C33" s="249"/>
      <c r="D33" s="250"/>
      <c r="E33" s="250"/>
      <c r="F33" s="250"/>
      <c r="G33" s="251"/>
      <c r="H33" s="256" t="s">
        <v>35</v>
      </c>
      <c r="I33" s="256"/>
      <c r="J33" s="256"/>
      <c r="K33" s="256"/>
      <c r="L33" s="256"/>
      <c r="M33" s="257"/>
      <c r="N33" s="257"/>
      <c r="O33" s="257"/>
      <c r="P33" s="34" t="s">
        <v>15</v>
      </c>
      <c r="Q33" s="55"/>
      <c r="R33" s="55" t="s">
        <v>55</v>
      </c>
      <c r="S33" s="258">
        <v>3</v>
      </c>
      <c r="T33" s="258"/>
      <c r="U33" s="259" t="s">
        <v>56</v>
      </c>
      <c r="V33" s="259"/>
      <c r="W33" s="242">
        <f>ROUNDDOWN(M33/3,1)</f>
        <v>0</v>
      </c>
      <c r="X33" s="242"/>
      <c r="Y33" s="242"/>
      <c r="Z33" s="32" t="s">
        <v>15</v>
      </c>
      <c r="AA33" s="26"/>
      <c r="AB33" s="26"/>
      <c r="AC33" s="26"/>
      <c r="AD33" s="26"/>
      <c r="AE33" s="26"/>
      <c r="AF33" s="26"/>
    </row>
    <row r="34" spans="1:32" ht="27.75" customHeight="1" thickTop="1" thickBot="1">
      <c r="A34" s="26"/>
      <c r="B34" s="26"/>
      <c r="C34" s="26"/>
      <c r="D34" s="26"/>
      <c r="E34" s="56"/>
      <c r="F34" s="56"/>
      <c r="G34" s="56"/>
      <c r="H34" s="56"/>
      <c r="I34" s="56"/>
      <c r="J34" s="57"/>
      <c r="K34" s="57"/>
      <c r="L34" s="57"/>
      <c r="M34" s="57"/>
      <c r="N34" s="57"/>
      <c r="O34" s="35"/>
      <c r="P34" s="235" t="s">
        <v>58</v>
      </c>
      <c r="Q34" s="236"/>
      <c r="R34" s="236"/>
      <c r="S34" s="236"/>
      <c r="T34" s="236"/>
      <c r="U34" s="236"/>
      <c r="V34" s="236"/>
      <c r="W34" s="236"/>
      <c r="X34" s="236"/>
      <c r="Y34" s="236"/>
      <c r="Z34" s="237"/>
      <c r="AA34" s="58" t="s">
        <v>59</v>
      </c>
      <c r="AB34" s="64" t="s">
        <v>62</v>
      </c>
      <c r="AC34" s="209">
        <f>ROUND(SUM(W30:Y33),0)</f>
        <v>0</v>
      </c>
      <c r="AD34" s="209"/>
      <c r="AE34" s="65" t="s">
        <v>15</v>
      </c>
      <c r="AF34" s="26"/>
    </row>
    <row r="35" spans="1:32" ht="24" customHeight="1">
      <c r="A35" s="26"/>
      <c r="B35" s="26"/>
      <c r="C35" s="26"/>
      <c r="D35" s="26"/>
      <c r="E35" s="56"/>
      <c r="F35" s="56"/>
      <c r="G35" s="56"/>
      <c r="H35" s="210" t="s">
        <v>85</v>
      </c>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6"/>
    </row>
    <row r="36" spans="1:32" ht="14.25" customHeight="1">
      <c r="A36" s="26"/>
      <c r="B36" s="26"/>
      <c r="C36" s="26"/>
      <c r="D36" s="26"/>
      <c r="E36" s="26"/>
      <c r="F36" s="63"/>
      <c r="G36" s="26"/>
      <c r="H36" s="26"/>
      <c r="I36" s="26"/>
      <c r="J36" s="211"/>
      <c r="K36" s="211"/>
      <c r="L36" s="211"/>
      <c r="M36" s="211"/>
      <c r="N36" s="211"/>
      <c r="O36" s="26"/>
      <c r="P36" s="26"/>
      <c r="Q36" s="26"/>
      <c r="R36" s="26"/>
      <c r="S36" s="26"/>
      <c r="T36" s="26"/>
      <c r="U36" s="26"/>
      <c r="V36" s="26"/>
      <c r="W36" s="26"/>
      <c r="X36" s="26"/>
      <c r="Y36" s="26"/>
      <c r="Z36" s="26"/>
      <c r="AA36" s="26"/>
      <c r="AB36" s="26"/>
      <c r="AC36" s="26"/>
      <c r="AD36" s="26"/>
      <c r="AE36" s="26"/>
      <c r="AF36" s="26"/>
    </row>
    <row r="37" spans="1:32" ht="27.75" customHeight="1" thickBot="1">
      <c r="A37" s="26"/>
      <c r="B37" s="26"/>
      <c r="C37" s="212" t="s">
        <v>36</v>
      </c>
      <c r="D37" s="213"/>
      <c r="E37" s="213"/>
      <c r="F37" s="213"/>
      <c r="G37" s="214"/>
      <c r="H37" s="221" t="s">
        <v>16</v>
      </c>
      <c r="I37" s="222"/>
      <c r="J37" s="222"/>
      <c r="K37" s="222"/>
      <c r="L37" s="222"/>
      <c r="M37" s="222"/>
      <c r="N37" s="222"/>
      <c r="O37" s="222"/>
      <c r="P37" s="222"/>
      <c r="Q37" s="222"/>
      <c r="R37" s="222"/>
      <c r="S37" s="36"/>
      <c r="T37" s="223"/>
      <c r="U37" s="224"/>
      <c r="V37" s="26"/>
      <c r="W37" s="26"/>
      <c r="X37" s="26"/>
      <c r="Y37" s="26"/>
      <c r="Z37" s="26"/>
      <c r="AA37" s="26"/>
      <c r="AB37" s="26"/>
      <c r="AC37" s="26"/>
      <c r="AD37" s="26"/>
      <c r="AE37" s="25"/>
      <c r="AF37" s="26"/>
    </row>
    <row r="38" spans="1:32" ht="27.75" customHeight="1" thickTop="1" thickBot="1">
      <c r="A38" s="26"/>
      <c r="B38" s="26"/>
      <c r="C38" s="215"/>
      <c r="D38" s="216"/>
      <c r="E38" s="216"/>
      <c r="F38" s="216"/>
      <c r="G38" s="217"/>
      <c r="H38" s="225" t="s">
        <v>90</v>
      </c>
      <c r="I38" s="226"/>
      <c r="J38" s="226"/>
      <c r="K38" s="226"/>
      <c r="L38" s="226"/>
      <c r="M38" s="226"/>
      <c r="N38" s="226"/>
      <c r="O38" s="226"/>
      <c r="P38" s="226"/>
      <c r="Q38" s="226"/>
      <c r="R38" s="226"/>
      <c r="S38" s="164"/>
      <c r="T38" s="169"/>
      <c r="U38" s="170"/>
      <c r="V38" s="26" t="s">
        <v>63</v>
      </c>
      <c r="W38" s="26"/>
      <c r="X38" s="26"/>
      <c r="Y38" s="26"/>
      <c r="Z38" s="26"/>
      <c r="AA38" s="50" t="s">
        <v>59</v>
      </c>
      <c r="AB38" s="27" t="s">
        <v>64</v>
      </c>
      <c r="AC38" s="171">
        <f>IF(T38="○",1.4,0)</f>
        <v>0</v>
      </c>
      <c r="AD38" s="171"/>
      <c r="AE38" s="28" t="s">
        <v>15</v>
      </c>
      <c r="AF38" s="26"/>
    </row>
    <row r="39" spans="1:32" ht="27.75" customHeight="1" thickTop="1" thickBot="1">
      <c r="A39" s="26"/>
      <c r="B39" s="26"/>
      <c r="C39" s="215"/>
      <c r="D39" s="216"/>
      <c r="E39" s="216"/>
      <c r="F39" s="216"/>
      <c r="G39" s="217"/>
      <c r="H39" s="225" t="s">
        <v>91</v>
      </c>
      <c r="I39" s="226"/>
      <c r="J39" s="226"/>
      <c r="K39" s="226"/>
      <c r="L39" s="226"/>
      <c r="M39" s="226"/>
      <c r="N39" s="226"/>
      <c r="O39" s="226"/>
      <c r="P39" s="226"/>
      <c r="Q39" s="226"/>
      <c r="R39" s="226"/>
      <c r="S39" s="164"/>
      <c r="T39" s="169"/>
      <c r="U39" s="170"/>
      <c r="V39" s="26" t="s">
        <v>63</v>
      </c>
      <c r="W39" s="26"/>
      <c r="X39" s="26"/>
      <c r="Y39" s="26"/>
      <c r="Z39" s="26"/>
      <c r="AA39" s="50"/>
      <c r="AB39" s="27" t="s">
        <v>65</v>
      </c>
      <c r="AC39" s="171">
        <f>IF(T39="○",1.4,0)</f>
        <v>0</v>
      </c>
      <c r="AD39" s="171"/>
      <c r="AE39" s="28" t="s">
        <v>15</v>
      </c>
      <c r="AF39" s="26"/>
    </row>
    <row r="40" spans="1:32" ht="27.75" customHeight="1" thickTop="1" thickBot="1">
      <c r="A40" s="26"/>
      <c r="B40" s="26"/>
      <c r="C40" s="215"/>
      <c r="D40" s="216"/>
      <c r="E40" s="216"/>
      <c r="F40" s="216"/>
      <c r="G40" s="217"/>
      <c r="H40" s="227" t="s">
        <v>37</v>
      </c>
      <c r="I40" s="228"/>
      <c r="J40" s="228"/>
      <c r="K40" s="228"/>
      <c r="L40" s="228"/>
      <c r="M40" s="228"/>
      <c r="N40" s="228"/>
      <c r="O40" s="228"/>
      <c r="P40" s="228"/>
      <c r="Q40" s="228"/>
      <c r="R40" s="228"/>
      <c r="S40" s="164"/>
      <c r="T40" s="233"/>
      <c r="U40" s="234"/>
      <c r="V40" s="26" t="s">
        <v>66</v>
      </c>
      <c r="W40" s="26"/>
      <c r="X40" s="26"/>
      <c r="Y40" s="26"/>
      <c r="Z40" s="26"/>
      <c r="AA40" s="50" t="s">
        <v>59</v>
      </c>
      <c r="AB40" s="27" t="s">
        <v>67</v>
      </c>
      <c r="AC40" s="171">
        <f>IF(T40="○",1,0)</f>
        <v>0</v>
      </c>
      <c r="AD40" s="171"/>
      <c r="AE40" s="28" t="s">
        <v>15</v>
      </c>
      <c r="AF40" s="26"/>
    </row>
    <row r="41" spans="1:32" ht="27.75" customHeight="1" thickTop="1" thickBot="1">
      <c r="A41" s="26"/>
      <c r="B41" s="26"/>
      <c r="C41" s="215"/>
      <c r="D41" s="216"/>
      <c r="E41" s="216"/>
      <c r="F41" s="216"/>
      <c r="G41" s="217"/>
      <c r="H41" s="227" t="s">
        <v>38</v>
      </c>
      <c r="I41" s="228"/>
      <c r="J41" s="228"/>
      <c r="K41" s="228"/>
      <c r="L41" s="228"/>
      <c r="M41" s="228"/>
      <c r="N41" s="228"/>
      <c r="O41" s="228"/>
      <c r="P41" s="228"/>
      <c r="Q41" s="228"/>
      <c r="R41" s="228"/>
      <c r="S41" s="164"/>
      <c r="T41" s="169"/>
      <c r="U41" s="170"/>
      <c r="V41" s="26" t="s">
        <v>68</v>
      </c>
      <c r="W41" s="26"/>
      <c r="X41" s="26"/>
      <c r="Y41" s="26"/>
      <c r="Z41" s="26"/>
      <c r="AA41" s="50" t="s">
        <v>59</v>
      </c>
      <c r="AB41" s="27" t="s">
        <v>69</v>
      </c>
      <c r="AC41" s="171">
        <f>IF(T41="○",0.3,0)</f>
        <v>0</v>
      </c>
      <c r="AD41" s="171"/>
      <c r="AE41" s="28" t="s">
        <v>15</v>
      </c>
      <c r="AF41" s="26"/>
    </row>
    <row r="42" spans="1:32" ht="27.75" customHeight="1" thickTop="1" thickBot="1">
      <c r="A42" s="26"/>
      <c r="B42" s="26"/>
      <c r="C42" s="215"/>
      <c r="D42" s="216"/>
      <c r="E42" s="216"/>
      <c r="F42" s="216"/>
      <c r="G42" s="217"/>
      <c r="H42" s="227" t="s">
        <v>39</v>
      </c>
      <c r="I42" s="228"/>
      <c r="J42" s="228"/>
      <c r="K42" s="228"/>
      <c r="L42" s="228"/>
      <c r="M42" s="228"/>
      <c r="N42" s="228"/>
      <c r="O42" s="228"/>
      <c r="P42" s="228"/>
      <c r="Q42" s="228"/>
      <c r="R42" s="228"/>
      <c r="S42" s="164"/>
      <c r="T42" s="169"/>
      <c r="U42" s="170"/>
      <c r="V42" s="26" t="s">
        <v>70</v>
      </c>
      <c r="W42" s="26"/>
      <c r="X42" s="26"/>
      <c r="Y42" s="26"/>
      <c r="Z42" s="26"/>
      <c r="AA42" s="50" t="s">
        <v>59</v>
      </c>
      <c r="AB42" s="27" t="s">
        <v>71</v>
      </c>
      <c r="AC42" s="171">
        <f>IF(T42="○",0.5,0)</f>
        <v>0</v>
      </c>
      <c r="AD42" s="171"/>
      <c r="AE42" s="28" t="s">
        <v>15</v>
      </c>
      <c r="AF42" s="26"/>
    </row>
    <row r="43" spans="1:32" ht="27.75" customHeight="1" thickTop="1" thickBot="1">
      <c r="A43" s="26"/>
      <c r="B43" s="26"/>
      <c r="C43" s="215"/>
      <c r="D43" s="216"/>
      <c r="E43" s="216"/>
      <c r="F43" s="216"/>
      <c r="G43" s="217"/>
      <c r="H43" s="167" t="s">
        <v>127</v>
      </c>
      <c r="I43" s="168"/>
      <c r="J43" s="168"/>
      <c r="K43" s="168"/>
      <c r="L43" s="168"/>
      <c r="M43" s="168"/>
      <c r="N43" s="168"/>
      <c r="O43" s="168"/>
      <c r="P43" s="168"/>
      <c r="Q43" s="168"/>
      <c r="R43" s="168"/>
      <c r="S43" s="164"/>
      <c r="T43" s="169"/>
      <c r="U43" s="170"/>
      <c r="V43" s="26" t="s">
        <v>126</v>
      </c>
      <c r="W43" s="26"/>
      <c r="X43" s="26"/>
      <c r="Y43" s="26"/>
      <c r="Z43" s="26"/>
      <c r="AA43" s="50" t="s">
        <v>50</v>
      </c>
      <c r="AB43" s="27" t="s">
        <v>72</v>
      </c>
      <c r="AC43" s="171">
        <f>IF(T43="",0,T43)</f>
        <v>0</v>
      </c>
      <c r="AD43" s="171"/>
      <c r="AE43" s="28" t="s">
        <v>15</v>
      </c>
      <c r="AF43" s="26"/>
    </row>
    <row r="44" spans="1:32" ht="27.75" customHeight="1" thickTop="1" thickBot="1">
      <c r="A44" s="26"/>
      <c r="B44" s="26"/>
      <c r="C44" s="218"/>
      <c r="D44" s="219"/>
      <c r="E44" s="219"/>
      <c r="F44" s="219"/>
      <c r="G44" s="220"/>
      <c r="H44" s="229" t="s">
        <v>86</v>
      </c>
      <c r="I44" s="230"/>
      <c r="J44" s="230"/>
      <c r="K44" s="230"/>
      <c r="L44" s="230"/>
      <c r="M44" s="230"/>
      <c r="N44" s="230"/>
      <c r="O44" s="230"/>
      <c r="P44" s="230"/>
      <c r="Q44" s="230"/>
      <c r="R44" s="230"/>
      <c r="S44" s="37"/>
      <c r="T44" s="231"/>
      <c r="U44" s="232"/>
      <c r="V44" s="26" t="s">
        <v>93</v>
      </c>
      <c r="W44" s="26"/>
      <c r="X44" s="26"/>
      <c r="Y44" s="26"/>
      <c r="Z44" s="26"/>
      <c r="AA44" s="50" t="s">
        <v>59</v>
      </c>
      <c r="AB44" s="27" t="s">
        <v>87</v>
      </c>
      <c r="AC44" s="171">
        <f>IF(T44="○",0.6,0)</f>
        <v>0</v>
      </c>
      <c r="AD44" s="171"/>
      <c r="AE44" s="28" t="s">
        <v>15</v>
      </c>
      <c r="AF44" s="26"/>
    </row>
    <row r="45" spans="1:32" ht="28.5" customHeight="1" thickTop="1" thickBo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row>
    <row r="46" spans="1:32" ht="35.25" customHeight="1" thickTop="1" thickBot="1">
      <c r="A46" s="26"/>
      <c r="B46" s="26"/>
      <c r="C46" s="203" t="s">
        <v>117</v>
      </c>
      <c r="D46" s="204"/>
      <c r="E46" s="204"/>
      <c r="F46" s="204"/>
      <c r="G46" s="204"/>
      <c r="H46" s="204"/>
      <c r="I46" s="204"/>
      <c r="J46" s="204"/>
      <c r="K46" s="204"/>
      <c r="L46" s="204"/>
      <c r="M46" s="204"/>
      <c r="N46" s="204"/>
      <c r="O46" s="204"/>
      <c r="P46" s="204"/>
      <c r="Q46" s="204"/>
      <c r="R46" s="204"/>
      <c r="S46" s="204"/>
      <c r="T46" s="204"/>
      <c r="U46" s="204"/>
      <c r="V46" s="204"/>
      <c r="W46" s="205"/>
      <c r="X46" s="206"/>
      <c r="Y46" s="207"/>
      <c r="Z46" s="207"/>
      <c r="AA46" s="208">
        <f>ROUND(AC15+AC19+AC28+AC34+AC38+AC39+AC40+AC41+AC42+AC43+AC44,0)</f>
        <v>3</v>
      </c>
      <c r="AB46" s="208"/>
      <c r="AC46" s="208"/>
      <c r="AD46" s="208"/>
      <c r="AE46" s="38" t="s">
        <v>15</v>
      </c>
      <c r="AF46" s="26"/>
    </row>
    <row r="47" spans="1:32" ht="35.25" customHeight="1" thickBot="1">
      <c r="A47" s="26"/>
      <c r="B47" s="26"/>
      <c r="C47" s="193" t="s">
        <v>92</v>
      </c>
      <c r="D47" s="194"/>
      <c r="E47" s="194"/>
      <c r="F47" s="194"/>
      <c r="G47" s="194"/>
      <c r="H47" s="194"/>
      <c r="I47" s="194"/>
      <c r="J47" s="194"/>
      <c r="K47" s="194"/>
      <c r="L47" s="194"/>
      <c r="M47" s="194"/>
      <c r="N47" s="194"/>
      <c r="O47" s="194"/>
      <c r="P47" s="194"/>
      <c r="Q47" s="194"/>
      <c r="R47" s="194"/>
      <c r="S47" s="194"/>
      <c r="T47" s="194"/>
      <c r="U47" s="194"/>
      <c r="V47" s="194"/>
      <c r="W47" s="195"/>
      <c r="X47" s="196">
        <f>X49+X51</f>
        <v>0</v>
      </c>
      <c r="Y47" s="196"/>
      <c r="Z47" s="196"/>
      <c r="AA47" s="196"/>
      <c r="AB47" s="196"/>
      <c r="AC47" s="196"/>
      <c r="AD47" s="196"/>
      <c r="AE47" s="39" t="s">
        <v>20</v>
      </c>
      <c r="AF47" s="26"/>
    </row>
    <row r="48" spans="1:32" ht="35.25" customHeight="1" thickBot="1">
      <c r="A48" s="26"/>
      <c r="B48" s="26"/>
      <c r="C48" s="193" t="s">
        <v>40</v>
      </c>
      <c r="D48" s="194"/>
      <c r="E48" s="194"/>
      <c r="F48" s="194"/>
      <c r="G48" s="194"/>
      <c r="H48" s="194"/>
      <c r="I48" s="194"/>
      <c r="J48" s="194"/>
      <c r="K48" s="194"/>
      <c r="L48" s="194"/>
      <c r="M48" s="194"/>
      <c r="N48" s="194"/>
      <c r="O48" s="194"/>
      <c r="P48" s="194"/>
      <c r="Q48" s="194"/>
      <c r="R48" s="194"/>
      <c r="S48" s="194"/>
      <c r="T48" s="194"/>
      <c r="U48" s="194"/>
      <c r="V48" s="194"/>
      <c r="W48" s="195"/>
      <c r="X48" s="197"/>
      <c r="Y48" s="197"/>
      <c r="Z48" s="197"/>
      <c r="AA48" s="198">
        <f>IF(ROUND(AA46/3,0)=0,1,ROUND(AA46/3,0))</f>
        <v>1</v>
      </c>
      <c r="AB48" s="198"/>
      <c r="AC48" s="198"/>
      <c r="AD48" s="198"/>
      <c r="AE48" s="39" t="s">
        <v>15</v>
      </c>
      <c r="AF48" s="26"/>
    </row>
    <row r="49" spans="1:32" ht="35.25" customHeight="1" thickBot="1">
      <c r="A49" s="26"/>
      <c r="B49" s="26"/>
      <c r="C49" s="193" t="s">
        <v>122</v>
      </c>
      <c r="D49" s="194"/>
      <c r="E49" s="194"/>
      <c r="F49" s="194"/>
      <c r="G49" s="194"/>
      <c r="H49" s="194"/>
      <c r="I49" s="194"/>
      <c r="J49" s="194"/>
      <c r="K49" s="194"/>
      <c r="L49" s="194"/>
      <c r="M49" s="194"/>
      <c r="N49" s="194"/>
      <c r="O49" s="194"/>
      <c r="P49" s="194"/>
      <c r="Q49" s="194"/>
      <c r="R49" s="194"/>
      <c r="S49" s="194"/>
      <c r="T49" s="194"/>
      <c r="U49" s="194"/>
      <c r="V49" s="194"/>
      <c r="W49" s="195"/>
      <c r="X49" s="196">
        <f>ROUNDDOWN(48900*AA48*J22,-3)</f>
        <v>0</v>
      </c>
      <c r="Y49" s="196"/>
      <c r="Z49" s="196"/>
      <c r="AA49" s="196"/>
      <c r="AB49" s="196"/>
      <c r="AC49" s="196"/>
      <c r="AD49" s="196"/>
      <c r="AE49" s="39" t="s">
        <v>20</v>
      </c>
      <c r="AF49" s="26"/>
    </row>
    <row r="50" spans="1:32" ht="35.25" customHeight="1" thickBot="1">
      <c r="A50" s="26"/>
      <c r="B50" s="26"/>
      <c r="C50" s="193" t="s">
        <v>41</v>
      </c>
      <c r="D50" s="194"/>
      <c r="E50" s="194"/>
      <c r="F50" s="194"/>
      <c r="G50" s="194"/>
      <c r="H50" s="194"/>
      <c r="I50" s="194"/>
      <c r="J50" s="194"/>
      <c r="K50" s="194"/>
      <c r="L50" s="194"/>
      <c r="M50" s="194"/>
      <c r="N50" s="194"/>
      <c r="O50" s="194"/>
      <c r="P50" s="194"/>
      <c r="Q50" s="194"/>
      <c r="R50" s="194"/>
      <c r="S50" s="194"/>
      <c r="T50" s="194"/>
      <c r="U50" s="194"/>
      <c r="V50" s="194"/>
      <c r="W50" s="195"/>
      <c r="X50" s="197"/>
      <c r="Y50" s="197"/>
      <c r="Z50" s="197"/>
      <c r="AA50" s="198">
        <f>IF(ROUND(AA46/5,0)=0,1,ROUND(AA46/5,0))</f>
        <v>1</v>
      </c>
      <c r="AB50" s="198"/>
      <c r="AC50" s="198"/>
      <c r="AD50" s="198"/>
      <c r="AE50" s="39" t="s">
        <v>15</v>
      </c>
      <c r="AF50" s="26"/>
    </row>
    <row r="51" spans="1:32" ht="35.25" customHeight="1" thickBot="1">
      <c r="A51" s="26"/>
      <c r="B51" s="26"/>
      <c r="C51" s="199" t="s">
        <v>123</v>
      </c>
      <c r="D51" s="200"/>
      <c r="E51" s="200"/>
      <c r="F51" s="200"/>
      <c r="G51" s="200"/>
      <c r="H51" s="200"/>
      <c r="I51" s="200"/>
      <c r="J51" s="200"/>
      <c r="K51" s="200"/>
      <c r="L51" s="200"/>
      <c r="M51" s="200"/>
      <c r="N51" s="200"/>
      <c r="O51" s="200"/>
      <c r="P51" s="200"/>
      <c r="Q51" s="200"/>
      <c r="R51" s="200"/>
      <c r="S51" s="200"/>
      <c r="T51" s="200"/>
      <c r="U51" s="200"/>
      <c r="V51" s="200"/>
      <c r="W51" s="201"/>
      <c r="X51" s="202">
        <f>ROUNDDOWN(6110*AA50*J22,-3)</f>
        <v>0</v>
      </c>
      <c r="Y51" s="202"/>
      <c r="Z51" s="202"/>
      <c r="AA51" s="202"/>
      <c r="AB51" s="202"/>
      <c r="AC51" s="202"/>
      <c r="AD51" s="202"/>
      <c r="AE51" s="40" t="s">
        <v>20</v>
      </c>
      <c r="AF51" s="26"/>
    </row>
    <row r="52" spans="1:32" ht="26.25" customHeight="1" thickTop="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32" ht="14.25">
      <c r="A53" s="26"/>
      <c r="B53" s="2" t="s">
        <v>42</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32" ht="17.25">
      <c r="A54" s="26"/>
      <c r="B54" s="41"/>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row>
    <row r="55" spans="1:32" ht="14.25">
      <c r="A55" s="26"/>
      <c r="B55" s="2"/>
      <c r="C55" s="281" t="s">
        <v>81</v>
      </c>
      <c r="D55" s="282"/>
      <c r="E55" s="282"/>
      <c r="F55" s="282"/>
      <c r="G55" s="282"/>
      <c r="H55" s="282"/>
      <c r="I55" s="282"/>
      <c r="J55" s="282"/>
      <c r="K55" s="282"/>
      <c r="L55" s="282"/>
      <c r="M55" s="282"/>
      <c r="N55" s="282"/>
      <c r="O55" s="282"/>
      <c r="P55" s="282"/>
      <c r="Q55" s="282"/>
      <c r="R55" s="282"/>
      <c r="S55" s="282"/>
      <c r="T55" s="282"/>
      <c r="U55" s="282"/>
      <c r="V55" s="282"/>
      <c r="W55" s="283"/>
      <c r="X55" s="287"/>
      <c r="Y55" s="288"/>
      <c r="Z55" s="288"/>
      <c r="AA55" s="288"/>
      <c r="AB55" s="288"/>
      <c r="AC55" s="288"/>
      <c r="AD55" s="288"/>
      <c r="AE55" s="289"/>
      <c r="AF55" s="26"/>
    </row>
    <row r="56" spans="1:32" ht="14.25">
      <c r="A56" s="26"/>
      <c r="B56" s="2"/>
      <c r="C56" s="284"/>
      <c r="D56" s="285"/>
      <c r="E56" s="285"/>
      <c r="F56" s="285"/>
      <c r="G56" s="285"/>
      <c r="H56" s="285"/>
      <c r="I56" s="285"/>
      <c r="J56" s="285"/>
      <c r="K56" s="285"/>
      <c r="L56" s="285"/>
      <c r="M56" s="285"/>
      <c r="N56" s="285"/>
      <c r="O56" s="285"/>
      <c r="P56" s="285"/>
      <c r="Q56" s="285"/>
      <c r="R56" s="285"/>
      <c r="S56" s="285"/>
      <c r="T56" s="285"/>
      <c r="U56" s="285"/>
      <c r="V56" s="285"/>
      <c r="W56" s="286"/>
      <c r="X56" s="290"/>
      <c r="Y56" s="291"/>
      <c r="Z56" s="291"/>
      <c r="AA56" s="291"/>
      <c r="AB56" s="291"/>
      <c r="AC56" s="291"/>
      <c r="AD56" s="291"/>
      <c r="AE56" s="292"/>
      <c r="AF56" s="26"/>
    </row>
    <row r="57" spans="1:32" ht="14.25">
      <c r="A57" s="26"/>
      <c r="B57" s="2"/>
      <c r="C57" s="281" t="s">
        <v>82</v>
      </c>
      <c r="D57" s="282"/>
      <c r="E57" s="282"/>
      <c r="F57" s="282"/>
      <c r="G57" s="282"/>
      <c r="H57" s="282"/>
      <c r="I57" s="282"/>
      <c r="J57" s="282"/>
      <c r="K57" s="282"/>
      <c r="L57" s="282"/>
      <c r="M57" s="282"/>
      <c r="N57" s="282"/>
      <c r="O57" s="282"/>
      <c r="P57" s="282"/>
      <c r="Q57" s="282"/>
      <c r="R57" s="282"/>
      <c r="S57" s="282"/>
      <c r="T57" s="282"/>
      <c r="U57" s="282"/>
      <c r="V57" s="282"/>
      <c r="W57" s="283"/>
      <c r="X57" s="287"/>
      <c r="Y57" s="288"/>
      <c r="Z57" s="288"/>
      <c r="AA57" s="288"/>
      <c r="AB57" s="288"/>
      <c r="AC57" s="288"/>
      <c r="AD57" s="288"/>
      <c r="AE57" s="289"/>
      <c r="AF57" s="26"/>
    </row>
    <row r="58" spans="1:32" ht="14.25">
      <c r="A58" s="26"/>
      <c r="B58" s="2"/>
      <c r="C58" s="284"/>
      <c r="D58" s="285"/>
      <c r="E58" s="285"/>
      <c r="F58" s="285"/>
      <c r="G58" s="285"/>
      <c r="H58" s="285"/>
      <c r="I58" s="285"/>
      <c r="J58" s="285"/>
      <c r="K58" s="285"/>
      <c r="L58" s="285"/>
      <c r="M58" s="285"/>
      <c r="N58" s="285"/>
      <c r="O58" s="285"/>
      <c r="P58" s="285"/>
      <c r="Q58" s="285"/>
      <c r="R58" s="285"/>
      <c r="S58" s="285"/>
      <c r="T58" s="285"/>
      <c r="U58" s="285"/>
      <c r="V58" s="285"/>
      <c r="W58" s="286"/>
      <c r="X58" s="290"/>
      <c r="Y58" s="291"/>
      <c r="Z58" s="291"/>
      <c r="AA58" s="291"/>
      <c r="AB58" s="291"/>
      <c r="AC58" s="291"/>
      <c r="AD58" s="291"/>
      <c r="AE58" s="292"/>
      <c r="AF58" s="26"/>
    </row>
    <row r="59" spans="1:32" ht="17.25">
      <c r="A59" s="26"/>
      <c r="B59" s="41"/>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row>
    <row r="60" spans="1:32" ht="27.75" customHeight="1">
      <c r="A60" s="26"/>
      <c r="B60" s="41"/>
      <c r="C60" s="180" t="s">
        <v>31</v>
      </c>
      <c r="D60" s="181"/>
      <c r="E60" s="181"/>
      <c r="F60" s="181"/>
      <c r="G60" s="181"/>
      <c r="H60" s="181"/>
      <c r="I60" s="182"/>
      <c r="J60" s="183"/>
      <c r="K60" s="183"/>
      <c r="L60" s="183"/>
      <c r="M60" s="184" t="s">
        <v>21</v>
      </c>
      <c r="N60" s="185"/>
      <c r="O60" s="161"/>
      <c r="P60" s="161"/>
      <c r="Q60" s="26"/>
      <c r="R60" s="26"/>
      <c r="S60" s="26"/>
      <c r="T60" s="26"/>
      <c r="U60" s="26"/>
      <c r="V60" s="26"/>
      <c r="W60" s="26"/>
      <c r="X60" s="26"/>
      <c r="Y60" s="26"/>
      <c r="Z60" s="26"/>
      <c r="AA60" s="26"/>
      <c r="AB60" s="26"/>
      <c r="AC60" s="26"/>
      <c r="AD60" s="26"/>
      <c r="AE60" s="26"/>
      <c r="AF60" s="26"/>
    </row>
    <row r="61" spans="1:32" ht="17.25">
      <c r="A61" s="26"/>
      <c r="B61" s="41"/>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row>
    <row r="62" spans="1:32" ht="9" customHeight="1" thickBo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row>
    <row r="63" spans="1:32" ht="21.75" customHeight="1">
      <c r="A63" s="26"/>
      <c r="B63" s="26"/>
      <c r="C63" s="186" t="s">
        <v>43</v>
      </c>
      <c r="D63" s="187"/>
      <c r="E63" s="187"/>
      <c r="F63" s="187"/>
      <c r="G63" s="187"/>
      <c r="H63" s="187"/>
      <c r="I63" s="187"/>
      <c r="J63" s="187"/>
      <c r="K63" s="187"/>
      <c r="L63" s="187"/>
      <c r="M63" s="187"/>
      <c r="N63" s="187"/>
      <c r="O63" s="187"/>
      <c r="P63" s="187"/>
      <c r="Q63" s="187"/>
      <c r="R63" s="187"/>
      <c r="S63" s="187"/>
      <c r="T63" s="187"/>
      <c r="U63" s="187"/>
      <c r="V63" s="187"/>
      <c r="W63" s="188"/>
      <c r="X63" s="42"/>
      <c r="Y63" s="42"/>
      <c r="Z63" s="42"/>
      <c r="AA63" s="189"/>
      <c r="AB63" s="189"/>
      <c r="AC63" s="189"/>
      <c r="AD63" s="189"/>
      <c r="AE63" s="43" t="s">
        <v>15</v>
      </c>
      <c r="AF63" s="26"/>
    </row>
    <row r="64" spans="1:32" ht="21.75" customHeight="1">
      <c r="A64" s="26"/>
      <c r="B64" s="26"/>
      <c r="C64" s="190" t="s">
        <v>28</v>
      </c>
      <c r="D64" s="191"/>
      <c r="E64" s="191"/>
      <c r="F64" s="191"/>
      <c r="G64" s="191"/>
      <c r="H64" s="191"/>
      <c r="I64" s="191"/>
      <c r="J64" s="191"/>
      <c r="K64" s="191"/>
      <c r="L64" s="191"/>
      <c r="M64" s="191"/>
      <c r="N64" s="191"/>
      <c r="O64" s="191"/>
      <c r="P64" s="191"/>
      <c r="Q64" s="191"/>
      <c r="R64" s="191"/>
      <c r="S64" s="191"/>
      <c r="T64" s="191"/>
      <c r="U64" s="191"/>
      <c r="V64" s="191"/>
      <c r="W64" s="192"/>
      <c r="X64" s="44"/>
      <c r="Y64" s="44"/>
      <c r="Z64" s="44"/>
      <c r="AA64" s="175">
        <f>AA48</f>
        <v>1</v>
      </c>
      <c r="AB64" s="175"/>
      <c r="AC64" s="175"/>
      <c r="AD64" s="175"/>
      <c r="AE64" s="45" t="s">
        <v>15</v>
      </c>
      <c r="AF64" s="26"/>
    </row>
    <row r="65" spans="1:32" ht="21.75" customHeight="1">
      <c r="A65" s="26"/>
      <c r="B65" s="26"/>
      <c r="C65" s="172" t="s">
        <v>44</v>
      </c>
      <c r="D65" s="173"/>
      <c r="E65" s="173"/>
      <c r="F65" s="173"/>
      <c r="G65" s="173"/>
      <c r="H65" s="173"/>
      <c r="I65" s="173"/>
      <c r="J65" s="173"/>
      <c r="K65" s="173"/>
      <c r="L65" s="173"/>
      <c r="M65" s="173"/>
      <c r="N65" s="173"/>
      <c r="O65" s="173"/>
      <c r="P65" s="173"/>
      <c r="Q65" s="173"/>
      <c r="R65" s="173"/>
      <c r="S65" s="173"/>
      <c r="T65" s="173"/>
      <c r="U65" s="173"/>
      <c r="V65" s="173"/>
      <c r="W65" s="174"/>
      <c r="X65" s="44"/>
      <c r="Y65" s="44"/>
      <c r="Z65" s="44"/>
      <c r="AA65" s="175">
        <f>IF(AA63-AA64&gt;0,AA63-AA64,0)</f>
        <v>0</v>
      </c>
      <c r="AB65" s="175"/>
      <c r="AC65" s="175"/>
      <c r="AD65" s="175"/>
      <c r="AE65" s="45" t="s">
        <v>15</v>
      </c>
      <c r="AF65" s="26"/>
    </row>
    <row r="66" spans="1:32" ht="21.75" customHeight="1" thickBot="1">
      <c r="A66" s="26"/>
      <c r="B66" s="26"/>
      <c r="C66" s="176" t="s">
        <v>46</v>
      </c>
      <c r="D66" s="177"/>
      <c r="E66" s="177"/>
      <c r="F66" s="177"/>
      <c r="G66" s="177"/>
      <c r="H66" s="177"/>
      <c r="I66" s="177"/>
      <c r="J66" s="177"/>
      <c r="K66" s="177"/>
      <c r="L66" s="177"/>
      <c r="M66" s="177"/>
      <c r="N66" s="177"/>
      <c r="O66" s="177"/>
      <c r="P66" s="177"/>
      <c r="Q66" s="177"/>
      <c r="R66" s="177"/>
      <c r="S66" s="177"/>
      <c r="T66" s="177"/>
      <c r="U66" s="177"/>
      <c r="V66" s="177"/>
      <c r="W66" s="178"/>
      <c r="X66" s="179">
        <f>50000*AA65</f>
        <v>0</v>
      </c>
      <c r="Y66" s="179"/>
      <c r="Z66" s="179"/>
      <c r="AA66" s="179"/>
      <c r="AB66" s="179"/>
      <c r="AC66" s="179"/>
      <c r="AD66" s="179"/>
      <c r="AE66" s="46" t="s">
        <v>20</v>
      </c>
      <c r="AF66" s="26"/>
    </row>
    <row r="67" spans="1:32" ht="21.75" customHeight="1" thickBot="1">
      <c r="A67" s="26"/>
      <c r="B67" s="26"/>
      <c r="C67" s="176" t="s">
        <v>45</v>
      </c>
      <c r="D67" s="177"/>
      <c r="E67" s="177"/>
      <c r="F67" s="177"/>
      <c r="G67" s="177"/>
      <c r="H67" s="177"/>
      <c r="I67" s="177"/>
      <c r="J67" s="177"/>
      <c r="K67" s="177"/>
      <c r="L67" s="177"/>
      <c r="M67" s="177"/>
      <c r="N67" s="177"/>
      <c r="O67" s="177"/>
      <c r="P67" s="177"/>
      <c r="Q67" s="177"/>
      <c r="R67" s="177"/>
      <c r="S67" s="177"/>
      <c r="T67" s="177"/>
      <c r="U67" s="177"/>
      <c r="V67" s="177"/>
      <c r="W67" s="178"/>
      <c r="X67" s="179">
        <f>50000*AA65*J60</f>
        <v>0</v>
      </c>
      <c r="Y67" s="179"/>
      <c r="Z67" s="179"/>
      <c r="AA67" s="179"/>
      <c r="AB67" s="179"/>
      <c r="AC67" s="179"/>
      <c r="AD67" s="179"/>
      <c r="AE67" s="46" t="s">
        <v>20</v>
      </c>
      <c r="AF67" s="26"/>
    </row>
    <row r="68" spans="1:32" ht="7.5" customHeight="1">
      <c r="A68" s="26"/>
      <c r="B68" s="26"/>
      <c r="C68" s="59"/>
      <c r="D68" s="59"/>
      <c r="E68" s="59"/>
      <c r="F68" s="59"/>
      <c r="G68" s="59"/>
      <c r="H68" s="59"/>
      <c r="I68" s="59"/>
      <c r="J68" s="59"/>
      <c r="K68" s="59"/>
      <c r="L68" s="59"/>
      <c r="M68" s="59"/>
      <c r="N68" s="59"/>
      <c r="O68" s="59"/>
      <c r="P68" s="59"/>
      <c r="Q68" s="59"/>
      <c r="R68" s="59"/>
      <c r="S68" s="59"/>
      <c r="T68" s="59"/>
      <c r="U68" s="59"/>
      <c r="V68" s="59"/>
      <c r="W68" s="59"/>
      <c r="X68" s="60"/>
      <c r="Y68" s="60"/>
      <c r="Z68" s="60"/>
      <c r="AA68" s="60"/>
      <c r="AB68" s="60"/>
      <c r="AC68" s="60"/>
      <c r="AD68" s="60"/>
      <c r="AE68" s="61"/>
      <c r="AF68" s="26"/>
    </row>
    <row r="69" spans="1:32" ht="19.5" customHeight="1">
      <c r="A69" s="26"/>
      <c r="B69" s="26"/>
      <c r="C69" s="62" t="s">
        <v>118</v>
      </c>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row>
    <row r="70" spans="1:32" ht="19.5" customHeight="1">
      <c r="A70" s="26"/>
      <c r="B70" s="26"/>
      <c r="C70" s="62" t="s">
        <v>73</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row>
    <row r="71" spans="1:32" ht="19.5" customHeight="1">
      <c r="A71" s="26"/>
      <c r="B71" s="26"/>
      <c r="C71" s="62" t="s">
        <v>74</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row>
  </sheetData>
  <sheetProtection algorithmName="SHA-512" hashValue="1Z244fshYoEZfk+4VZ5OYc0cwHawfuKu3wRRp1JDAp7HjNgCU/ePtUgP4jGgMsqJ1re5Sm/x8WXnGMQBUUYFpg==" saltValue="vVQbo79B5q371FlocXmTiw==" spinCount="100000" sheet="1" formatCells="0"/>
  <mergeCells count="137">
    <mergeCell ref="C55:W56"/>
    <mergeCell ref="X55:AE56"/>
    <mergeCell ref="C57:W58"/>
    <mergeCell ref="X57:AE58"/>
    <mergeCell ref="B2:J7"/>
    <mergeCell ref="R2:U2"/>
    <mergeCell ref="R3:U3"/>
    <mergeCell ref="V3:AE3"/>
    <mergeCell ref="V2:Y2"/>
    <mergeCell ref="Z2:AC2"/>
    <mergeCell ref="AD2:AE2"/>
    <mergeCell ref="R4:U4"/>
    <mergeCell ref="V4:AE4"/>
    <mergeCell ref="R5:U6"/>
    <mergeCell ref="V5:AE6"/>
    <mergeCell ref="C16:G16"/>
    <mergeCell ref="M16:AD16"/>
    <mergeCell ref="C19:G19"/>
    <mergeCell ref="H19:L19"/>
    <mergeCell ref="M19:Q19"/>
    <mergeCell ref="R19:W19"/>
    <mergeCell ref="AC19:AD19"/>
    <mergeCell ref="R7:U7"/>
    <mergeCell ref="V7:AE7"/>
    <mergeCell ref="A10:AE10"/>
    <mergeCell ref="C15:G15"/>
    <mergeCell ref="H15:L15"/>
    <mergeCell ref="M15:Q15"/>
    <mergeCell ref="R15:W15"/>
    <mergeCell ref="AC15:AD15"/>
    <mergeCell ref="C12:W12"/>
    <mergeCell ref="X12:AE12"/>
    <mergeCell ref="W24:Y24"/>
    <mergeCell ref="H25:L25"/>
    <mergeCell ref="M25:O25"/>
    <mergeCell ref="S25:T25"/>
    <mergeCell ref="U25:V25"/>
    <mergeCell ref="W25:Y25"/>
    <mergeCell ref="C20:G20"/>
    <mergeCell ref="M20:AD20"/>
    <mergeCell ref="C22:I22"/>
    <mergeCell ref="J22:L22"/>
    <mergeCell ref="M22:N22"/>
    <mergeCell ref="C24:G27"/>
    <mergeCell ref="H24:L24"/>
    <mergeCell ref="M24:O24"/>
    <mergeCell ref="S24:T24"/>
    <mergeCell ref="U24:V24"/>
    <mergeCell ref="H26:L26"/>
    <mergeCell ref="M26:O26"/>
    <mergeCell ref="S26:T26"/>
    <mergeCell ref="U26:V26"/>
    <mergeCell ref="W26:Y26"/>
    <mergeCell ref="H27:L27"/>
    <mergeCell ref="M27:O27"/>
    <mergeCell ref="S27:T27"/>
    <mergeCell ref="U27:V27"/>
    <mergeCell ref="W27:Y27"/>
    <mergeCell ref="P28:Z28"/>
    <mergeCell ref="AC28:AD28"/>
    <mergeCell ref="C30:G33"/>
    <mergeCell ref="H30:L30"/>
    <mergeCell ref="M30:O30"/>
    <mergeCell ref="S30:T30"/>
    <mergeCell ref="U30:V30"/>
    <mergeCell ref="W30:Y30"/>
    <mergeCell ref="H31:L31"/>
    <mergeCell ref="M31:O31"/>
    <mergeCell ref="H33:L33"/>
    <mergeCell ref="M33:O33"/>
    <mergeCell ref="S33:T33"/>
    <mergeCell ref="U33:V33"/>
    <mergeCell ref="W33:Y33"/>
    <mergeCell ref="AC39:AD39"/>
    <mergeCell ref="H40:R40"/>
    <mergeCell ref="T40:U40"/>
    <mergeCell ref="AC40:AD40"/>
    <mergeCell ref="H41:R41"/>
    <mergeCell ref="T41:U41"/>
    <mergeCell ref="AC41:AD41"/>
    <mergeCell ref="P34:Z34"/>
    <mergeCell ref="S31:T31"/>
    <mergeCell ref="U31:V31"/>
    <mergeCell ref="W31:Y31"/>
    <mergeCell ref="H32:L32"/>
    <mergeCell ref="M32:O32"/>
    <mergeCell ref="S32:T32"/>
    <mergeCell ref="U32:V32"/>
    <mergeCell ref="W32:Y32"/>
    <mergeCell ref="X46:Z46"/>
    <mergeCell ref="AA46:AD46"/>
    <mergeCell ref="C47:W47"/>
    <mergeCell ref="X47:AD47"/>
    <mergeCell ref="C48:W48"/>
    <mergeCell ref="X48:Z48"/>
    <mergeCell ref="AA48:AD48"/>
    <mergeCell ref="AC34:AD34"/>
    <mergeCell ref="H35:AE35"/>
    <mergeCell ref="J36:N36"/>
    <mergeCell ref="C37:G44"/>
    <mergeCell ref="H37:R37"/>
    <mergeCell ref="T37:U37"/>
    <mergeCell ref="H38:R38"/>
    <mergeCell ref="T38:U38"/>
    <mergeCell ref="AC38:AD38"/>
    <mergeCell ref="H39:R39"/>
    <mergeCell ref="H42:R42"/>
    <mergeCell ref="T42:U42"/>
    <mergeCell ref="AC42:AD42"/>
    <mergeCell ref="H44:R44"/>
    <mergeCell ref="T44:U44"/>
    <mergeCell ref="AC44:AD44"/>
    <mergeCell ref="T39:U39"/>
    <mergeCell ref="H43:R43"/>
    <mergeCell ref="T43:U43"/>
    <mergeCell ref="AC43:AD43"/>
    <mergeCell ref="C65:W65"/>
    <mergeCell ref="AA65:AD65"/>
    <mergeCell ref="C67:W67"/>
    <mergeCell ref="X67:AD67"/>
    <mergeCell ref="C66:W66"/>
    <mergeCell ref="X66:AD66"/>
    <mergeCell ref="C60:I60"/>
    <mergeCell ref="J60:L60"/>
    <mergeCell ref="M60:N60"/>
    <mergeCell ref="C63:W63"/>
    <mergeCell ref="AA63:AD63"/>
    <mergeCell ref="C64:W64"/>
    <mergeCell ref="AA64:AD64"/>
    <mergeCell ref="C49:W49"/>
    <mergeCell ref="X49:AD49"/>
    <mergeCell ref="C50:W50"/>
    <mergeCell ref="X50:Z50"/>
    <mergeCell ref="AA50:AD50"/>
    <mergeCell ref="C51:W51"/>
    <mergeCell ref="X51:AD51"/>
    <mergeCell ref="C46:W46"/>
  </mergeCells>
  <phoneticPr fontId="1"/>
  <dataValidations count="5">
    <dataValidation type="whole" operator="greaterThanOrEqual" allowBlank="1" showInputMessage="1" showErrorMessage="1" errorTitle="注意" error="こちらには、整数しか入力できません。" sqref="H19:L19 J22:L22 J60:L60 H15:L15">
      <formula1>0</formula1>
    </dataValidation>
    <dataValidation type="whole" operator="greaterThanOrEqual" allowBlank="1" showErrorMessage="1" errorTitle="注意" error="こちらには、整数しか入力できません。" sqref="M24:O27 M30:O33">
      <formula1>0</formula1>
    </dataValidation>
    <dataValidation type="list" allowBlank="1" showInputMessage="1" showErrorMessage="1" sqref="T37:T42 T44">
      <formula1>"○,―"</formula1>
    </dataValidation>
    <dataValidation type="list" allowBlank="1" showInputMessage="1" showErrorMessage="1" sqref="X12 X55:AE58">
      <formula1>"－,○"</formula1>
    </dataValidation>
    <dataValidation type="list" allowBlank="1" showInputMessage="1" showErrorMessage="1" sqref="T43:U43">
      <formula1>"0,1,2"</formula1>
    </dataValidation>
  </dataValidations>
  <pageMargins left="0.23622047244094488" right="0.23622047244094488" top="0.3543307086614173" bottom="0.3543307086614173" header="0" footer="0"/>
  <pageSetup paperSize="9" orientation="portrait" r:id="rId1"/>
  <headerFooter>
    <oddFooter xml:space="preserve">&amp;C
</oddFooter>
  </headerFooter>
  <rowBreaks count="1" manualBreakCount="1">
    <brk id="3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zoomScale="106" zoomScaleNormal="100" zoomScaleSheetLayoutView="106" workbookViewId="0">
      <selection activeCell="AN1" sqref="AN1"/>
    </sheetView>
  </sheetViews>
  <sheetFormatPr defaultRowHeight="13.5"/>
  <cols>
    <col min="1" max="39" width="2.25" style="1" customWidth="1"/>
    <col min="40" max="16384" width="9" style="1"/>
  </cols>
  <sheetData>
    <row r="1" spans="1:39">
      <c r="A1" s="20" t="s">
        <v>22</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row>
    <row r="2" spans="1:39" ht="13.5" customHeight="1">
      <c r="A2" s="342" t="s">
        <v>124</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row>
    <row r="3" spans="1:39" ht="13.5" customHeight="1">
      <c r="A3" s="342"/>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row>
    <row r="4" spans="1:39" ht="13.5" customHeight="1">
      <c r="A4" s="146"/>
      <c r="B4" s="146"/>
      <c r="C4" s="146"/>
      <c r="D4" s="146"/>
      <c r="E4" s="146"/>
      <c r="F4" s="146"/>
      <c r="G4" s="146"/>
      <c r="H4" s="146"/>
      <c r="I4" s="146"/>
      <c r="J4" s="146"/>
      <c r="K4" s="146"/>
      <c r="L4" s="146"/>
      <c r="M4" s="146"/>
      <c r="N4" s="146"/>
      <c r="O4" s="146"/>
      <c r="P4" s="146"/>
      <c r="Q4" s="146"/>
      <c r="R4" s="146"/>
      <c r="S4" s="20"/>
      <c r="T4" s="20"/>
      <c r="U4" s="20"/>
      <c r="V4" s="20"/>
      <c r="W4" s="20"/>
      <c r="X4" s="20"/>
      <c r="Y4" s="20"/>
      <c r="Z4" s="20"/>
      <c r="AA4" s="20"/>
      <c r="AB4" s="20"/>
      <c r="AC4" s="343">
        <v>45017</v>
      </c>
      <c r="AD4" s="343"/>
      <c r="AE4" s="343"/>
      <c r="AF4" s="343"/>
      <c r="AG4" s="343"/>
      <c r="AH4" s="343"/>
      <c r="AI4" s="343"/>
      <c r="AJ4" s="343"/>
      <c r="AK4" s="343"/>
      <c r="AL4" s="343"/>
      <c r="AM4" s="343"/>
    </row>
    <row r="5" spans="1:39" ht="13.5" customHeight="1" thickBot="1">
      <c r="A5" s="20" t="s">
        <v>9</v>
      </c>
      <c r="B5" s="146"/>
      <c r="C5" s="146"/>
      <c r="D5" s="146"/>
      <c r="E5" s="146"/>
      <c r="F5" s="146"/>
      <c r="G5" s="146"/>
      <c r="H5" s="146"/>
      <c r="I5" s="146"/>
      <c r="J5" s="146"/>
      <c r="K5" s="146"/>
      <c r="L5" s="146"/>
      <c r="M5" s="146"/>
      <c r="N5" s="146"/>
      <c r="O5" s="146"/>
      <c r="P5" s="146"/>
      <c r="Q5" s="146"/>
      <c r="R5" s="146"/>
      <c r="S5" s="20"/>
      <c r="T5" s="20"/>
      <c r="U5" s="20"/>
      <c r="V5" s="20"/>
      <c r="W5" s="20"/>
      <c r="X5" s="20"/>
      <c r="Y5" s="20"/>
      <c r="Z5" s="20"/>
      <c r="AA5" s="20"/>
      <c r="AB5" s="20"/>
      <c r="AC5" s="20"/>
      <c r="AD5" s="20"/>
      <c r="AE5" s="20"/>
      <c r="AF5" s="20"/>
      <c r="AG5" s="20"/>
      <c r="AH5" s="20"/>
      <c r="AI5" s="20"/>
      <c r="AJ5" s="20"/>
      <c r="AK5" s="20"/>
      <c r="AL5" s="20"/>
      <c r="AM5" s="20"/>
    </row>
    <row r="6" spans="1:39">
      <c r="A6" s="20"/>
      <c r="B6" s="20"/>
      <c r="C6" s="20"/>
      <c r="D6" s="20"/>
      <c r="E6" s="20"/>
      <c r="F6" s="20"/>
      <c r="G6" s="20"/>
      <c r="H6" s="20"/>
      <c r="I6" s="20"/>
      <c r="J6" s="20"/>
      <c r="K6" s="20"/>
      <c r="L6" s="20"/>
      <c r="M6" s="20"/>
      <c r="N6" s="20"/>
      <c r="O6" s="20"/>
      <c r="P6" s="20"/>
      <c r="Q6" s="20"/>
      <c r="R6" s="20"/>
      <c r="S6" s="20"/>
      <c r="T6" s="20"/>
      <c r="U6" s="20"/>
      <c r="V6" s="344" t="s">
        <v>2</v>
      </c>
      <c r="W6" s="345"/>
      <c r="X6" s="345"/>
      <c r="Y6" s="345"/>
      <c r="Z6" s="345"/>
      <c r="AA6" s="345"/>
      <c r="AB6" s="346"/>
      <c r="AC6" s="347" t="s">
        <v>1</v>
      </c>
      <c r="AD6" s="348"/>
      <c r="AE6" s="348"/>
      <c r="AF6" s="348"/>
      <c r="AG6" s="349">
        <f>'積算表（処遇Ⅱ）'!Z2</f>
        <v>0</v>
      </c>
      <c r="AH6" s="349"/>
      <c r="AI6" s="349"/>
      <c r="AJ6" s="349"/>
      <c r="AK6" s="349"/>
      <c r="AL6" s="348" t="s">
        <v>6</v>
      </c>
      <c r="AM6" s="350"/>
    </row>
    <row r="7" spans="1:39">
      <c r="A7" s="20"/>
      <c r="B7" s="20"/>
      <c r="C7" s="20"/>
      <c r="D7" s="20"/>
      <c r="E7" s="20"/>
      <c r="F7" s="20"/>
      <c r="G7" s="20"/>
      <c r="H7" s="20"/>
      <c r="I7" s="20"/>
      <c r="J7" s="20"/>
      <c r="K7" s="20"/>
      <c r="L7" s="20"/>
      <c r="M7" s="20"/>
      <c r="N7" s="20"/>
      <c r="O7" s="20"/>
      <c r="P7" s="20"/>
      <c r="Q7" s="20"/>
      <c r="R7" s="20"/>
      <c r="S7" s="20"/>
      <c r="T7" s="20"/>
      <c r="U7" s="20"/>
      <c r="V7" s="334" t="s">
        <v>0</v>
      </c>
      <c r="W7" s="335"/>
      <c r="X7" s="335"/>
      <c r="Y7" s="335"/>
      <c r="Z7" s="335"/>
      <c r="AA7" s="335"/>
      <c r="AB7" s="336"/>
      <c r="AC7" s="337" t="s">
        <v>75</v>
      </c>
      <c r="AD7" s="335"/>
      <c r="AE7" s="335"/>
      <c r="AF7" s="335"/>
      <c r="AG7" s="335"/>
      <c r="AH7" s="335"/>
      <c r="AI7" s="335"/>
      <c r="AJ7" s="335"/>
      <c r="AK7" s="335"/>
      <c r="AL7" s="335"/>
      <c r="AM7" s="338"/>
    </row>
    <row r="8" spans="1:39">
      <c r="A8" s="20"/>
      <c r="B8" s="20"/>
      <c r="C8" s="20"/>
      <c r="D8" s="20"/>
      <c r="E8" s="20"/>
      <c r="F8" s="20"/>
      <c r="G8" s="20"/>
      <c r="H8" s="20"/>
      <c r="I8" s="20"/>
      <c r="J8" s="20"/>
      <c r="K8" s="20"/>
      <c r="L8" s="20"/>
      <c r="M8" s="20"/>
      <c r="N8" s="20"/>
      <c r="O8" s="20"/>
      <c r="P8" s="20"/>
      <c r="Q8" s="20"/>
      <c r="R8" s="20"/>
      <c r="S8" s="20"/>
      <c r="T8" s="20"/>
      <c r="U8" s="20"/>
      <c r="V8" s="334" t="s">
        <v>3</v>
      </c>
      <c r="W8" s="335"/>
      <c r="X8" s="335"/>
      <c r="Y8" s="335"/>
      <c r="Z8" s="335"/>
      <c r="AA8" s="335"/>
      <c r="AB8" s="336"/>
      <c r="AC8" s="339">
        <f>'積算表（処遇Ⅱ）'!V4</f>
        <v>0</v>
      </c>
      <c r="AD8" s="340"/>
      <c r="AE8" s="340"/>
      <c r="AF8" s="340"/>
      <c r="AG8" s="340"/>
      <c r="AH8" s="340"/>
      <c r="AI8" s="340"/>
      <c r="AJ8" s="340"/>
      <c r="AK8" s="340"/>
      <c r="AL8" s="340"/>
      <c r="AM8" s="341"/>
    </row>
    <row r="9" spans="1:39">
      <c r="A9" s="20"/>
      <c r="B9" s="20"/>
      <c r="C9" s="20"/>
      <c r="D9" s="20"/>
      <c r="E9" s="20"/>
      <c r="F9" s="20"/>
      <c r="G9" s="20"/>
      <c r="H9" s="20"/>
      <c r="I9" s="20"/>
      <c r="J9" s="20"/>
      <c r="K9" s="20"/>
      <c r="L9" s="20"/>
      <c r="M9" s="20"/>
      <c r="N9" s="20"/>
      <c r="O9" s="20"/>
      <c r="P9" s="20"/>
      <c r="Q9" s="20"/>
      <c r="R9" s="20"/>
      <c r="S9" s="20"/>
      <c r="T9" s="20"/>
      <c r="U9" s="20"/>
      <c r="V9" s="364" t="s">
        <v>4</v>
      </c>
      <c r="W9" s="365"/>
      <c r="X9" s="365"/>
      <c r="Y9" s="365"/>
      <c r="Z9" s="365"/>
      <c r="AA9" s="365"/>
      <c r="AB9" s="366"/>
      <c r="AC9" s="370">
        <f>'積算表（処遇Ⅱ）'!V5</f>
        <v>0</v>
      </c>
      <c r="AD9" s="371"/>
      <c r="AE9" s="371"/>
      <c r="AF9" s="371"/>
      <c r="AG9" s="371"/>
      <c r="AH9" s="371"/>
      <c r="AI9" s="371"/>
      <c r="AJ9" s="371"/>
      <c r="AK9" s="371"/>
      <c r="AL9" s="371"/>
      <c r="AM9" s="372"/>
    </row>
    <row r="10" spans="1:39">
      <c r="A10" s="20"/>
      <c r="B10" s="20"/>
      <c r="C10" s="20"/>
      <c r="D10" s="20"/>
      <c r="E10" s="20"/>
      <c r="F10" s="20"/>
      <c r="G10" s="20"/>
      <c r="H10" s="20"/>
      <c r="I10" s="20"/>
      <c r="J10" s="20"/>
      <c r="K10" s="20"/>
      <c r="L10" s="20"/>
      <c r="M10" s="20"/>
      <c r="N10" s="20"/>
      <c r="O10" s="20"/>
      <c r="P10" s="20"/>
      <c r="Q10" s="20"/>
      <c r="R10" s="20"/>
      <c r="S10" s="20"/>
      <c r="T10" s="20"/>
      <c r="U10" s="20"/>
      <c r="V10" s="367"/>
      <c r="W10" s="368"/>
      <c r="X10" s="368"/>
      <c r="Y10" s="368"/>
      <c r="Z10" s="368"/>
      <c r="AA10" s="368"/>
      <c r="AB10" s="369"/>
      <c r="AC10" s="373"/>
      <c r="AD10" s="374"/>
      <c r="AE10" s="374"/>
      <c r="AF10" s="374"/>
      <c r="AG10" s="374"/>
      <c r="AH10" s="374"/>
      <c r="AI10" s="374"/>
      <c r="AJ10" s="374"/>
      <c r="AK10" s="374"/>
      <c r="AL10" s="374"/>
      <c r="AM10" s="375"/>
    </row>
    <row r="11" spans="1:39" ht="14.25" thickBot="1">
      <c r="A11" s="20"/>
      <c r="B11" s="20"/>
      <c r="C11" s="20"/>
      <c r="D11" s="20"/>
      <c r="E11" s="20"/>
      <c r="F11" s="20"/>
      <c r="G11" s="20"/>
      <c r="H11" s="20"/>
      <c r="I11" s="20"/>
      <c r="J11" s="20"/>
      <c r="K11" s="20"/>
      <c r="L11" s="20"/>
      <c r="M11" s="20"/>
      <c r="N11" s="20"/>
      <c r="O11" s="20"/>
      <c r="P11" s="20"/>
      <c r="Q11" s="20"/>
      <c r="R11" s="20"/>
      <c r="S11" s="20"/>
      <c r="T11" s="20"/>
      <c r="U11" s="20"/>
      <c r="V11" s="361" t="s">
        <v>5</v>
      </c>
      <c r="W11" s="362"/>
      <c r="X11" s="362"/>
      <c r="Y11" s="362"/>
      <c r="Z11" s="362"/>
      <c r="AA11" s="362"/>
      <c r="AB11" s="363"/>
      <c r="AC11" s="376">
        <f>'積算表（処遇Ⅱ）'!V7</f>
        <v>0</v>
      </c>
      <c r="AD11" s="377"/>
      <c r="AE11" s="377"/>
      <c r="AF11" s="377"/>
      <c r="AG11" s="377"/>
      <c r="AH11" s="377"/>
      <c r="AI11" s="377"/>
      <c r="AJ11" s="377"/>
      <c r="AK11" s="377"/>
      <c r="AL11" s="377"/>
      <c r="AM11" s="378"/>
    </row>
    <row r="12" spans="1:39">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c r="A13" s="20" t="s">
        <v>10</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c r="A15" s="20" t="s">
        <v>25</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ht="14.25" thickBot="1">
      <c r="A16" s="147" t="s">
        <v>76</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9"/>
    </row>
    <row r="17" spans="1:39">
      <c r="A17" s="150"/>
      <c r="B17" s="351" t="s">
        <v>12</v>
      </c>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5" t="str">
        <f>IF('積算表（処遇Ⅱ）'!X12="○","該当","非該当")</f>
        <v>非該当</v>
      </c>
      <c r="AH17" s="356"/>
      <c r="AI17" s="356"/>
      <c r="AJ17" s="356"/>
      <c r="AK17" s="356"/>
      <c r="AL17" s="356"/>
      <c r="AM17" s="357"/>
    </row>
    <row r="18" spans="1:39" ht="14.25" thickBot="1">
      <c r="A18" s="151"/>
      <c r="B18" s="353"/>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8"/>
      <c r="AH18" s="359"/>
      <c r="AI18" s="359"/>
      <c r="AJ18" s="359"/>
      <c r="AK18" s="359"/>
      <c r="AL18" s="359"/>
      <c r="AM18" s="360"/>
    </row>
    <row r="19" spans="1:3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ht="14.25" thickBot="1">
      <c r="A20" s="20" t="s">
        <v>13</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ht="23.25" customHeight="1" thickBot="1">
      <c r="A21" s="21" t="s">
        <v>14</v>
      </c>
      <c r="B21" s="4" t="s">
        <v>18</v>
      </c>
      <c r="C21" s="5"/>
      <c r="D21" s="5"/>
      <c r="E21" s="5"/>
      <c r="F21" s="5"/>
      <c r="G21" s="5"/>
      <c r="H21" s="4"/>
      <c r="I21" s="6"/>
      <c r="J21" s="7"/>
      <c r="K21" s="7"/>
      <c r="L21" s="7"/>
      <c r="M21" s="7"/>
      <c r="N21" s="7"/>
      <c r="O21" s="7"/>
      <c r="P21" s="7"/>
      <c r="Q21" s="7"/>
      <c r="R21" s="7"/>
      <c r="S21" s="7"/>
      <c r="T21" s="7"/>
      <c r="U21" s="7"/>
      <c r="V21" s="7"/>
      <c r="W21" s="7"/>
      <c r="X21" s="7"/>
      <c r="Y21" s="7"/>
      <c r="Z21" s="383"/>
      <c r="AA21" s="384"/>
      <c r="AB21" s="384"/>
      <c r="AC21" s="384"/>
      <c r="AD21" s="384"/>
      <c r="AE21" s="384"/>
      <c r="AF21" s="385"/>
      <c r="AG21" s="379" t="str">
        <f>IF(AG17="該当",'積算表（処遇Ⅱ）'!AA46,"―")</f>
        <v>―</v>
      </c>
      <c r="AH21" s="380"/>
      <c r="AI21" s="380"/>
      <c r="AJ21" s="380"/>
      <c r="AK21" s="380"/>
      <c r="AL21" s="380"/>
      <c r="AM21" s="381"/>
    </row>
    <row r="22" spans="1:39" ht="23.25" customHeight="1">
      <c r="A22" s="391" t="s">
        <v>83</v>
      </c>
      <c r="B22" s="389" t="s">
        <v>19</v>
      </c>
      <c r="C22" s="389"/>
      <c r="D22" s="389"/>
      <c r="E22" s="389"/>
      <c r="F22" s="389"/>
      <c r="G22" s="389"/>
      <c r="H22" s="8" t="s">
        <v>88</v>
      </c>
      <c r="I22" s="9"/>
      <c r="J22" s="10"/>
      <c r="K22" s="10"/>
      <c r="L22" s="10"/>
      <c r="M22" s="10"/>
      <c r="N22" s="10"/>
      <c r="O22" s="10"/>
      <c r="P22" s="10"/>
      <c r="Q22" s="10"/>
      <c r="R22" s="10"/>
      <c r="S22" s="10"/>
      <c r="T22" s="10"/>
      <c r="U22" s="10"/>
      <c r="V22" s="10"/>
      <c r="W22" s="10"/>
      <c r="X22" s="10"/>
      <c r="Y22" s="10"/>
      <c r="Z22" s="11"/>
      <c r="AA22" s="12"/>
      <c r="AB22" s="12"/>
      <c r="AC22" s="12"/>
      <c r="AD22" s="12"/>
      <c r="AE22" s="12"/>
      <c r="AF22" s="13"/>
      <c r="AG22" s="386" t="str">
        <f>IF(AG17="該当",'積算表（処遇Ⅱ）'!AA48,"―")</f>
        <v>―</v>
      </c>
      <c r="AH22" s="387"/>
      <c r="AI22" s="387"/>
      <c r="AJ22" s="387"/>
      <c r="AK22" s="387"/>
      <c r="AL22" s="387"/>
      <c r="AM22" s="388"/>
    </row>
    <row r="23" spans="1:39" ht="23.25" customHeight="1" thickBot="1">
      <c r="A23" s="392"/>
      <c r="B23" s="390"/>
      <c r="C23" s="390"/>
      <c r="D23" s="390"/>
      <c r="E23" s="390"/>
      <c r="F23" s="390"/>
      <c r="G23" s="390"/>
      <c r="H23" s="14" t="s">
        <v>89</v>
      </c>
      <c r="I23" s="15"/>
      <c r="J23" s="16"/>
      <c r="K23" s="16"/>
      <c r="L23" s="16"/>
      <c r="M23" s="16"/>
      <c r="N23" s="16"/>
      <c r="O23" s="16"/>
      <c r="P23" s="16"/>
      <c r="Q23" s="16"/>
      <c r="R23" s="16"/>
      <c r="S23" s="16"/>
      <c r="T23" s="16"/>
      <c r="U23" s="16"/>
      <c r="V23" s="16"/>
      <c r="W23" s="16"/>
      <c r="X23" s="16"/>
      <c r="Y23" s="16"/>
      <c r="Z23" s="17"/>
      <c r="AA23" s="18"/>
      <c r="AB23" s="18"/>
      <c r="AC23" s="18"/>
      <c r="AD23" s="18"/>
      <c r="AE23" s="18"/>
      <c r="AF23" s="19"/>
      <c r="AG23" s="393" t="str">
        <f>IF(AG17="該当",'積算表（処遇Ⅱ）'!AA50,"―")</f>
        <v>―</v>
      </c>
      <c r="AH23" s="394"/>
      <c r="AI23" s="394"/>
      <c r="AJ23" s="394"/>
      <c r="AK23" s="394"/>
      <c r="AL23" s="394"/>
      <c r="AM23" s="395"/>
    </row>
    <row r="24" spans="1:39">
      <c r="A24" s="20"/>
      <c r="B24" s="20"/>
      <c r="C24" s="20"/>
      <c r="D24" s="20"/>
      <c r="E24" s="20"/>
      <c r="F24" s="20"/>
      <c r="G24" s="20"/>
      <c r="H24" s="152"/>
      <c r="I24" s="152"/>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c r="A25" s="20" t="s">
        <v>26</v>
      </c>
      <c r="B25" s="20"/>
      <c r="C25" s="20"/>
      <c r="D25" s="20"/>
      <c r="E25" s="20"/>
      <c r="F25" s="20"/>
      <c r="G25" s="20"/>
      <c r="H25" s="152"/>
      <c r="I25" s="152"/>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ht="14.25" thickBot="1">
      <c r="A26" s="147" t="s">
        <v>76</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39">
      <c r="A27" s="150"/>
      <c r="B27" s="351" t="s">
        <v>27</v>
      </c>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5" t="str">
        <f>IF('積算表（処遇Ⅱ）'!X55="○","該当","非該当")</f>
        <v>非該当</v>
      </c>
      <c r="AH27" s="356"/>
      <c r="AI27" s="356"/>
      <c r="AJ27" s="356"/>
      <c r="AK27" s="356"/>
      <c r="AL27" s="356"/>
      <c r="AM27" s="357"/>
    </row>
    <row r="28" spans="1:39" ht="14.25" thickBot="1">
      <c r="A28" s="150"/>
      <c r="B28" s="353"/>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8"/>
      <c r="AH28" s="359"/>
      <c r="AI28" s="359"/>
      <c r="AJ28" s="359"/>
      <c r="AK28" s="359"/>
      <c r="AL28" s="359"/>
      <c r="AM28" s="360"/>
    </row>
    <row r="29" spans="1:39">
      <c r="A29" s="153"/>
      <c r="B29" s="351" t="s">
        <v>47</v>
      </c>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96"/>
      <c r="AG29" s="355" t="str">
        <f>IF('積算表（処遇Ⅱ）'!X57="○","該当","非該当")</f>
        <v>非該当</v>
      </c>
      <c r="AH29" s="356"/>
      <c r="AI29" s="356"/>
      <c r="AJ29" s="356"/>
      <c r="AK29" s="356"/>
      <c r="AL29" s="356"/>
      <c r="AM29" s="357"/>
    </row>
    <row r="30" spans="1:39" ht="14.25" customHeight="1" thickBot="1">
      <c r="A30" s="154"/>
      <c r="B30" s="353"/>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97"/>
      <c r="AG30" s="358"/>
      <c r="AH30" s="359"/>
      <c r="AI30" s="359"/>
      <c r="AJ30" s="359"/>
      <c r="AK30" s="359"/>
      <c r="AL30" s="359"/>
      <c r="AM30" s="360"/>
    </row>
    <row r="31" spans="1:39">
      <c r="A31" s="155"/>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66"/>
      <c r="AH31" s="166"/>
      <c r="AI31" s="166"/>
      <c r="AJ31" s="166"/>
      <c r="AK31" s="166"/>
      <c r="AL31" s="166"/>
      <c r="AM31" s="166"/>
    </row>
    <row r="32" spans="1:39" ht="14.25" thickBot="1">
      <c r="A32" s="20" t="s">
        <v>13</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row>
    <row r="33" spans="1:39" ht="23.25" customHeight="1" thickBot="1">
      <c r="A33" s="157" t="s">
        <v>84</v>
      </c>
      <c r="B33" s="4"/>
      <c r="C33" s="5"/>
      <c r="D33" s="5"/>
      <c r="E33" s="5"/>
      <c r="F33" s="5"/>
      <c r="G33" s="5"/>
      <c r="H33" s="4"/>
      <c r="I33" s="6"/>
      <c r="J33" s="7"/>
      <c r="K33" s="7"/>
      <c r="L33" s="7"/>
      <c r="M33" s="7"/>
      <c r="N33" s="7"/>
      <c r="O33" s="7"/>
      <c r="P33" s="7"/>
      <c r="Q33" s="7"/>
      <c r="R33" s="7"/>
      <c r="S33" s="7"/>
      <c r="T33" s="7"/>
      <c r="U33" s="7"/>
      <c r="V33" s="7"/>
      <c r="W33" s="7"/>
      <c r="X33" s="7"/>
      <c r="Y33" s="7"/>
      <c r="Z33" s="158"/>
      <c r="AA33" s="159"/>
      <c r="AB33" s="159"/>
      <c r="AC33" s="159"/>
      <c r="AD33" s="159"/>
      <c r="AE33" s="159"/>
      <c r="AF33" s="160"/>
      <c r="AG33" s="379" t="str">
        <f>IF(AND(AG27="該当",AG29="該当"),'積算表（処遇Ⅱ）'!AA65,"―")</f>
        <v>―</v>
      </c>
      <c r="AH33" s="380"/>
      <c r="AI33" s="380"/>
      <c r="AJ33" s="380"/>
      <c r="AK33" s="380"/>
      <c r="AL33" s="380"/>
      <c r="AM33" s="381"/>
    </row>
    <row r="34" spans="1:39">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row>
    <row r="35" spans="1:39" ht="13.5" customHeight="1">
      <c r="A35" s="382" t="s">
        <v>119</v>
      </c>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row>
    <row r="36" spans="1:39">
      <c r="A36" s="382"/>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row>
    <row r="37" spans="1:39">
      <c r="A37" s="382"/>
      <c r="B37" s="382"/>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row>
  </sheetData>
  <sheetProtection algorithmName="SHA-512" hashValue="R3qpOdgmsbQuVLGHHMMAoJq9UxK3IK89GD65rHX1JuJz1dc65/SAfZmFtjXpk0M20gJFtqbIuXZUirYHNUrccQ==" saltValue="gWvXPfXvSPs6VQi3e9PZWw==" spinCount="100000"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B17:AF18"/>
    <mergeCell ref="AG17:AM18"/>
    <mergeCell ref="V11:AB11"/>
    <mergeCell ref="V9:AB10"/>
    <mergeCell ref="AC9:AM10"/>
    <mergeCell ref="AC11:AM11"/>
    <mergeCell ref="V7:AB7"/>
    <mergeCell ref="AC7:AM7"/>
    <mergeCell ref="V8:AB8"/>
    <mergeCell ref="AC8:AM8"/>
    <mergeCell ref="A2:AM3"/>
    <mergeCell ref="AC4:AM4"/>
    <mergeCell ref="V6:AB6"/>
    <mergeCell ref="AC6:AF6"/>
    <mergeCell ref="AG6:AK6"/>
    <mergeCell ref="AL6:AM6"/>
  </mergeCells>
  <phoneticPr fontId="1"/>
  <conditionalFormatting sqref="A1:XFD10 A12:XFD1048576 A11:AC11 AN11:XFD11">
    <cfRule type="expression" priority="1">
      <formula>CELL("protect",A1)=1</formula>
    </cfRule>
  </conditionalFormatting>
  <dataValidations disablePrompts="1"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R1" sqref="R1"/>
    </sheetView>
  </sheetViews>
  <sheetFormatPr defaultColWidth="9" defaultRowHeight="13.5"/>
  <cols>
    <col min="1" max="1" width="2" style="68" customWidth="1"/>
    <col min="2" max="2" width="1.5" style="68" customWidth="1"/>
    <col min="3" max="3" width="14.125" style="68" customWidth="1"/>
    <col min="4" max="4" width="8" style="68" customWidth="1"/>
    <col min="5" max="16" width="7" style="68" customWidth="1"/>
    <col min="17" max="17" width="9.125" style="68" customWidth="1"/>
    <col min="18" max="16384" width="9" style="68"/>
  </cols>
  <sheetData>
    <row r="1" spans="1:17" ht="14.25">
      <c r="A1" s="66"/>
      <c r="B1" s="67"/>
      <c r="C1" s="66"/>
      <c r="D1" s="66"/>
      <c r="E1" s="66"/>
      <c r="F1" s="66"/>
      <c r="G1" s="66"/>
      <c r="H1" s="66"/>
      <c r="I1" s="66"/>
      <c r="J1" s="66"/>
      <c r="K1" s="66"/>
      <c r="L1" s="66"/>
      <c r="M1" s="66"/>
      <c r="N1" s="66"/>
      <c r="O1" s="66"/>
      <c r="P1" s="66"/>
      <c r="Q1" s="66"/>
    </row>
    <row r="2" spans="1:17" ht="18.75" customHeight="1">
      <c r="A2" s="410" t="s">
        <v>94</v>
      </c>
      <c r="B2" s="410"/>
      <c r="C2" s="410"/>
      <c r="D2" s="410"/>
      <c r="E2" s="410"/>
      <c r="F2" s="410"/>
      <c r="G2" s="410"/>
      <c r="H2" s="410"/>
      <c r="I2" s="410"/>
      <c r="J2" s="410"/>
      <c r="K2" s="410"/>
      <c r="L2" s="410"/>
      <c r="M2" s="410"/>
      <c r="N2" s="410"/>
      <c r="O2" s="410"/>
      <c r="P2" s="410"/>
      <c r="Q2" s="410"/>
    </row>
    <row r="3" spans="1:17" ht="17.25" customHeight="1">
      <c r="A3" s="410"/>
      <c r="B3" s="410"/>
      <c r="C3" s="410"/>
      <c r="D3" s="410"/>
      <c r="E3" s="410"/>
      <c r="F3" s="410"/>
      <c r="G3" s="410"/>
      <c r="H3" s="410"/>
      <c r="I3" s="410"/>
      <c r="J3" s="410"/>
      <c r="K3" s="410"/>
      <c r="L3" s="410"/>
      <c r="M3" s="410"/>
      <c r="N3" s="410"/>
      <c r="O3" s="410"/>
      <c r="P3" s="410"/>
      <c r="Q3" s="410"/>
    </row>
    <row r="4" spans="1:17" ht="18" customHeight="1" thickBot="1">
      <c r="A4" s="66"/>
      <c r="B4" s="69"/>
      <c r="C4" s="69"/>
      <c r="D4" s="66"/>
      <c r="E4" s="66"/>
      <c r="F4" s="66"/>
      <c r="G4" s="66"/>
      <c r="H4" s="66"/>
      <c r="I4" s="66"/>
      <c r="J4" s="66"/>
      <c r="K4" s="66"/>
      <c r="L4" s="66"/>
      <c r="M4" s="66"/>
      <c r="N4" s="66"/>
      <c r="O4" s="66"/>
      <c r="P4" s="66"/>
      <c r="Q4" s="66"/>
    </row>
    <row r="5" spans="1:17" ht="18" customHeight="1" thickBot="1">
      <c r="A5" s="66"/>
      <c r="B5" s="69"/>
      <c r="C5" s="69"/>
      <c r="D5" s="66"/>
      <c r="E5" s="66"/>
      <c r="F5" s="66"/>
      <c r="G5" s="66"/>
      <c r="H5" s="411" t="s">
        <v>95</v>
      </c>
      <c r="I5" s="412"/>
      <c r="J5" s="412"/>
      <c r="K5" s="412"/>
      <c r="L5" s="413"/>
      <c r="M5" s="414">
        <f>'積算表（処遇Ⅱ）'!V5</f>
        <v>0</v>
      </c>
      <c r="N5" s="415"/>
      <c r="O5" s="415"/>
      <c r="P5" s="415"/>
      <c r="Q5" s="416"/>
    </row>
    <row r="6" spans="1:17" ht="18" customHeight="1">
      <c r="A6" s="66"/>
      <c r="B6" s="69"/>
      <c r="C6" s="69"/>
      <c r="D6" s="66"/>
      <c r="E6" s="66"/>
      <c r="F6" s="66"/>
      <c r="G6" s="66"/>
      <c r="H6" s="70"/>
      <c r="I6" s="70"/>
      <c r="J6" s="70"/>
      <c r="K6" s="70"/>
      <c r="L6" s="70"/>
      <c r="M6" s="70"/>
      <c r="N6" s="70"/>
      <c r="O6" s="70"/>
      <c r="P6" s="70"/>
      <c r="Q6" s="70"/>
    </row>
    <row r="7" spans="1:17" ht="18" customHeight="1">
      <c r="A7" s="66"/>
      <c r="B7" s="66" t="s">
        <v>96</v>
      </c>
      <c r="C7" s="66"/>
      <c r="D7" s="66"/>
      <c r="E7" s="66"/>
      <c r="F7" s="66"/>
      <c r="G7" s="66"/>
      <c r="H7" s="70"/>
      <c r="I7" s="70"/>
      <c r="J7" s="70"/>
      <c r="K7" s="70"/>
      <c r="L7" s="70"/>
      <c r="M7" s="70"/>
      <c r="N7" s="70"/>
      <c r="O7" s="70"/>
      <c r="P7" s="70"/>
      <c r="Q7" s="70"/>
    </row>
    <row r="8" spans="1:17" ht="18" customHeight="1">
      <c r="A8" s="66"/>
      <c r="B8" s="66" t="s">
        <v>97</v>
      </c>
      <c r="C8" s="66"/>
      <c r="D8" s="66"/>
      <c r="E8" s="66"/>
      <c r="F8" s="66"/>
      <c r="G8" s="66"/>
      <c r="H8" s="70"/>
      <c r="I8" s="70"/>
      <c r="J8" s="70"/>
      <c r="K8" s="70"/>
      <c r="L8" s="70"/>
      <c r="M8" s="70"/>
      <c r="N8" s="70"/>
      <c r="O8" s="70"/>
      <c r="P8" s="70"/>
      <c r="Q8" s="70"/>
    </row>
    <row r="9" spans="1:17" ht="18" customHeight="1">
      <c r="A9" s="66"/>
      <c r="B9" s="66" t="s">
        <v>98</v>
      </c>
      <c r="C9" s="71"/>
      <c r="D9" s="66"/>
      <c r="E9" s="66"/>
      <c r="F9" s="66"/>
      <c r="G9" s="66"/>
      <c r="H9" s="70"/>
      <c r="I9" s="70"/>
      <c r="J9" s="70"/>
      <c r="K9" s="70"/>
      <c r="L9" s="70"/>
      <c r="M9" s="70"/>
      <c r="N9" s="70"/>
      <c r="O9" s="70"/>
      <c r="P9" s="70"/>
      <c r="Q9" s="70"/>
    </row>
    <row r="10" spans="1:17" ht="18" customHeight="1">
      <c r="A10" s="66"/>
      <c r="B10" s="71"/>
      <c r="C10" s="71"/>
      <c r="D10" s="66"/>
      <c r="E10" s="66"/>
      <c r="F10" s="66"/>
      <c r="G10" s="66"/>
      <c r="H10" s="70"/>
      <c r="I10" s="70"/>
      <c r="J10" s="70"/>
      <c r="K10" s="70"/>
      <c r="L10" s="70"/>
      <c r="M10" s="70"/>
      <c r="N10" s="70"/>
      <c r="O10" s="70"/>
      <c r="P10" s="70"/>
      <c r="Q10" s="70"/>
    </row>
    <row r="11" spans="1:17" ht="18" customHeight="1" thickBot="1">
      <c r="A11" s="72" t="s">
        <v>99</v>
      </c>
      <c r="B11" s="66"/>
      <c r="C11" s="66"/>
      <c r="D11" s="66"/>
      <c r="E11" s="66"/>
      <c r="F11" s="66"/>
      <c r="G11" s="66"/>
      <c r="H11" s="66"/>
      <c r="I11" s="66"/>
      <c r="J11" s="66"/>
      <c r="K11" s="66"/>
      <c r="L11" s="66"/>
      <c r="M11" s="66"/>
      <c r="N11" s="66"/>
      <c r="O11" s="66"/>
      <c r="P11" s="66"/>
      <c r="Q11" s="66"/>
    </row>
    <row r="12" spans="1:17" ht="17.25" customHeight="1">
      <c r="A12" s="66"/>
      <c r="B12" s="417" t="s">
        <v>120</v>
      </c>
      <c r="C12" s="418"/>
      <c r="D12" s="419"/>
      <c r="E12" s="73">
        <v>4</v>
      </c>
      <c r="F12" s="73">
        <v>5</v>
      </c>
      <c r="G12" s="73">
        <v>6</v>
      </c>
      <c r="H12" s="73">
        <v>7</v>
      </c>
      <c r="I12" s="73">
        <v>8</v>
      </c>
      <c r="J12" s="73">
        <v>9</v>
      </c>
      <c r="K12" s="73">
        <v>10</v>
      </c>
      <c r="L12" s="73">
        <v>11</v>
      </c>
      <c r="M12" s="73">
        <v>12</v>
      </c>
      <c r="N12" s="73">
        <v>1</v>
      </c>
      <c r="O12" s="73">
        <v>2</v>
      </c>
      <c r="P12" s="73">
        <v>3</v>
      </c>
      <c r="Q12" s="423" t="s">
        <v>100</v>
      </c>
    </row>
    <row r="13" spans="1:17" ht="17.25" customHeight="1">
      <c r="A13" s="66"/>
      <c r="B13" s="420"/>
      <c r="C13" s="421"/>
      <c r="D13" s="422"/>
      <c r="E13" s="425" t="s">
        <v>101</v>
      </c>
      <c r="F13" s="426"/>
      <c r="G13" s="426"/>
      <c r="H13" s="426"/>
      <c r="I13" s="426"/>
      <c r="J13" s="426"/>
      <c r="K13" s="426"/>
      <c r="L13" s="426"/>
      <c r="M13" s="426"/>
      <c r="N13" s="426"/>
      <c r="O13" s="426"/>
      <c r="P13" s="427"/>
      <c r="Q13" s="424"/>
    </row>
    <row r="14" spans="1:17" ht="17.25" customHeight="1">
      <c r="A14" s="66"/>
      <c r="B14" s="398" t="s">
        <v>102</v>
      </c>
      <c r="C14" s="428"/>
      <c r="D14" s="74" t="s">
        <v>103</v>
      </c>
      <c r="E14" s="75"/>
      <c r="F14" s="75"/>
      <c r="G14" s="75"/>
      <c r="H14" s="75"/>
      <c r="I14" s="75"/>
      <c r="J14" s="75"/>
      <c r="K14" s="75"/>
      <c r="L14" s="75"/>
      <c r="M14" s="75"/>
      <c r="N14" s="75"/>
      <c r="O14" s="75"/>
      <c r="P14" s="75"/>
      <c r="Q14" s="76">
        <f>ROUND(SUM(E14:P14)/12,0)</f>
        <v>0</v>
      </c>
    </row>
    <row r="15" spans="1:17" ht="17.25" customHeight="1">
      <c r="A15" s="66"/>
      <c r="B15" s="429"/>
      <c r="C15" s="430"/>
      <c r="D15" s="77" t="s">
        <v>104</v>
      </c>
      <c r="E15" s="78"/>
      <c r="F15" s="79" t="e">
        <f t="shared" ref="F15:P15" si="0">F14/$E$14</f>
        <v>#DIV/0!</v>
      </c>
      <c r="G15" s="79" t="e">
        <f t="shared" si="0"/>
        <v>#DIV/0!</v>
      </c>
      <c r="H15" s="79" t="e">
        <f t="shared" si="0"/>
        <v>#DIV/0!</v>
      </c>
      <c r="I15" s="79" t="e">
        <f t="shared" si="0"/>
        <v>#DIV/0!</v>
      </c>
      <c r="J15" s="79" t="e">
        <f t="shared" si="0"/>
        <v>#DIV/0!</v>
      </c>
      <c r="K15" s="79" t="e">
        <f t="shared" si="0"/>
        <v>#DIV/0!</v>
      </c>
      <c r="L15" s="79" t="e">
        <f t="shared" si="0"/>
        <v>#DIV/0!</v>
      </c>
      <c r="M15" s="79" t="e">
        <f t="shared" si="0"/>
        <v>#DIV/0!</v>
      </c>
      <c r="N15" s="79" t="e">
        <f t="shared" si="0"/>
        <v>#DIV/0!</v>
      </c>
      <c r="O15" s="79" t="e">
        <f t="shared" si="0"/>
        <v>#DIV/0!</v>
      </c>
      <c r="P15" s="79" t="e">
        <f t="shared" si="0"/>
        <v>#DIV/0!</v>
      </c>
      <c r="Q15" s="80" t="s">
        <v>105</v>
      </c>
    </row>
    <row r="16" spans="1:17" ht="17.25" customHeight="1">
      <c r="A16" s="66"/>
      <c r="B16" s="431" t="s">
        <v>106</v>
      </c>
      <c r="C16" s="432"/>
      <c r="D16" s="74" t="s">
        <v>103</v>
      </c>
      <c r="E16" s="75"/>
      <c r="F16" s="75"/>
      <c r="G16" s="75"/>
      <c r="H16" s="75"/>
      <c r="I16" s="75"/>
      <c r="J16" s="75"/>
      <c r="K16" s="75"/>
      <c r="L16" s="75"/>
      <c r="M16" s="75"/>
      <c r="N16" s="75"/>
      <c r="O16" s="75"/>
      <c r="P16" s="75"/>
      <c r="Q16" s="76">
        <f>ROUND(SUM(E16:P16)/12,0)</f>
        <v>0</v>
      </c>
    </row>
    <row r="17" spans="1:17" ht="17.25" customHeight="1">
      <c r="A17" s="66"/>
      <c r="B17" s="431"/>
      <c r="C17" s="432"/>
      <c r="D17" s="77" t="s">
        <v>104</v>
      </c>
      <c r="E17" s="78"/>
      <c r="F17" s="79" t="e">
        <f t="shared" ref="F17:P17" si="1">F16/$E$16</f>
        <v>#DIV/0!</v>
      </c>
      <c r="G17" s="79" t="e">
        <f t="shared" si="1"/>
        <v>#DIV/0!</v>
      </c>
      <c r="H17" s="79" t="e">
        <f t="shared" si="1"/>
        <v>#DIV/0!</v>
      </c>
      <c r="I17" s="79" t="e">
        <f t="shared" si="1"/>
        <v>#DIV/0!</v>
      </c>
      <c r="J17" s="79" t="e">
        <f t="shared" si="1"/>
        <v>#DIV/0!</v>
      </c>
      <c r="K17" s="79" t="e">
        <f t="shared" si="1"/>
        <v>#DIV/0!</v>
      </c>
      <c r="L17" s="79" t="e">
        <f t="shared" si="1"/>
        <v>#DIV/0!</v>
      </c>
      <c r="M17" s="79" t="e">
        <f t="shared" si="1"/>
        <v>#DIV/0!</v>
      </c>
      <c r="N17" s="79" t="e">
        <f t="shared" si="1"/>
        <v>#DIV/0!</v>
      </c>
      <c r="O17" s="79" t="e">
        <f t="shared" si="1"/>
        <v>#DIV/0!</v>
      </c>
      <c r="P17" s="79" t="e">
        <f t="shared" si="1"/>
        <v>#DIV/0!</v>
      </c>
      <c r="Q17" s="80"/>
    </row>
    <row r="18" spans="1:17" ht="15" customHeight="1">
      <c r="A18" s="66"/>
      <c r="B18" s="433"/>
      <c r="C18" s="435" t="s">
        <v>107</v>
      </c>
      <c r="D18" s="74" t="s">
        <v>103</v>
      </c>
      <c r="E18" s="75"/>
      <c r="F18" s="75"/>
      <c r="G18" s="75"/>
      <c r="H18" s="75"/>
      <c r="I18" s="75"/>
      <c r="J18" s="75"/>
      <c r="K18" s="75"/>
      <c r="L18" s="75"/>
      <c r="M18" s="75"/>
      <c r="N18" s="75"/>
      <c r="O18" s="75"/>
      <c r="P18" s="75"/>
      <c r="Q18" s="76">
        <f>ROUND(SUM(E18:P18)/12,0)</f>
        <v>0</v>
      </c>
    </row>
    <row r="19" spans="1:17" ht="15" customHeight="1">
      <c r="A19" s="66"/>
      <c r="B19" s="434"/>
      <c r="C19" s="436"/>
      <c r="D19" s="77" t="s">
        <v>104</v>
      </c>
      <c r="E19" s="78"/>
      <c r="F19" s="79" t="e">
        <f t="shared" ref="F19:P19" si="2">F18/$E$18</f>
        <v>#DIV/0!</v>
      </c>
      <c r="G19" s="79" t="e">
        <f t="shared" si="2"/>
        <v>#DIV/0!</v>
      </c>
      <c r="H19" s="79" t="e">
        <f t="shared" si="2"/>
        <v>#DIV/0!</v>
      </c>
      <c r="I19" s="79" t="e">
        <f t="shared" si="2"/>
        <v>#DIV/0!</v>
      </c>
      <c r="J19" s="79" t="e">
        <f t="shared" si="2"/>
        <v>#DIV/0!</v>
      </c>
      <c r="K19" s="79" t="e">
        <f t="shared" si="2"/>
        <v>#DIV/0!</v>
      </c>
      <c r="L19" s="79" t="e">
        <f t="shared" si="2"/>
        <v>#DIV/0!</v>
      </c>
      <c r="M19" s="79" t="e">
        <f t="shared" si="2"/>
        <v>#DIV/0!</v>
      </c>
      <c r="N19" s="79" t="e">
        <f t="shared" si="2"/>
        <v>#DIV/0!</v>
      </c>
      <c r="O19" s="79" t="e">
        <f t="shared" si="2"/>
        <v>#DIV/0!</v>
      </c>
      <c r="P19" s="79" t="e">
        <f t="shared" si="2"/>
        <v>#DIV/0!</v>
      </c>
      <c r="Q19" s="80"/>
    </row>
    <row r="20" spans="1:17" ht="17.25" customHeight="1">
      <c r="A20" s="66"/>
      <c r="B20" s="437" t="s">
        <v>108</v>
      </c>
      <c r="C20" s="438"/>
      <c r="D20" s="74" t="s">
        <v>103</v>
      </c>
      <c r="E20" s="75"/>
      <c r="F20" s="75"/>
      <c r="G20" s="75"/>
      <c r="H20" s="75"/>
      <c r="I20" s="75"/>
      <c r="J20" s="75"/>
      <c r="K20" s="75"/>
      <c r="L20" s="75"/>
      <c r="M20" s="75"/>
      <c r="N20" s="75"/>
      <c r="O20" s="75"/>
      <c r="P20" s="75"/>
      <c r="Q20" s="76">
        <f>ROUND(SUM(E20:P20)/12,0)</f>
        <v>0</v>
      </c>
    </row>
    <row r="21" spans="1:17" ht="17.25" customHeight="1">
      <c r="A21" s="66"/>
      <c r="B21" s="439"/>
      <c r="C21" s="440"/>
      <c r="D21" s="77" t="s">
        <v>104</v>
      </c>
      <c r="E21" s="78"/>
      <c r="F21" s="79" t="e">
        <f t="shared" ref="F21:P21" si="3">F20/$E$20</f>
        <v>#DIV/0!</v>
      </c>
      <c r="G21" s="79" t="e">
        <f t="shared" si="3"/>
        <v>#DIV/0!</v>
      </c>
      <c r="H21" s="79" t="e">
        <f t="shared" si="3"/>
        <v>#DIV/0!</v>
      </c>
      <c r="I21" s="79" t="e">
        <f t="shared" si="3"/>
        <v>#DIV/0!</v>
      </c>
      <c r="J21" s="79" t="e">
        <f t="shared" si="3"/>
        <v>#DIV/0!</v>
      </c>
      <c r="K21" s="79" t="e">
        <f t="shared" si="3"/>
        <v>#DIV/0!</v>
      </c>
      <c r="L21" s="79" t="e">
        <f t="shared" si="3"/>
        <v>#DIV/0!</v>
      </c>
      <c r="M21" s="79" t="e">
        <f t="shared" si="3"/>
        <v>#DIV/0!</v>
      </c>
      <c r="N21" s="79" t="e">
        <f t="shared" si="3"/>
        <v>#DIV/0!</v>
      </c>
      <c r="O21" s="79" t="e">
        <f t="shared" si="3"/>
        <v>#DIV/0!</v>
      </c>
      <c r="P21" s="79" t="e">
        <f t="shared" si="3"/>
        <v>#DIV/0!</v>
      </c>
      <c r="Q21" s="80"/>
    </row>
    <row r="22" spans="1:17" ht="17.25" customHeight="1">
      <c r="A22" s="66"/>
      <c r="B22" s="398" t="s">
        <v>35</v>
      </c>
      <c r="C22" s="399"/>
      <c r="D22" s="74" t="s">
        <v>103</v>
      </c>
      <c r="E22" s="75"/>
      <c r="F22" s="75"/>
      <c r="G22" s="75"/>
      <c r="H22" s="75"/>
      <c r="I22" s="75"/>
      <c r="J22" s="75"/>
      <c r="K22" s="75"/>
      <c r="L22" s="75"/>
      <c r="M22" s="75"/>
      <c r="N22" s="75"/>
      <c r="O22" s="75"/>
      <c r="P22" s="75"/>
      <c r="Q22" s="76">
        <f>ROUND(SUM(E22:P22)/12,0)</f>
        <v>0</v>
      </c>
    </row>
    <row r="23" spans="1:17" ht="17.25" customHeight="1" thickBot="1">
      <c r="A23" s="66"/>
      <c r="B23" s="400"/>
      <c r="C23" s="401"/>
      <c r="D23" s="81" t="s">
        <v>104</v>
      </c>
      <c r="E23" s="82"/>
      <c r="F23" s="83" t="e">
        <f t="shared" ref="F23:P23" si="4">F22/$E$22</f>
        <v>#DIV/0!</v>
      </c>
      <c r="G23" s="83" t="e">
        <f t="shared" si="4"/>
        <v>#DIV/0!</v>
      </c>
      <c r="H23" s="83" t="e">
        <f t="shared" si="4"/>
        <v>#DIV/0!</v>
      </c>
      <c r="I23" s="83" t="e">
        <f t="shared" si="4"/>
        <v>#DIV/0!</v>
      </c>
      <c r="J23" s="83" t="e">
        <f t="shared" si="4"/>
        <v>#DIV/0!</v>
      </c>
      <c r="K23" s="83" t="e">
        <f t="shared" si="4"/>
        <v>#DIV/0!</v>
      </c>
      <c r="L23" s="83" t="e">
        <f t="shared" si="4"/>
        <v>#DIV/0!</v>
      </c>
      <c r="M23" s="83" t="e">
        <f t="shared" si="4"/>
        <v>#DIV/0!</v>
      </c>
      <c r="N23" s="83" t="e">
        <f t="shared" si="4"/>
        <v>#DIV/0!</v>
      </c>
      <c r="O23" s="83" t="e">
        <f t="shared" si="4"/>
        <v>#DIV/0!</v>
      </c>
      <c r="P23" s="83" t="e">
        <f t="shared" si="4"/>
        <v>#DIV/0!</v>
      </c>
      <c r="Q23" s="84"/>
    </row>
    <row r="24" spans="1:17" ht="17.25" customHeight="1" thickTop="1" thickBot="1">
      <c r="A24" s="66"/>
      <c r="B24" s="402" t="s">
        <v>109</v>
      </c>
      <c r="C24" s="403"/>
      <c r="D24" s="85"/>
      <c r="E24" s="86">
        <f>SUM(E14+E16+E20+E22)</f>
        <v>0</v>
      </c>
      <c r="F24" s="87"/>
      <c r="G24" s="87"/>
      <c r="H24" s="87"/>
      <c r="I24" s="87"/>
      <c r="J24" s="87"/>
      <c r="K24" s="87"/>
      <c r="L24" s="87"/>
      <c r="M24" s="87"/>
      <c r="N24" s="87"/>
      <c r="O24" s="87"/>
      <c r="P24" s="87"/>
      <c r="Q24" s="88">
        <f>SUM(Q14+Q16+Q20+Q22)</f>
        <v>0</v>
      </c>
    </row>
    <row r="25" spans="1:17" ht="17.25" customHeight="1">
      <c r="A25" s="66"/>
      <c r="B25" s="70"/>
      <c r="C25" s="70"/>
      <c r="D25" s="70"/>
      <c r="E25" s="89"/>
      <c r="F25" s="90"/>
      <c r="G25" s="90"/>
      <c r="H25" s="90"/>
      <c r="I25" s="90"/>
      <c r="J25" s="90"/>
      <c r="K25" s="90"/>
      <c r="L25" s="90"/>
      <c r="M25" s="90"/>
      <c r="N25" s="90"/>
      <c r="O25" s="90"/>
      <c r="P25" s="90"/>
      <c r="Q25" s="66"/>
    </row>
    <row r="26" spans="1:17" ht="17.25" customHeight="1">
      <c r="A26" s="66"/>
      <c r="B26" s="70"/>
      <c r="C26" s="70"/>
      <c r="D26" s="70"/>
      <c r="E26" s="89"/>
      <c r="F26" s="90"/>
      <c r="G26" s="90"/>
      <c r="H26" s="90"/>
      <c r="I26" s="90"/>
      <c r="J26" s="90"/>
      <c r="K26" s="90"/>
      <c r="L26" s="90"/>
      <c r="M26" s="90"/>
      <c r="N26" s="90"/>
      <c r="O26" s="90"/>
      <c r="P26" s="90"/>
      <c r="Q26" s="66"/>
    </row>
    <row r="27" spans="1:17" ht="17.25" customHeight="1" thickBot="1">
      <c r="A27" s="72" t="s">
        <v>110</v>
      </c>
      <c r="B27" s="66"/>
      <c r="C27" s="66"/>
      <c r="D27" s="66"/>
      <c r="E27" s="91"/>
      <c r="F27" s="66"/>
      <c r="G27" s="66"/>
      <c r="H27" s="66"/>
      <c r="I27" s="66"/>
      <c r="J27" s="66"/>
      <c r="K27" s="66"/>
      <c r="L27" s="66"/>
      <c r="M27" s="66"/>
      <c r="N27" s="66"/>
      <c r="O27" s="66"/>
      <c r="P27" s="66"/>
      <c r="Q27" s="66"/>
    </row>
    <row r="28" spans="1:17" ht="17.25" customHeight="1" thickBot="1">
      <c r="A28" s="66"/>
      <c r="B28" s="404" t="s">
        <v>125</v>
      </c>
      <c r="C28" s="405"/>
      <c r="D28" s="406"/>
      <c r="E28" s="92">
        <v>4</v>
      </c>
      <c r="F28" s="93">
        <v>5</v>
      </c>
      <c r="G28" s="73">
        <v>6</v>
      </c>
      <c r="H28" s="73">
        <v>7</v>
      </c>
      <c r="I28" s="73">
        <v>8</v>
      </c>
      <c r="J28" s="73">
        <v>9</v>
      </c>
      <c r="K28" s="73">
        <v>10</v>
      </c>
      <c r="L28" s="73">
        <v>11</v>
      </c>
      <c r="M28" s="73">
        <v>12</v>
      </c>
      <c r="N28" s="73">
        <v>1</v>
      </c>
      <c r="O28" s="73">
        <v>2</v>
      </c>
      <c r="P28" s="94">
        <v>3</v>
      </c>
      <c r="Q28" s="441" t="s">
        <v>100</v>
      </c>
    </row>
    <row r="29" spans="1:17" ht="17.25" customHeight="1">
      <c r="A29" s="66"/>
      <c r="B29" s="407"/>
      <c r="C29" s="408"/>
      <c r="D29" s="409"/>
      <c r="E29" s="95" t="s">
        <v>101</v>
      </c>
      <c r="F29" s="443" t="s">
        <v>111</v>
      </c>
      <c r="G29" s="444"/>
      <c r="H29" s="444"/>
      <c r="I29" s="444"/>
      <c r="J29" s="444"/>
      <c r="K29" s="444"/>
      <c r="L29" s="444"/>
      <c r="M29" s="444"/>
      <c r="N29" s="444"/>
      <c r="O29" s="444"/>
      <c r="P29" s="445"/>
      <c r="Q29" s="442"/>
    </row>
    <row r="30" spans="1:17" ht="17.25" customHeight="1">
      <c r="A30" s="66"/>
      <c r="B30" s="446" t="s">
        <v>102</v>
      </c>
      <c r="C30" s="447"/>
      <c r="D30" s="96" t="s">
        <v>103</v>
      </c>
      <c r="E30" s="97"/>
      <c r="F30" s="98" t="e">
        <f>$E$30*F15</f>
        <v>#DIV/0!</v>
      </c>
      <c r="G30" s="98" t="e">
        <f t="shared" ref="G30:P30" si="5">$E$30*G15</f>
        <v>#DIV/0!</v>
      </c>
      <c r="H30" s="98" t="e">
        <f t="shared" si="5"/>
        <v>#DIV/0!</v>
      </c>
      <c r="I30" s="98" t="e">
        <f t="shared" si="5"/>
        <v>#DIV/0!</v>
      </c>
      <c r="J30" s="98" t="e">
        <f t="shared" si="5"/>
        <v>#DIV/0!</v>
      </c>
      <c r="K30" s="98" t="e">
        <f t="shared" si="5"/>
        <v>#DIV/0!</v>
      </c>
      <c r="L30" s="98" t="e">
        <f t="shared" si="5"/>
        <v>#DIV/0!</v>
      </c>
      <c r="M30" s="98" t="e">
        <f t="shared" si="5"/>
        <v>#DIV/0!</v>
      </c>
      <c r="N30" s="98" t="e">
        <f t="shared" si="5"/>
        <v>#DIV/0!</v>
      </c>
      <c r="O30" s="98" t="e">
        <f t="shared" si="5"/>
        <v>#DIV/0!</v>
      </c>
      <c r="P30" s="99" t="e">
        <f t="shared" si="5"/>
        <v>#DIV/0!</v>
      </c>
      <c r="Q30" s="100" t="e">
        <f>ROUND(SUM(E30:P30)/12,0)</f>
        <v>#DIV/0!</v>
      </c>
    </row>
    <row r="31" spans="1:17" ht="17.25" customHeight="1">
      <c r="A31" s="66"/>
      <c r="B31" s="431" t="s">
        <v>106</v>
      </c>
      <c r="C31" s="432"/>
      <c r="D31" s="96" t="s">
        <v>103</v>
      </c>
      <c r="E31" s="97"/>
      <c r="F31" s="101" t="e">
        <f>$E$31*F17</f>
        <v>#DIV/0!</v>
      </c>
      <c r="G31" s="98" t="e">
        <f t="shared" ref="G31:P31" si="6">$E$31*G17</f>
        <v>#DIV/0!</v>
      </c>
      <c r="H31" s="98" t="e">
        <f t="shared" si="6"/>
        <v>#DIV/0!</v>
      </c>
      <c r="I31" s="98" t="e">
        <f t="shared" si="6"/>
        <v>#DIV/0!</v>
      </c>
      <c r="J31" s="98" t="e">
        <f t="shared" si="6"/>
        <v>#DIV/0!</v>
      </c>
      <c r="K31" s="98" t="e">
        <f t="shared" si="6"/>
        <v>#DIV/0!</v>
      </c>
      <c r="L31" s="98" t="e">
        <f t="shared" si="6"/>
        <v>#DIV/0!</v>
      </c>
      <c r="M31" s="98" t="e">
        <f t="shared" si="6"/>
        <v>#DIV/0!</v>
      </c>
      <c r="N31" s="98" t="e">
        <f t="shared" si="6"/>
        <v>#DIV/0!</v>
      </c>
      <c r="O31" s="98" t="e">
        <f t="shared" si="6"/>
        <v>#DIV/0!</v>
      </c>
      <c r="P31" s="99" t="e">
        <f t="shared" si="6"/>
        <v>#DIV/0!</v>
      </c>
      <c r="Q31" s="100" t="e">
        <f>ROUND(SUM(E31:P31)/12,0)</f>
        <v>#DIV/0!</v>
      </c>
    </row>
    <row r="32" spans="1:17" ht="30" customHeight="1">
      <c r="A32" s="66"/>
      <c r="B32" s="102"/>
      <c r="C32" s="103" t="s">
        <v>112</v>
      </c>
      <c r="D32" s="96" t="s">
        <v>103</v>
      </c>
      <c r="E32" s="97"/>
      <c r="F32" s="101" t="e">
        <f t="shared" ref="F32:P32" si="7">$E$32*F19</f>
        <v>#DIV/0!</v>
      </c>
      <c r="G32" s="98" t="e">
        <f t="shared" si="7"/>
        <v>#DIV/0!</v>
      </c>
      <c r="H32" s="98" t="e">
        <f t="shared" si="7"/>
        <v>#DIV/0!</v>
      </c>
      <c r="I32" s="98" t="e">
        <f t="shared" si="7"/>
        <v>#DIV/0!</v>
      </c>
      <c r="J32" s="98" t="e">
        <f t="shared" si="7"/>
        <v>#DIV/0!</v>
      </c>
      <c r="K32" s="98" t="e">
        <f t="shared" si="7"/>
        <v>#DIV/0!</v>
      </c>
      <c r="L32" s="98" t="e">
        <f t="shared" si="7"/>
        <v>#DIV/0!</v>
      </c>
      <c r="M32" s="98" t="e">
        <f t="shared" si="7"/>
        <v>#DIV/0!</v>
      </c>
      <c r="N32" s="98" t="e">
        <f t="shared" si="7"/>
        <v>#DIV/0!</v>
      </c>
      <c r="O32" s="98" t="e">
        <f t="shared" si="7"/>
        <v>#DIV/0!</v>
      </c>
      <c r="P32" s="99" t="e">
        <f t="shared" si="7"/>
        <v>#DIV/0!</v>
      </c>
      <c r="Q32" s="104" t="e">
        <f>ROUND(SUM(E32:P32)/12,0)</f>
        <v>#DIV/0!</v>
      </c>
    </row>
    <row r="33" spans="1:17" ht="17.25" customHeight="1">
      <c r="A33" s="66"/>
      <c r="B33" s="446" t="s">
        <v>108</v>
      </c>
      <c r="C33" s="447"/>
      <c r="D33" s="96" t="s">
        <v>103</v>
      </c>
      <c r="E33" s="97"/>
      <c r="F33" s="101" t="e">
        <f t="shared" ref="F33:P33" si="8">$E$33*F21</f>
        <v>#DIV/0!</v>
      </c>
      <c r="G33" s="98" t="e">
        <f t="shared" si="8"/>
        <v>#DIV/0!</v>
      </c>
      <c r="H33" s="98" t="e">
        <f t="shared" si="8"/>
        <v>#DIV/0!</v>
      </c>
      <c r="I33" s="98" t="e">
        <f t="shared" si="8"/>
        <v>#DIV/0!</v>
      </c>
      <c r="J33" s="98" t="e">
        <f t="shared" si="8"/>
        <v>#DIV/0!</v>
      </c>
      <c r="K33" s="98" t="e">
        <f t="shared" si="8"/>
        <v>#DIV/0!</v>
      </c>
      <c r="L33" s="98" t="e">
        <f t="shared" si="8"/>
        <v>#DIV/0!</v>
      </c>
      <c r="M33" s="98" t="e">
        <f t="shared" si="8"/>
        <v>#DIV/0!</v>
      </c>
      <c r="N33" s="98" t="e">
        <f t="shared" si="8"/>
        <v>#DIV/0!</v>
      </c>
      <c r="O33" s="98" t="e">
        <f t="shared" si="8"/>
        <v>#DIV/0!</v>
      </c>
      <c r="P33" s="99" t="e">
        <f t="shared" si="8"/>
        <v>#DIV/0!</v>
      </c>
      <c r="Q33" s="100" t="e">
        <f>ROUND(SUM(E33:P33)/12,0)</f>
        <v>#DIV/0!</v>
      </c>
    </row>
    <row r="34" spans="1:17" ht="17.25" customHeight="1" thickBot="1">
      <c r="A34" s="66"/>
      <c r="B34" s="437" t="s">
        <v>35</v>
      </c>
      <c r="C34" s="451"/>
      <c r="D34" s="105" t="s">
        <v>103</v>
      </c>
      <c r="E34" s="106"/>
      <c r="F34" s="107" t="e">
        <f t="shared" ref="F34:P34" si="9">$E$34*F23</f>
        <v>#DIV/0!</v>
      </c>
      <c r="G34" s="108" t="e">
        <f t="shared" si="9"/>
        <v>#DIV/0!</v>
      </c>
      <c r="H34" s="108" t="e">
        <f t="shared" si="9"/>
        <v>#DIV/0!</v>
      </c>
      <c r="I34" s="108" t="e">
        <f t="shared" si="9"/>
        <v>#DIV/0!</v>
      </c>
      <c r="J34" s="108" t="e">
        <f t="shared" si="9"/>
        <v>#DIV/0!</v>
      </c>
      <c r="K34" s="108" t="e">
        <f t="shared" si="9"/>
        <v>#DIV/0!</v>
      </c>
      <c r="L34" s="108" t="e">
        <f t="shared" si="9"/>
        <v>#DIV/0!</v>
      </c>
      <c r="M34" s="108" t="e">
        <f t="shared" si="9"/>
        <v>#DIV/0!</v>
      </c>
      <c r="N34" s="108" t="e">
        <f t="shared" si="9"/>
        <v>#DIV/0!</v>
      </c>
      <c r="O34" s="108" t="e">
        <f t="shared" si="9"/>
        <v>#DIV/0!</v>
      </c>
      <c r="P34" s="109" t="e">
        <f t="shared" si="9"/>
        <v>#DIV/0!</v>
      </c>
      <c r="Q34" s="110" t="e">
        <f>ROUND(SUM(E34:P34)/12,0)</f>
        <v>#DIV/0!</v>
      </c>
    </row>
    <row r="35" spans="1:17" ht="17.25" customHeight="1" thickTop="1" thickBot="1">
      <c r="A35" s="66"/>
      <c r="B35" s="402" t="s">
        <v>109</v>
      </c>
      <c r="C35" s="403"/>
      <c r="D35" s="111"/>
      <c r="E35" s="112">
        <f>SUM(E30+E31+E33+E34)</f>
        <v>0</v>
      </c>
      <c r="F35" s="113"/>
      <c r="G35" s="114"/>
      <c r="H35" s="114"/>
      <c r="I35" s="114"/>
      <c r="J35" s="114"/>
      <c r="K35" s="114"/>
      <c r="L35" s="114"/>
      <c r="M35" s="114"/>
      <c r="N35" s="114"/>
      <c r="O35" s="114"/>
      <c r="P35" s="115"/>
      <c r="Q35" s="116" t="e">
        <f>SUM(Q30+Q31+Q33+Q34)</f>
        <v>#DIV/0!</v>
      </c>
    </row>
    <row r="36" spans="1:17" ht="17.25" customHeight="1">
      <c r="A36" s="66"/>
      <c r="B36" s="117" t="s">
        <v>113</v>
      </c>
      <c r="C36" s="89"/>
      <c r="D36" s="66"/>
      <c r="E36" s="66"/>
      <c r="F36" s="66"/>
      <c r="G36" s="66"/>
      <c r="H36" s="66"/>
      <c r="I36" s="66"/>
      <c r="J36" s="66"/>
      <c r="K36" s="66"/>
      <c r="L36" s="66"/>
      <c r="M36" s="66"/>
      <c r="N36" s="66"/>
      <c r="O36" s="66"/>
      <c r="P36" s="66"/>
      <c r="Q36" s="66"/>
    </row>
    <row r="37" spans="1:17" ht="46.5" customHeight="1">
      <c r="A37" s="66"/>
      <c r="B37" s="89"/>
      <c r="C37" s="89"/>
      <c r="D37" s="66"/>
      <c r="E37" s="66"/>
      <c r="F37" s="66"/>
      <c r="G37" s="66"/>
      <c r="H37" s="66"/>
      <c r="I37" s="66"/>
      <c r="J37" s="66"/>
      <c r="K37" s="66"/>
      <c r="L37" s="66"/>
      <c r="M37" s="66"/>
      <c r="N37" s="66"/>
      <c r="O37" s="66"/>
      <c r="P37" s="66"/>
      <c r="Q37" s="66"/>
    </row>
    <row r="38" spans="1:17" ht="51" customHeight="1">
      <c r="A38" s="66"/>
      <c r="B38" s="89"/>
      <c r="C38" s="89"/>
      <c r="D38" s="66"/>
      <c r="E38" s="66"/>
      <c r="F38" s="66"/>
      <c r="G38" s="66"/>
      <c r="H38" s="66"/>
      <c r="I38" s="66"/>
      <c r="J38" s="66"/>
      <c r="K38" s="66"/>
      <c r="L38" s="66"/>
      <c r="M38" s="66"/>
      <c r="N38" s="66"/>
      <c r="O38" s="66"/>
      <c r="P38" s="66"/>
      <c r="Q38" s="66"/>
    </row>
    <row r="39" spans="1:17" ht="17.25" customHeight="1" thickBot="1">
      <c r="A39" s="72" t="s">
        <v>114</v>
      </c>
      <c r="B39" s="66"/>
      <c r="C39" s="66"/>
      <c r="D39" s="66"/>
      <c r="E39" s="118"/>
      <c r="F39" s="66"/>
      <c r="G39" s="66"/>
      <c r="H39" s="66"/>
      <c r="I39" s="66"/>
      <c r="J39" s="66"/>
      <c r="K39" s="66"/>
      <c r="L39" s="66"/>
      <c r="M39" s="66"/>
      <c r="N39" s="66"/>
      <c r="O39" s="66"/>
      <c r="P39" s="66"/>
      <c r="Q39" s="66"/>
    </row>
    <row r="40" spans="1:17" ht="17.25" customHeight="1" thickBot="1">
      <c r="A40" s="66"/>
      <c r="B40" s="404" t="s">
        <v>125</v>
      </c>
      <c r="C40" s="405"/>
      <c r="D40" s="406"/>
      <c r="E40" s="119">
        <v>4</v>
      </c>
      <c r="F40" s="120">
        <v>5</v>
      </c>
      <c r="G40" s="121">
        <v>6</v>
      </c>
      <c r="H40" s="121">
        <v>7</v>
      </c>
      <c r="I40" s="121">
        <v>8</v>
      </c>
      <c r="J40" s="121">
        <v>9</v>
      </c>
      <c r="K40" s="121">
        <v>10</v>
      </c>
      <c r="L40" s="121">
        <v>11</v>
      </c>
      <c r="M40" s="121">
        <v>12</v>
      </c>
      <c r="N40" s="121">
        <v>1</v>
      </c>
      <c r="O40" s="121">
        <v>2</v>
      </c>
      <c r="P40" s="122">
        <v>3</v>
      </c>
      <c r="Q40" s="441" t="s">
        <v>100</v>
      </c>
    </row>
    <row r="41" spans="1:17" ht="17.25" customHeight="1" thickBot="1">
      <c r="A41" s="66"/>
      <c r="B41" s="407"/>
      <c r="C41" s="408"/>
      <c r="D41" s="409"/>
      <c r="E41" s="123" t="s">
        <v>101</v>
      </c>
      <c r="F41" s="452" t="s">
        <v>115</v>
      </c>
      <c r="G41" s="453"/>
      <c r="H41" s="453"/>
      <c r="I41" s="453"/>
      <c r="J41" s="453"/>
      <c r="K41" s="453"/>
      <c r="L41" s="453"/>
      <c r="M41" s="453"/>
      <c r="N41" s="453"/>
      <c r="O41" s="453"/>
      <c r="P41" s="454"/>
      <c r="Q41" s="442"/>
    </row>
    <row r="42" spans="1:17" ht="17.25" customHeight="1">
      <c r="A42" s="66"/>
      <c r="B42" s="455" t="s">
        <v>102</v>
      </c>
      <c r="C42" s="456"/>
      <c r="D42" s="74" t="s">
        <v>103</v>
      </c>
      <c r="E42" s="124"/>
      <c r="F42" s="125"/>
      <c r="G42" s="126"/>
      <c r="H42" s="126"/>
      <c r="I42" s="126"/>
      <c r="J42" s="126"/>
      <c r="K42" s="126"/>
      <c r="L42" s="126"/>
      <c r="M42" s="126"/>
      <c r="N42" s="126"/>
      <c r="O42" s="126"/>
      <c r="P42" s="127"/>
      <c r="Q42" s="100" t="e">
        <f>ROUND(AVERAGE(E42:P42),0)</f>
        <v>#DIV/0!</v>
      </c>
    </row>
    <row r="43" spans="1:17" ht="17.25" customHeight="1">
      <c r="A43" s="66"/>
      <c r="B43" s="457" t="s">
        <v>106</v>
      </c>
      <c r="C43" s="458"/>
      <c r="D43" s="74" t="s">
        <v>103</v>
      </c>
      <c r="E43" s="128"/>
      <c r="F43" s="129"/>
      <c r="G43" s="130"/>
      <c r="H43" s="130"/>
      <c r="I43" s="130"/>
      <c r="J43" s="130"/>
      <c r="K43" s="130"/>
      <c r="L43" s="130"/>
      <c r="M43" s="130"/>
      <c r="N43" s="130"/>
      <c r="O43" s="130"/>
      <c r="P43" s="131"/>
      <c r="Q43" s="100" t="e">
        <f t="shared" ref="Q43:Q46" si="10">ROUND(AVERAGE(E43:P43),0)</f>
        <v>#DIV/0!</v>
      </c>
    </row>
    <row r="44" spans="1:17" ht="30" customHeight="1">
      <c r="A44" s="66"/>
      <c r="B44" s="132"/>
      <c r="C44" s="133" t="s">
        <v>112</v>
      </c>
      <c r="D44" s="74" t="s">
        <v>103</v>
      </c>
      <c r="E44" s="128"/>
      <c r="F44" s="129"/>
      <c r="G44" s="130"/>
      <c r="H44" s="130"/>
      <c r="I44" s="130"/>
      <c r="J44" s="130"/>
      <c r="K44" s="130"/>
      <c r="L44" s="130"/>
      <c r="M44" s="130"/>
      <c r="N44" s="130"/>
      <c r="O44" s="130"/>
      <c r="P44" s="131"/>
      <c r="Q44" s="104" t="e">
        <f t="shared" si="10"/>
        <v>#DIV/0!</v>
      </c>
    </row>
    <row r="45" spans="1:17" ht="17.25" customHeight="1">
      <c r="A45" s="66"/>
      <c r="B45" s="455" t="s">
        <v>108</v>
      </c>
      <c r="C45" s="456"/>
      <c r="D45" s="74" t="s">
        <v>103</v>
      </c>
      <c r="E45" s="128"/>
      <c r="F45" s="129"/>
      <c r="G45" s="130"/>
      <c r="H45" s="130"/>
      <c r="I45" s="130"/>
      <c r="J45" s="130"/>
      <c r="K45" s="130"/>
      <c r="L45" s="130"/>
      <c r="M45" s="130"/>
      <c r="N45" s="130"/>
      <c r="O45" s="130"/>
      <c r="P45" s="131"/>
      <c r="Q45" s="100" t="e">
        <f t="shared" si="10"/>
        <v>#DIV/0!</v>
      </c>
    </row>
    <row r="46" spans="1:17" ht="17.25" customHeight="1" thickBot="1">
      <c r="A46" s="66"/>
      <c r="B46" s="398" t="s">
        <v>35</v>
      </c>
      <c r="C46" s="399"/>
      <c r="D46" s="134" t="s">
        <v>103</v>
      </c>
      <c r="E46" s="135"/>
      <c r="F46" s="136"/>
      <c r="G46" s="137"/>
      <c r="H46" s="137"/>
      <c r="I46" s="137"/>
      <c r="J46" s="137"/>
      <c r="K46" s="137"/>
      <c r="L46" s="137"/>
      <c r="M46" s="137"/>
      <c r="N46" s="137"/>
      <c r="O46" s="137"/>
      <c r="P46" s="138"/>
      <c r="Q46" s="110" t="e">
        <f t="shared" si="10"/>
        <v>#DIV/0!</v>
      </c>
    </row>
    <row r="47" spans="1:17" ht="17.25" customHeight="1" thickTop="1" thickBot="1">
      <c r="A47" s="66"/>
      <c r="B47" s="402" t="s">
        <v>109</v>
      </c>
      <c r="C47" s="403"/>
      <c r="D47" s="139"/>
      <c r="E47" s="112">
        <f>SUM(E42+E43+E45+E46)</f>
        <v>0</v>
      </c>
      <c r="F47" s="140"/>
      <c r="G47" s="87"/>
      <c r="H47" s="87"/>
      <c r="I47" s="87"/>
      <c r="J47" s="87"/>
      <c r="K47" s="87"/>
      <c r="L47" s="87"/>
      <c r="M47" s="87"/>
      <c r="N47" s="87"/>
      <c r="O47" s="87"/>
      <c r="P47" s="141"/>
      <c r="Q47" s="142" t="e">
        <f>SUM(Q42+Q43+Q45+Q46)</f>
        <v>#DIV/0!</v>
      </c>
    </row>
    <row r="48" spans="1:17" ht="17.25" customHeight="1">
      <c r="A48" s="66"/>
      <c r="B48" s="117" t="s">
        <v>113</v>
      </c>
      <c r="C48" s="89"/>
      <c r="D48" s="89"/>
      <c r="E48" s="143"/>
      <c r="F48" s="143"/>
      <c r="G48" s="143"/>
      <c r="H48" s="143"/>
      <c r="I48" s="143"/>
      <c r="J48" s="143"/>
      <c r="K48" s="143"/>
      <c r="L48" s="143"/>
      <c r="M48" s="143"/>
      <c r="N48" s="143"/>
      <c r="O48" s="143"/>
      <c r="P48" s="143"/>
      <c r="Q48" s="143"/>
    </row>
    <row r="49" spans="1:17" ht="8.25" customHeight="1">
      <c r="A49" s="66"/>
      <c r="B49" s="89"/>
      <c r="C49" s="89"/>
      <c r="D49" s="89"/>
      <c r="E49" s="143"/>
      <c r="F49" s="143"/>
      <c r="G49" s="143"/>
      <c r="H49" s="143"/>
      <c r="I49" s="143"/>
      <c r="J49" s="143"/>
      <c r="K49" s="143"/>
      <c r="L49" s="143"/>
      <c r="M49" s="143"/>
      <c r="N49" s="143"/>
      <c r="O49" s="143"/>
      <c r="P49" s="143"/>
      <c r="Q49" s="143"/>
    </row>
    <row r="50" spans="1:17" ht="17.25" customHeight="1" thickBot="1">
      <c r="A50" s="66"/>
      <c r="B50" s="144" t="s">
        <v>116</v>
      </c>
      <c r="C50" s="145"/>
      <c r="D50" s="66"/>
      <c r="E50" s="66"/>
      <c r="F50" s="66"/>
      <c r="G50" s="66"/>
      <c r="H50" s="66"/>
      <c r="I50" s="66"/>
      <c r="J50" s="66"/>
      <c r="K50" s="66"/>
      <c r="L50" s="66"/>
      <c r="M50" s="66"/>
      <c r="N50" s="66"/>
      <c r="O50" s="66"/>
      <c r="P50" s="66"/>
      <c r="Q50" s="66"/>
    </row>
    <row r="51" spans="1:17" ht="94.5" customHeight="1" thickBot="1">
      <c r="A51" s="66"/>
      <c r="B51" s="448"/>
      <c r="C51" s="449"/>
      <c r="D51" s="449"/>
      <c r="E51" s="449"/>
      <c r="F51" s="449"/>
      <c r="G51" s="449"/>
      <c r="H51" s="449"/>
      <c r="I51" s="449"/>
      <c r="J51" s="449"/>
      <c r="K51" s="449"/>
      <c r="L51" s="449"/>
      <c r="M51" s="449"/>
      <c r="N51" s="449"/>
      <c r="O51" s="449"/>
      <c r="P51" s="449"/>
      <c r="Q51" s="450"/>
    </row>
    <row r="52" spans="1:17" ht="17.25" customHeight="1">
      <c r="A52" s="66"/>
      <c r="B52" s="66"/>
      <c r="C52" s="66"/>
      <c r="D52" s="66"/>
      <c r="E52" s="66"/>
      <c r="F52" s="66"/>
      <c r="G52" s="66"/>
      <c r="H52" s="66"/>
      <c r="I52" s="66"/>
      <c r="J52" s="66"/>
      <c r="K52" s="66"/>
      <c r="L52" s="66"/>
      <c r="M52" s="66"/>
      <c r="N52" s="66"/>
      <c r="O52" s="66"/>
      <c r="P52" s="66"/>
      <c r="Q52" s="66"/>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tE5Ch9oLLvXMT2BwP2fVUQTNgAMz93BXL1Yx9yLzC3dPRLLugOyW5uq2zdVT6XxmhFE7eMLcpVS4ZiDuPhAVDw==" saltValue="1v/cXDeKp5eBgmmvO9ovTw==" spinCount="100000" sheet="1" objects="1" scenarios="1"/>
  <mergeCells count="30">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2020-08-21T05:12:23Z</dcterms:created>
  <dcterms:modified xsi:type="dcterms:W3CDTF">2023-06-23T01:50:01Z</dcterms:modified>
</cp:coreProperties>
</file>