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aPADNGuYIqbY65FDZFQjE2Wy0OfLTabdjfEUAYwZHqcGlPGWvjv6mzE/DOul9zmM28hvMpfDU1Qfj+lxXY3v3w==" workbookSaltValue="B1NSwpdcnRwGri3bTTHlGw==" workbookSpinCount="100000" lockStructure="1"/>
  <bookViews>
    <workbookView xWindow="-120" yWindow="-120" windowWidth="20730" windowHeight="11040"/>
  </bookViews>
  <sheets>
    <sheet name="①平均年齢別児童数計算表" sheetId="7" r:id="rId1"/>
    <sheet name="②加算Ⅲ算定対象人数計算表" sheetId="5" r:id="rId2"/>
    <sheet name="③第８号様式" sheetId="6" r:id="rId3"/>
    <sheet name="④【分園用】平均年齢別児童数計算表" sheetId="8" r:id="rId4"/>
  </sheets>
  <definedNames>
    <definedName name="_xlnm.Print_Area" localSheetId="0">①平均年齢別児童数計算表!$A$1:$Q$53</definedName>
    <definedName name="_xlnm.Print_Area" localSheetId="1">②加算Ⅲ算定対象人数計算表!$A$1:$M$46</definedName>
    <definedName name="_xlnm.Print_Area" localSheetId="2">③第８号様式!$A$1:$AH$27</definedName>
    <definedName name="_xlnm.Print_Area" localSheetId="3">④【分園用】平均年齢別児童数計算表!$A$1:$Q$53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7" l="1"/>
  <c r="J39" i="5" l="1"/>
  <c r="E48" i="8" l="1"/>
  <c r="Q48" i="8" s="1"/>
  <c r="E47" i="8"/>
  <c r="Q47" i="8" s="1"/>
  <c r="E46" i="8"/>
  <c r="Q46" i="8" s="1"/>
  <c r="E45" i="8"/>
  <c r="Q45" i="8" s="1"/>
  <c r="E44" i="8"/>
  <c r="E49" i="8" s="1"/>
  <c r="E34" i="8"/>
  <c r="H33" i="8"/>
  <c r="P32" i="8"/>
  <c r="P31" i="8"/>
  <c r="L31" i="8"/>
  <c r="L30" i="8"/>
  <c r="H30" i="8"/>
  <c r="H29" i="8"/>
  <c r="E23" i="8"/>
  <c r="P22" i="8"/>
  <c r="P33" i="8" s="1"/>
  <c r="O22" i="8"/>
  <c r="O33" i="8" s="1"/>
  <c r="N22" i="8"/>
  <c r="N33" i="8" s="1"/>
  <c r="M22" i="8"/>
  <c r="M33" i="8" s="1"/>
  <c r="L22" i="8"/>
  <c r="L33" i="8" s="1"/>
  <c r="K22" i="8"/>
  <c r="K33" i="8" s="1"/>
  <c r="J22" i="8"/>
  <c r="J33" i="8" s="1"/>
  <c r="I22" i="8"/>
  <c r="I33" i="8" s="1"/>
  <c r="H22" i="8"/>
  <c r="G22" i="8"/>
  <c r="G33" i="8" s="1"/>
  <c r="F22" i="8"/>
  <c r="F33" i="8" s="1"/>
  <c r="Q21" i="8"/>
  <c r="P20" i="8"/>
  <c r="O20" i="8"/>
  <c r="O32" i="8" s="1"/>
  <c r="N20" i="8"/>
  <c r="N32" i="8" s="1"/>
  <c r="M20" i="8"/>
  <c r="M32" i="8" s="1"/>
  <c r="L20" i="8"/>
  <c r="L32" i="8" s="1"/>
  <c r="K20" i="8"/>
  <c r="K32" i="8" s="1"/>
  <c r="J20" i="8"/>
  <c r="J32" i="8" s="1"/>
  <c r="I20" i="8"/>
  <c r="I32" i="8" s="1"/>
  <c r="H20" i="8"/>
  <c r="H32" i="8" s="1"/>
  <c r="G20" i="8"/>
  <c r="G32" i="8" s="1"/>
  <c r="F20" i="8"/>
  <c r="F32" i="8" s="1"/>
  <c r="Q19" i="8"/>
  <c r="P18" i="8"/>
  <c r="O18" i="8"/>
  <c r="O31" i="8" s="1"/>
  <c r="N18" i="8"/>
  <c r="N31" i="8" s="1"/>
  <c r="M18" i="8"/>
  <c r="M31" i="8" s="1"/>
  <c r="L18" i="8"/>
  <c r="K18" i="8"/>
  <c r="K31" i="8" s="1"/>
  <c r="J18" i="8"/>
  <c r="J31" i="8" s="1"/>
  <c r="I18" i="8"/>
  <c r="I31" i="8" s="1"/>
  <c r="H18" i="8"/>
  <c r="H31" i="8" s="1"/>
  <c r="G18" i="8"/>
  <c r="G31" i="8" s="1"/>
  <c r="F18" i="8"/>
  <c r="F31" i="8" s="1"/>
  <c r="Q17" i="8"/>
  <c r="P16" i="8"/>
  <c r="P30" i="8" s="1"/>
  <c r="O16" i="8"/>
  <c r="O30" i="8" s="1"/>
  <c r="N16" i="8"/>
  <c r="N30" i="8" s="1"/>
  <c r="M16" i="8"/>
  <c r="M30" i="8" s="1"/>
  <c r="L16" i="8"/>
  <c r="K16" i="8"/>
  <c r="K30" i="8" s="1"/>
  <c r="J16" i="8"/>
  <c r="J30" i="8" s="1"/>
  <c r="I16" i="8"/>
  <c r="I30" i="8" s="1"/>
  <c r="H16" i="8"/>
  <c r="G16" i="8"/>
  <c r="G30" i="8" s="1"/>
  <c r="F16" i="8"/>
  <c r="F30" i="8" s="1"/>
  <c r="Q15" i="8"/>
  <c r="P14" i="8"/>
  <c r="P29" i="8" s="1"/>
  <c r="O14" i="8"/>
  <c r="O29" i="8" s="1"/>
  <c r="N14" i="8"/>
  <c r="N29" i="8" s="1"/>
  <c r="M14" i="8"/>
  <c r="M29" i="8" s="1"/>
  <c r="L14" i="8"/>
  <c r="L29" i="8" s="1"/>
  <c r="K14" i="8"/>
  <c r="K29" i="8" s="1"/>
  <c r="J14" i="8"/>
  <c r="J29" i="8" s="1"/>
  <c r="I14" i="8"/>
  <c r="I29" i="8" s="1"/>
  <c r="H14" i="8"/>
  <c r="G14" i="8"/>
  <c r="G29" i="8" s="1"/>
  <c r="F14" i="8"/>
  <c r="F29" i="8" s="1"/>
  <c r="Q13" i="8"/>
  <c r="Q23" i="8" s="1"/>
  <c r="M3" i="8"/>
  <c r="Q29" i="8" l="1"/>
  <c r="Q31" i="8"/>
  <c r="Q32" i="8"/>
  <c r="Q33" i="8"/>
  <c r="Q30" i="8"/>
  <c r="Q44" i="8"/>
  <c r="Q49" i="8" s="1"/>
  <c r="Q34" i="8" l="1"/>
  <c r="E48" i="7"/>
  <c r="Q48" i="7" s="1"/>
  <c r="E47" i="7"/>
  <c r="Q47" i="7" s="1"/>
  <c r="E46" i="7"/>
  <c r="Q46" i="7" s="1"/>
  <c r="E45" i="7"/>
  <c r="Q45" i="7" s="1"/>
  <c r="E44" i="7"/>
  <c r="E34" i="7"/>
  <c r="E23" i="7"/>
  <c r="P22" i="7"/>
  <c r="P33" i="7" s="1"/>
  <c r="O22" i="7"/>
  <c r="O33" i="7" s="1"/>
  <c r="N22" i="7"/>
  <c r="N33" i="7" s="1"/>
  <c r="M22" i="7"/>
  <c r="M33" i="7" s="1"/>
  <c r="L22" i="7"/>
  <c r="L33" i="7" s="1"/>
  <c r="K22" i="7"/>
  <c r="K33" i="7" s="1"/>
  <c r="J22" i="7"/>
  <c r="J33" i="7" s="1"/>
  <c r="I22" i="7"/>
  <c r="I33" i="7" s="1"/>
  <c r="H22" i="7"/>
  <c r="H33" i="7" s="1"/>
  <c r="G22" i="7"/>
  <c r="G33" i="7" s="1"/>
  <c r="F22" i="7"/>
  <c r="F33" i="7" s="1"/>
  <c r="Q21" i="7"/>
  <c r="P20" i="7"/>
  <c r="P32" i="7" s="1"/>
  <c r="O20" i="7"/>
  <c r="O32" i="7" s="1"/>
  <c r="N20" i="7"/>
  <c r="N32" i="7" s="1"/>
  <c r="M20" i="7"/>
  <c r="M32" i="7" s="1"/>
  <c r="L20" i="7"/>
  <c r="L32" i="7" s="1"/>
  <c r="K20" i="7"/>
  <c r="K32" i="7" s="1"/>
  <c r="J20" i="7"/>
  <c r="J32" i="7" s="1"/>
  <c r="I20" i="7"/>
  <c r="I32" i="7" s="1"/>
  <c r="H20" i="7"/>
  <c r="H32" i="7" s="1"/>
  <c r="G20" i="7"/>
  <c r="G32" i="7" s="1"/>
  <c r="F20" i="7"/>
  <c r="F32" i="7" s="1"/>
  <c r="Q19" i="7"/>
  <c r="P18" i="7"/>
  <c r="P31" i="7" s="1"/>
  <c r="O18" i="7"/>
  <c r="O31" i="7" s="1"/>
  <c r="N18" i="7"/>
  <c r="N31" i="7" s="1"/>
  <c r="M18" i="7"/>
  <c r="M31" i="7" s="1"/>
  <c r="L18" i="7"/>
  <c r="L31" i="7" s="1"/>
  <c r="K18" i="7"/>
  <c r="K31" i="7" s="1"/>
  <c r="J18" i="7"/>
  <c r="J31" i="7" s="1"/>
  <c r="I18" i="7"/>
  <c r="I31" i="7" s="1"/>
  <c r="H18" i="7"/>
  <c r="H31" i="7" s="1"/>
  <c r="G18" i="7"/>
  <c r="G31" i="7" s="1"/>
  <c r="F18" i="7"/>
  <c r="F31" i="7" s="1"/>
  <c r="Q17" i="7"/>
  <c r="P16" i="7"/>
  <c r="P30" i="7" s="1"/>
  <c r="O16" i="7"/>
  <c r="O30" i="7" s="1"/>
  <c r="N16" i="7"/>
  <c r="N30" i="7" s="1"/>
  <c r="M16" i="7"/>
  <c r="M30" i="7" s="1"/>
  <c r="L16" i="7"/>
  <c r="L30" i="7" s="1"/>
  <c r="K16" i="7"/>
  <c r="K30" i="7" s="1"/>
  <c r="J16" i="7"/>
  <c r="J30" i="7" s="1"/>
  <c r="I16" i="7"/>
  <c r="I30" i="7" s="1"/>
  <c r="H16" i="7"/>
  <c r="H30" i="7" s="1"/>
  <c r="G16" i="7"/>
  <c r="G30" i="7" s="1"/>
  <c r="F16" i="7"/>
  <c r="F30" i="7" s="1"/>
  <c r="Q15" i="7"/>
  <c r="P14" i="7"/>
  <c r="P29" i="7" s="1"/>
  <c r="O14" i="7"/>
  <c r="O29" i="7" s="1"/>
  <c r="N14" i="7"/>
  <c r="N29" i="7" s="1"/>
  <c r="M14" i="7"/>
  <c r="M29" i="7" s="1"/>
  <c r="L14" i="7"/>
  <c r="L29" i="7" s="1"/>
  <c r="K14" i="7"/>
  <c r="K29" i="7" s="1"/>
  <c r="J14" i="7"/>
  <c r="J29" i="7" s="1"/>
  <c r="I14" i="7"/>
  <c r="I29" i="7" s="1"/>
  <c r="H14" i="7"/>
  <c r="H29" i="7" s="1"/>
  <c r="G14" i="7"/>
  <c r="G29" i="7" s="1"/>
  <c r="F14" i="7"/>
  <c r="F29" i="7" s="1"/>
  <c r="Q13" i="7"/>
  <c r="Q23" i="7" l="1"/>
  <c r="Q30" i="7"/>
  <c r="Q31" i="7"/>
  <c r="Q29" i="7"/>
  <c r="Q32" i="7"/>
  <c r="Q33" i="7"/>
  <c r="E49" i="7"/>
  <c r="Q44" i="7"/>
  <c r="Q49" i="7" s="1"/>
  <c r="Q34" i="7" l="1"/>
  <c r="U11" i="6"/>
  <c r="U10" i="6"/>
  <c r="U9" i="6"/>
  <c r="U8" i="6" l="1"/>
  <c r="Y7" i="6" l="1"/>
  <c r="L41" i="5" l="1"/>
  <c r="F27" i="5" l="1"/>
  <c r="G27" i="5" s="1"/>
  <c r="H27" i="5" s="1"/>
  <c r="H34" i="5" l="1"/>
  <c r="H41" i="5"/>
  <c r="G35" i="5" l="1"/>
  <c r="L39" i="5" l="1"/>
  <c r="L31" i="5" l="1"/>
  <c r="H33" i="5"/>
  <c r="E39" i="5" l="1"/>
  <c r="I40" i="5"/>
  <c r="H40" i="5"/>
  <c r="I33" i="5" l="1"/>
  <c r="I36" i="5"/>
  <c r="H37" i="5"/>
  <c r="H38" i="5" l="1"/>
  <c r="H36" i="5"/>
  <c r="H32" i="5"/>
  <c r="H31" i="5"/>
  <c r="H35" i="5" l="1"/>
  <c r="I38" i="5" l="1"/>
  <c r="J26" i="5"/>
  <c r="K26" i="5" s="1"/>
  <c r="F25" i="5"/>
  <c r="G25" i="5" s="1"/>
  <c r="H25" i="5" s="1"/>
  <c r="J29" i="5" l="1"/>
  <c r="J28" i="5"/>
  <c r="J25" i="5"/>
  <c r="K29" i="5" l="1"/>
  <c r="L29" i="5" s="1"/>
  <c r="K28" i="5"/>
  <c r="L28" i="5" s="1"/>
  <c r="K25" i="5"/>
  <c r="L25" i="5" s="1"/>
  <c r="I37" i="5"/>
  <c r="I35" i="5"/>
  <c r="I34" i="5"/>
  <c r="I32" i="5"/>
  <c r="I22" i="5"/>
  <c r="I14" i="5"/>
  <c r="I12" i="5"/>
  <c r="L26" i="5" l="1"/>
  <c r="L30" i="5" s="1"/>
  <c r="L24" i="5" s="1"/>
  <c r="L42" i="5" s="1"/>
  <c r="L43" i="5" s="1"/>
  <c r="F14" i="5" l="1"/>
  <c r="F26" i="5" l="1"/>
  <c r="G26" i="5" s="1"/>
  <c r="F28" i="5"/>
  <c r="G28" i="5" s="1"/>
  <c r="H28" i="5" s="1"/>
  <c r="F29" i="5"/>
  <c r="H26" i="5" l="1"/>
  <c r="G29" i="5" l="1"/>
  <c r="H29" i="5" s="1"/>
  <c r="H30" i="5" s="1"/>
  <c r="H24" i="5" s="1"/>
  <c r="H42" i="5" s="1"/>
  <c r="H43" i="5" s="1"/>
  <c r="AA21" i="6" s="1"/>
  <c r="H46" i="5" l="1"/>
</calcChain>
</file>

<file path=xl/sharedStrings.xml><?xml version="1.0" encoding="utf-8"?>
<sst xmlns="http://schemas.openxmlformats.org/spreadsheetml/2006/main" count="249" uniqueCount="128">
  <si>
    <t>なし</t>
  </si>
  <si>
    <t>4歳以上児</t>
    <rPh sb="1" eb="4">
      <t>サイイジョウ</t>
    </rPh>
    <rPh sb="2" eb="4">
      <t>イジョウ</t>
    </rPh>
    <rPh sb="4" eb="5">
      <t>ジ</t>
    </rPh>
    <phoneticPr fontId="1"/>
  </si>
  <si>
    <t>合計</t>
    <rPh sb="0" eb="2">
      <t>ゴウケイ</t>
    </rPh>
    <phoneticPr fontId="1"/>
  </si>
  <si>
    <t>ａ</t>
    <phoneticPr fontId="1"/>
  </si>
  <si>
    <t>年齢別配置基準による職員数</t>
    <rPh sb="0" eb="3">
      <t>ネンレイベツ</t>
    </rPh>
    <rPh sb="3" eb="7">
      <t>ハイキ</t>
    </rPh>
    <rPh sb="10" eb="13">
      <t>ショクインスウ</t>
    </rPh>
    <phoneticPr fontId="1"/>
  </si>
  <si>
    <t>１，２歳児</t>
    <rPh sb="3" eb="5">
      <t>サイジ</t>
    </rPh>
    <phoneticPr fontId="1"/>
  </si>
  <si>
    <t>０歳児</t>
    <rPh sb="1" eb="3">
      <t>サイジ</t>
    </rPh>
    <phoneticPr fontId="1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</si>
  <si>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1"/>
  </si>
  <si>
    <t>保育標準時間認定の児童</t>
    <rPh sb="0" eb="2">
      <t>ホイク</t>
    </rPh>
    <rPh sb="2" eb="4">
      <t>ヒョウジュン</t>
    </rPh>
    <rPh sb="4" eb="6">
      <t>ジカン</t>
    </rPh>
    <rPh sb="6" eb="8">
      <t>ニンテイ</t>
    </rPh>
    <rPh sb="9" eb="11">
      <t>ジドウ</t>
    </rPh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</si>
  <si>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</si>
  <si>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</si>
  <si>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</si>
  <si>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</si>
  <si>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</si>
  <si>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事務職員雇上加算</t>
    <rPh sb="0" eb="2">
      <t>ジム</t>
    </rPh>
    <rPh sb="2" eb="4">
      <t>ショクイン</t>
    </rPh>
    <rPh sb="4" eb="5">
      <t>ヤト</t>
    </rPh>
    <rPh sb="5" eb="6">
      <t>ア</t>
    </rPh>
    <rPh sb="6" eb="8">
      <t>カサン</t>
    </rPh>
    <phoneticPr fontId="1"/>
  </si>
  <si>
    <t>選択
項目</t>
    <rPh sb="0" eb="2">
      <t>センタク</t>
    </rPh>
    <rPh sb="3" eb="5">
      <t>コウモク</t>
    </rPh>
    <phoneticPr fontId="1"/>
  </si>
  <si>
    <t>職員数
（自動計算）</t>
    <rPh sb="0" eb="3">
      <t>ショクインスウ</t>
    </rPh>
    <rPh sb="5" eb="7">
      <t>ジドウ</t>
    </rPh>
    <rPh sb="7" eb="9">
      <t>ケイサン</t>
    </rPh>
    <phoneticPr fontId="1"/>
  </si>
  <si>
    <t>小計（小数点第一位四捨五入）</t>
    <rPh sb="0" eb="2">
      <t>ショウケイ</t>
    </rPh>
    <rPh sb="3" eb="6">
      <t>ショウスウテン</t>
    </rPh>
    <rPh sb="6" eb="7">
      <t>ダイ</t>
    </rPh>
    <rPh sb="7" eb="9">
      <t>イチイ</t>
    </rPh>
    <rPh sb="9" eb="13">
      <t>シシャゴニュウ</t>
    </rPh>
    <phoneticPr fontId="1"/>
  </si>
  <si>
    <t>0．基礎情報</t>
    <rPh sb="2" eb="4">
      <t>キソ</t>
    </rPh>
    <rPh sb="4" eb="6">
      <t>ジョウホウ</t>
    </rPh>
    <phoneticPr fontId="1"/>
  </si>
  <si>
    <t>利用定員数</t>
    <rPh sb="0" eb="2">
      <t>リヨウ</t>
    </rPh>
    <rPh sb="2" eb="4">
      <t>テイイン</t>
    </rPh>
    <rPh sb="4" eb="5">
      <t>スウ</t>
    </rPh>
    <phoneticPr fontId="1"/>
  </si>
  <si>
    <t>４歳児以上児</t>
    <rPh sb="1" eb="3">
      <t>サイジ</t>
    </rPh>
    <rPh sb="3" eb="5">
      <t>イジョウ</t>
    </rPh>
    <rPh sb="5" eb="6">
      <t>ジ</t>
    </rPh>
    <phoneticPr fontId="1"/>
  </si>
  <si>
    <t>入力項目</t>
    <rPh sb="0" eb="2">
      <t>ニュウリョク</t>
    </rPh>
    <rPh sb="2" eb="4">
      <t>コウモク</t>
    </rPh>
    <phoneticPr fontId="1"/>
  </si>
  <si>
    <t>３歳児</t>
    <rPh sb="1" eb="2">
      <t>サイ</t>
    </rPh>
    <rPh sb="2" eb="3">
      <t>ジ</t>
    </rPh>
    <phoneticPr fontId="1"/>
  </si>
  <si>
    <t>利用定員数に基づく職員数</t>
    <rPh sb="0" eb="2">
      <t>リヨウ</t>
    </rPh>
    <rPh sb="2" eb="4">
      <t>テイイン</t>
    </rPh>
    <rPh sb="4" eb="5">
      <t>スウ</t>
    </rPh>
    <rPh sb="6" eb="7">
      <t>モト</t>
    </rPh>
    <rPh sb="9" eb="12">
      <t>ショクインスウ</t>
    </rPh>
    <phoneticPr fontId="1"/>
  </si>
  <si>
    <t>年齢別児童数</t>
    <rPh sb="0" eb="3">
      <t>ネンレイベツ</t>
    </rPh>
    <rPh sb="3" eb="6">
      <t>ジドウスウ</t>
    </rPh>
    <phoneticPr fontId="1"/>
  </si>
  <si>
    <t xml:space="preserve">  3歳児配置改善加算</t>
    <rPh sb="3" eb="5">
      <t>サイジ</t>
    </rPh>
    <rPh sb="5" eb="7">
      <t>ハイチ</t>
    </rPh>
    <rPh sb="7" eb="9">
      <t>カイゼン</t>
    </rPh>
    <rPh sb="9" eb="11">
      <t>カサン</t>
    </rPh>
    <phoneticPr fontId="1"/>
  </si>
  <si>
    <t>※</t>
    <phoneticPr fontId="1"/>
  </si>
  <si>
    <t>該当</t>
  </si>
  <si>
    <t>3歳児</t>
    <rPh sb="1" eb="3">
      <t>サイジ</t>
    </rPh>
    <phoneticPr fontId="1"/>
  </si>
  <si>
    <t>i</t>
    <phoneticPr fontId="1"/>
  </si>
  <si>
    <t>分園の有無</t>
    <rPh sb="0" eb="2">
      <t>ブンエン</t>
    </rPh>
    <rPh sb="3" eb="5">
      <t>ウム</t>
    </rPh>
    <phoneticPr fontId="1"/>
  </si>
  <si>
    <t>選択項目</t>
    <rPh sb="0" eb="2">
      <t>センタク</t>
    </rPh>
    <rPh sb="2" eb="4">
      <t>コウモク</t>
    </rPh>
    <phoneticPr fontId="1"/>
  </si>
  <si>
    <t>本園分</t>
    <rPh sb="0" eb="1">
      <t>ホン</t>
    </rPh>
    <rPh sb="1" eb="2">
      <t>エン</t>
    </rPh>
    <rPh sb="2" eb="3">
      <t>ブン</t>
    </rPh>
    <phoneticPr fontId="1"/>
  </si>
  <si>
    <t>本園分を
記入</t>
    <rPh sb="0" eb="1">
      <t>ホン</t>
    </rPh>
    <rPh sb="1" eb="2">
      <t>エン</t>
    </rPh>
    <rPh sb="2" eb="3">
      <t>ブン</t>
    </rPh>
    <rPh sb="5" eb="7">
      <t>キニュウ</t>
    </rPh>
    <phoneticPr fontId="1"/>
  </si>
  <si>
    <t>k</t>
    <phoneticPr fontId="1"/>
  </si>
  <si>
    <t>g</t>
    <phoneticPr fontId="1"/>
  </si>
  <si>
    <t>h</t>
    <phoneticPr fontId="1"/>
  </si>
  <si>
    <t>j</t>
    <phoneticPr fontId="1"/>
  </si>
  <si>
    <t>加算Ⅲ算定対象人数（1人未満端数　四捨五入）</t>
    <rPh sb="0" eb="2">
      <t>カサン</t>
    </rPh>
    <rPh sb="3" eb="5">
      <t>サンテイ</t>
    </rPh>
    <rPh sb="5" eb="7">
      <t>タイショウ</t>
    </rPh>
    <rPh sb="7" eb="9">
      <t>ニンズウ</t>
    </rPh>
    <rPh sb="11" eb="12">
      <t>ニン</t>
    </rPh>
    <rPh sb="12" eb="14">
      <t>ミマン</t>
    </rPh>
    <rPh sb="14" eb="16">
      <t>ハスウ</t>
    </rPh>
    <rPh sb="17" eb="21">
      <t>シシャゴニュウ</t>
    </rPh>
    <phoneticPr fontId="1"/>
  </si>
  <si>
    <t>（参考）加算見込額（円）</t>
    <phoneticPr fontId="1"/>
  </si>
  <si>
    <t>円　×　加算Ⅲ算定対象人数</t>
    <rPh sb="0" eb="1">
      <t>エン</t>
    </rPh>
    <rPh sb="4" eb="6">
      <t>カサン</t>
    </rPh>
    <rPh sb="7" eb="9">
      <t>サンテイ</t>
    </rPh>
    <rPh sb="9" eb="11">
      <t>タイショウ</t>
    </rPh>
    <rPh sb="11" eb="13">
      <t>ニンズウ</t>
    </rPh>
    <phoneticPr fontId="1"/>
  </si>
  <si>
    <t>１．加算Ⅲの加算算定対象人数（人）</t>
    <rPh sb="2" eb="4">
      <t>カサン</t>
    </rPh>
    <rPh sb="6" eb="8">
      <t>カサン</t>
    </rPh>
    <rPh sb="8" eb="10">
      <t>サンテイ</t>
    </rPh>
    <rPh sb="10" eb="12">
      <t>タイショウ</t>
    </rPh>
    <rPh sb="12" eb="14">
      <t>ニンズウ</t>
    </rPh>
    <rPh sb="15" eb="16">
      <t>ニン</t>
    </rPh>
    <phoneticPr fontId="1"/>
  </si>
  <si>
    <t>夜間保育加算</t>
    <rPh sb="0" eb="2">
      <t>ヤカン</t>
    </rPh>
    <rPh sb="2" eb="4">
      <t>ホイク</t>
    </rPh>
    <rPh sb="4" eb="6">
      <t>カサン</t>
    </rPh>
    <phoneticPr fontId="1"/>
  </si>
  <si>
    <t>～210人</t>
    <rPh sb="4" eb="5">
      <t>ニン</t>
    </rPh>
    <phoneticPr fontId="1"/>
  </si>
  <si>
    <t>211人～279人</t>
    <rPh sb="3" eb="4">
      <t>ニン</t>
    </rPh>
    <rPh sb="8" eb="9">
      <t>ニン</t>
    </rPh>
    <phoneticPr fontId="1"/>
  </si>
  <si>
    <t>280人～349人</t>
    <rPh sb="3" eb="4">
      <t>ニン</t>
    </rPh>
    <rPh sb="8" eb="9">
      <t>ニン</t>
    </rPh>
    <phoneticPr fontId="1"/>
  </si>
  <si>
    <t>350人～419人</t>
    <rPh sb="3" eb="4">
      <t>ニン</t>
    </rPh>
    <rPh sb="8" eb="9">
      <t>ニン</t>
    </rPh>
    <phoneticPr fontId="1"/>
  </si>
  <si>
    <t>420人～489人</t>
    <rPh sb="3" eb="4">
      <t>ニン</t>
    </rPh>
    <rPh sb="8" eb="9">
      <t>ニン</t>
    </rPh>
    <phoneticPr fontId="1"/>
  </si>
  <si>
    <t>490人～559人</t>
    <rPh sb="3" eb="4">
      <t>ニン</t>
    </rPh>
    <rPh sb="8" eb="9">
      <t>ニン</t>
    </rPh>
    <phoneticPr fontId="1"/>
  </si>
  <si>
    <t>560人～629人</t>
    <rPh sb="3" eb="4">
      <t>ニン</t>
    </rPh>
    <rPh sb="8" eb="9">
      <t>ニン</t>
    </rPh>
    <phoneticPr fontId="1"/>
  </si>
  <si>
    <t>630人～699人</t>
    <rPh sb="3" eb="4">
      <t>ニン</t>
    </rPh>
    <rPh sb="8" eb="9">
      <t>ニン</t>
    </rPh>
    <phoneticPr fontId="1"/>
  </si>
  <si>
    <t>700人～769人</t>
    <rPh sb="3" eb="4">
      <t>ニン</t>
    </rPh>
    <rPh sb="8" eb="9">
      <t>ニン</t>
    </rPh>
    <phoneticPr fontId="1"/>
  </si>
  <si>
    <t>770人～839人</t>
    <rPh sb="3" eb="4">
      <t>ニン</t>
    </rPh>
    <rPh sb="8" eb="9">
      <t>ニン</t>
    </rPh>
    <phoneticPr fontId="1"/>
  </si>
  <si>
    <t>840人～909人</t>
    <rPh sb="3" eb="4">
      <t>ニン</t>
    </rPh>
    <rPh sb="8" eb="9">
      <t>ニン</t>
    </rPh>
    <phoneticPr fontId="1"/>
  </si>
  <si>
    <t>910人～979人</t>
    <rPh sb="3" eb="4">
      <t>ニン</t>
    </rPh>
    <rPh sb="8" eb="9">
      <t>ニン</t>
    </rPh>
    <phoneticPr fontId="1"/>
  </si>
  <si>
    <t>980人～1,049人</t>
    <rPh sb="3" eb="4">
      <t>ニン</t>
    </rPh>
    <rPh sb="10" eb="11">
      <t>ニン</t>
    </rPh>
    <phoneticPr fontId="1"/>
  </si>
  <si>
    <t>1,050人～</t>
    <rPh sb="5" eb="6">
      <t>ニン</t>
    </rPh>
    <phoneticPr fontId="1"/>
  </si>
  <si>
    <t>A</t>
  </si>
  <si>
    <t>分園の場合</t>
    <rPh sb="0" eb="1">
      <t>ブン</t>
    </rPh>
    <rPh sb="1" eb="2">
      <t>エン</t>
    </rPh>
    <rPh sb="3" eb="5">
      <t>バアイ</t>
    </rPh>
    <phoneticPr fontId="1"/>
  </si>
  <si>
    <t>施設長を配置していない場合</t>
    <rPh sb="0" eb="3">
      <t>シセツチョウ</t>
    </rPh>
    <rPh sb="4" eb="6">
      <t>ハイチ</t>
    </rPh>
    <rPh sb="11" eb="13">
      <t>バアイ</t>
    </rPh>
    <phoneticPr fontId="1"/>
  </si>
  <si>
    <t>休日保育加算を受けている場合</t>
    <rPh sb="0" eb="2">
      <t>キュウジツ</t>
    </rPh>
    <rPh sb="2" eb="4">
      <t>ホイク</t>
    </rPh>
    <rPh sb="4" eb="6">
      <t>カサン</t>
    </rPh>
    <rPh sb="7" eb="8">
      <t>ウ</t>
    </rPh>
    <rPh sb="12" eb="14">
      <t>バアイ</t>
    </rPh>
    <phoneticPr fontId="1"/>
  </si>
  <si>
    <t>本園と合算</t>
    <rPh sb="0" eb="2">
      <t>ホンエン</t>
    </rPh>
    <rPh sb="3" eb="5">
      <t>ガッサン</t>
    </rPh>
    <phoneticPr fontId="1"/>
  </si>
  <si>
    <t>〇</t>
    <phoneticPr fontId="19"/>
  </si>
  <si>
    <t>有</t>
    <rPh sb="0" eb="1">
      <t>ア</t>
    </rPh>
    <phoneticPr fontId="19"/>
  </si>
  <si>
    <t>無</t>
    <rPh sb="0" eb="1">
      <t>ナシ</t>
    </rPh>
    <phoneticPr fontId="19"/>
  </si>
  <si>
    <t>市町村名</t>
    <rPh sb="0" eb="3">
      <t>シチョウソン</t>
    </rPh>
    <rPh sb="3" eb="4">
      <t>メイ</t>
    </rPh>
    <phoneticPr fontId="19"/>
  </si>
  <si>
    <t>施設・事業所名</t>
    <rPh sb="0" eb="2">
      <t>シセツ</t>
    </rPh>
    <rPh sb="3" eb="6">
      <t>ジギョウショ</t>
    </rPh>
    <rPh sb="6" eb="7">
      <t>メイ</t>
    </rPh>
    <phoneticPr fontId="19"/>
  </si>
  <si>
    <t>施設・事業所番号</t>
    <rPh sb="0" eb="2">
      <t>シセツ</t>
    </rPh>
    <rPh sb="3" eb="6">
      <t>ジギョウショ</t>
    </rPh>
    <rPh sb="6" eb="8">
      <t>バンゴウ</t>
    </rPh>
    <phoneticPr fontId="19"/>
  </si>
  <si>
    <t>処遇改善等加算Ⅲによる賃金改善に係る計画の具体的内容を職員に周知している</t>
    <phoneticPr fontId="19"/>
  </si>
  <si>
    <t>加算額の算定に用いる職員数について</t>
    <rPh sb="0" eb="3">
      <t>カサンガク</t>
    </rPh>
    <rPh sb="4" eb="6">
      <t>サンテイ</t>
    </rPh>
    <rPh sb="7" eb="8">
      <t>モチ</t>
    </rPh>
    <rPh sb="10" eb="12">
      <t>ショクイン</t>
    </rPh>
    <rPh sb="12" eb="13">
      <t>スウ</t>
    </rPh>
    <phoneticPr fontId="19"/>
  </si>
  <si>
    <t>人</t>
    <rPh sb="0" eb="1">
      <t>ニン</t>
    </rPh>
    <phoneticPr fontId="19"/>
  </si>
  <si>
    <t>横浜市長</t>
    <rPh sb="0" eb="3">
      <t>ヨコハマシ</t>
    </rPh>
    <rPh sb="3" eb="4">
      <t>チョウ</t>
    </rPh>
    <phoneticPr fontId="19"/>
  </si>
  <si>
    <t>区</t>
    <rPh sb="0" eb="1">
      <t>ク</t>
    </rPh>
    <phoneticPr fontId="1"/>
  </si>
  <si>
    <t>横浜市</t>
    <rPh sb="0" eb="3">
      <t>ヨコハマシ</t>
    </rPh>
    <phoneticPr fontId="1"/>
  </si>
  <si>
    <t>施設・事業種別</t>
    <rPh sb="0" eb="2">
      <t>シセツ</t>
    </rPh>
    <rPh sb="3" eb="5">
      <t>ジギョウ</t>
    </rPh>
    <rPh sb="5" eb="7">
      <t>シュベツ</t>
    </rPh>
    <phoneticPr fontId="19"/>
  </si>
  <si>
    <t>施設・事業種別</t>
    <rPh sb="0" eb="2">
      <t>シセツ</t>
    </rPh>
    <rPh sb="3" eb="7">
      <t>ジギョウシュベツ</t>
    </rPh>
    <phoneticPr fontId="1"/>
  </si>
  <si>
    <t>施設・事業所番号</t>
    <rPh sb="0" eb="2">
      <t>シセツ</t>
    </rPh>
    <rPh sb="3" eb="6">
      <t>ジギョウショ</t>
    </rPh>
    <rPh sb="6" eb="8">
      <t>バンゴウ</t>
    </rPh>
    <phoneticPr fontId="1"/>
  </si>
  <si>
    <t>施設・事業所名</t>
    <rPh sb="0" eb="2">
      <t>シセツ</t>
    </rPh>
    <rPh sb="3" eb="7">
      <t>ジギョウショメイ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</si>
  <si>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</si>
  <si>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横浜市</t>
    <rPh sb="0" eb="3">
      <t>ヨコハマシ</t>
    </rPh>
    <phoneticPr fontId="1"/>
  </si>
  <si>
    <t>区</t>
    <rPh sb="0" eb="1">
      <t>ク</t>
    </rPh>
    <phoneticPr fontId="1"/>
  </si>
  <si>
    <t>保育所</t>
    <rPh sb="0" eb="3">
      <t>ホイクショ</t>
    </rPh>
    <phoneticPr fontId="1"/>
  </si>
  <si>
    <t>処遇改善等加算Ⅲ　加算Ⅲ算定対象人数計算表</t>
    <rPh sb="0" eb="2">
      <t>ショグウ</t>
    </rPh>
    <rPh sb="2" eb="4">
      <t>カイゼン</t>
    </rPh>
    <rPh sb="4" eb="5">
      <t>トウ</t>
    </rPh>
    <rPh sb="5" eb="7">
      <t>カサン</t>
    </rPh>
    <rPh sb="9" eb="11">
      <t>カサン</t>
    </rPh>
    <rPh sb="12" eb="14">
      <t>サンテイ</t>
    </rPh>
    <rPh sb="14" eb="16">
      <t>タイショウ</t>
    </rPh>
    <rPh sb="16" eb="18">
      <t>ニンズウ</t>
    </rPh>
    <rPh sb="18" eb="20">
      <t>ケイサン</t>
    </rPh>
    <rPh sb="20" eb="21">
      <t>オモテ</t>
    </rPh>
    <phoneticPr fontId="1"/>
  </si>
  <si>
    <t>非該当</t>
  </si>
  <si>
    <t>栄養管理加算（Ａ：配置）</t>
    <rPh sb="0" eb="2">
      <t>エイヨウ</t>
    </rPh>
    <rPh sb="2" eb="4">
      <t>カンリ</t>
    </rPh>
    <rPh sb="4" eb="6">
      <t>カサン</t>
    </rPh>
    <rPh sb="9" eb="11">
      <t>ハイチ</t>
    </rPh>
    <phoneticPr fontId="1"/>
  </si>
  <si>
    <t>休日保育加算
※休日保育の年間延べ利用子ども数を選択</t>
    <rPh sb="0" eb="2">
      <t>キュウジツ</t>
    </rPh>
    <rPh sb="2" eb="4">
      <t>ホイク</t>
    </rPh>
    <rPh sb="4" eb="6">
      <t>カサン</t>
    </rPh>
    <rPh sb="8" eb="12">
      <t>キュウジツホイク</t>
    </rPh>
    <rPh sb="13" eb="15">
      <t>ネンカン</t>
    </rPh>
    <rPh sb="15" eb="16">
      <t>ノ</t>
    </rPh>
    <rPh sb="17" eb="19">
      <t>リヨウ</t>
    </rPh>
    <rPh sb="19" eb="20">
      <t>コ</t>
    </rPh>
    <rPh sb="22" eb="23">
      <t>スウ</t>
    </rPh>
    <rPh sb="24" eb="26">
      <t>センタク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</si>
  <si>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</si>
  <si>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市町村名</t>
    <rPh sb="0" eb="3">
      <t>シチョウソン</t>
    </rPh>
    <rPh sb="3" eb="4">
      <t>メイ</t>
    </rPh>
    <phoneticPr fontId="1"/>
  </si>
  <si>
    <t>代表者職・氏名</t>
    <rPh sb="0" eb="4">
      <t>ダイヒョウシャショク</t>
    </rPh>
    <rPh sb="5" eb="7">
      <t>シメイ</t>
    </rPh>
    <phoneticPr fontId="19"/>
  </si>
  <si>
    <t>(1) 処遇改善等加算Ⅲの要件について</t>
    <rPh sb="4" eb="9">
      <t>ショグウカイゼントウ</t>
    </rPh>
    <rPh sb="9" eb="11">
      <t>カサン</t>
    </rPh>
    <rPh sb="13" eb="15">
      <t>ヨウケン</t>
    </rPh>
    <phoneticPr fontId="19"/>
  </si>
  <si>
    <t>次の内容について、「該当」「非該当」のいずれかを選択してください。</t>
    <rPh sb="0" eb="1">
      <t>ツギ</t>
    </rPh>
    <rPh sb="2" eb="4">
      <t>ナイヨウ</t>
    </rPh>
    <rPh sb="10" eb="12">
      <t>ガイトウ</t>
    </rPh>
    <rPh sb="14" eb="17">
      <t>ヒガイトウ</t>
    </rPh>
    <rPh sb="24" eb="26">
      <t>センタク</t>
    </rPh>
    <phoneticPr fontId="19"/>
  </si>
  <si>
    <t>平均年齢別児童数計算表（認定こども園、保育所等）</t>
    <rPh sb="0" eb="2">
      <t>ヘイキン</t>
    </rPh>
    <rPh sb="2" eb="5">
      <t>ネンレイベツ</t>
    </rPh>
    <rPh sb="5" eb="8">
      <t>ジドウスウ</t>
    </rPh>
    <rPh sb="8" eb="11">
      <t>ケイサンヒョウ</t>
    </rPh>
    <rPh sb="12" eb="14">
      <t>ニン</t>
    </rPh>
    <rPh sb="19" eb="22">
      <t>ホイクショ</t>
    </rPh>
    <rPh sb="22" eb="23">
      <t>トウ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</si>
  <si>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</si>
  <si>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児童数は、月初日利用児童数を入力すること。</t>
    <rPh sb="0" eb="3">
      <t>ジドウスウ</t>
    </rPh>
    <rPh sb="5" eb="6">
      <t>ツキ</t>
    </rPh>
    <rPh sb="6" eb="8">
      <t>ショニチ</t>
    </rPh>
    <rPh sb="8" eb="10">
      <t>リヨウ</t>
    </rPh>
    <rPh sb="10" eb="13">
      <t>ジドウスウ</t>
    </rPh>
    <rPh sb="14" eb="16">
      <t>ニュウリョク</t>
    </rPh>
    <phoneticPr fontId="1"/>
  </si>
  <si>
    <t>（１）令和４年度実績</t>
    <phoneticPr fontId="1"/>
  </si>
  <si>
    <t>４年度</t>
    <rPh sb="1" eb="3">
      <t>ネンド</t>
    </rPh>
    <phoneticPr fontId="1"/>
  </si>
  <si>
    <t>平均
児童数</t>
    <rPh sb="0" eb="2">
      <t>ヘイキン</t>
    </rPh>
    <rPh sb="3" eb="6">
      <t>ジドウスウ</t>
    </rPh>
    <phoneticPr fontId="1"/>
  </si>
  <si>
    <t>実績</t>
    <rPh sb="0" eb="2">
      <t>ジッセキ</t>
    </rPh>
    <phoneticPr fontId="1"/>
  </si>
  <si>
    <t>４歳以上児</t>
    <rPh sb="1" eb="2">
      <t>サイ</t>
    </rPh>
    <rPh sb="4" eb="5">
      <t>ジ</t>
    </rPh>
    <phoneticPr fontId="1"/>
  </si>
  <si>
    <t>児童数</t>
    <rPh sb="0" eb="3">
      <t>ジドウスウ</t>
    </rPh>
    <phoneticPr fontId="1"/>
  </si>
  <si>
    <t>伸び率</t>
    <rPh sb="0" eb="1">
      <t>ノ</t>
    </rPh>
    <rPh sb="2" eb="3">
      <t>リツ</t>
    </rPh>
    <phoneticPr fontId="1"/>
  </si>
  <si>
    <t xml:space="preserve"> </t>
    <phoneticPr fontId="1"/>
  </si>
  <si>
    <t>３歳児</t>
    <rPh sb="1" eb="3">
      <t>サイジ</t>
    </rPh>
    <phoneticPr fontId="1"/>
  </si>
  <si>
    <t>（２）前年実績による令和５年度見込み年齢別平均児童数</t>
    <rPh sb="3" eb="5">
      <t>ゼンネン</t>
    </rPh>
    <rPh sb="5" eb="7">
      <t>ジッセキ</t>
    </rPh>
    <rPh sb="10" eb="12">
      <t>レイワ</t>
    </rPh>
    <rPh sb="13" eb="15">
      <t>ネンド</t>
    </rPh>
    <rPh sb="15" eb="17">
      <t>ミコ</t>
    </rPh>
    <rPh sb="18" eb="20">
      <t>ネンレイ</t>
    </rPh>
    <rPh sb="20" eb="21">
      <t>ベツ</t>
    </rPh>
    <rPh sb="21" eb="23">
      <t>ヘイキン</t>
    </rPh>
    <rPh sb="23" eb="26">
      <t>ジドウスウ</t>
    </rPh>
    <phoneticPr fontId="1"/>
  </si>
  <si>
    <t>５年度</t>
    <rPh sb="1" eb="3">
      <t>ネンド</t>
    </rPh>
    <phoneticPr fontId="1"/>
  </si>
  <si>
    <t>見込み（４月実績×（１）で算出された伸び率）</t>
    <phoneticPr fontId="1"/>
  </si>
  <si>
    <t>※各月の初日人数は各施設の面積基準を下回らないこと</t>
    <rPh sb="1" eb="3">
      <t>カクツキ</t>
    </rPh>
    <rPh sb="4" eb="6">
      <t>ショニチ</t>
    </rPh>
    <rPh sb="6" eb="8">
      <t>ニンズウ</t>
    </rPh>
    <rPh sb="9" eb="12">
      <t>カクシセツ</t>
    </rPh>
    <rPh sb="13" eb="15">
      <t>メンセキ</t>
    </rPh>
    <rPh sb="15" eb="17">
      <t>キジュン</t>
    </rPh>
    <rPh sb="18" eb="20">
      <t>シタマワ</t>
    </rPh>
    <phoneticPr fontId="1"/>
  </si>
  <si>
    <t>（３）前年度実績による見込みによりがたい場合の年齢別平均児童数</t>
    <rPh sb="3" eb="6">
      <t>ゼンネンド</t>
    </rPh>
    <rPh sb="6" eb="8">
      <t>ジッセキ</t>
    </rPh>
    <rPh sb="11" eb="13">
      <t>ミコ</t>
    </rPh>
    <rPh sb="20" eb="22">
      <t>バアイ</t>
    </rPh>
    <rPh sb="23" eb="26">
      <t>ネンレイベツ</t>
    </rPh>
    <rPh sb="26" eb="28">
      <t>ヘイキン</t>
    </rPh>
    <rPh sb="28" eb="30">
      <t>ジドウ</t>
    </rPh>
    <rPh sb="30" eb="31">
      <t>スウ</t>
    </rPh>
    <phoneticPr fontId="1"/>
  </si>
  <si>
    <t>見込み</t>
    <phoneticPr fontId="1"/>
  </si>
  <si>
    <r>
      <t xml:space="preserve">うち満３歳児
</t>
    </r>
    <r>
      <rPr>
        <sz val="8"/>
        <color theme="1"/>
        <rFont val="游ゴシック"/>
        <family val="3"/>
        <charset val="128"/>
        <scheme val="minor"/>
      </rPr>
      <t>(認定こども園のみ)</t>
    </r>
    <rPh sb="2" eb="3">
      <t>マン</t>
    </rPh>
    <rPh sb="4" eb="6">
      <t>サイジ</t>
    </rPh>
    <rPh sb="8" eb="10">
      <t>ニン</t>
    </rPh>
    <phoneticPr fontId="1"/>
  </si>
  <si>
    <r>
      <t xml:space="preserve">うち満３歳児
</t>
    </r>
    <r>
      <rPr>
        <sz val="8"/>
        <color theme="1"/>
        <rFont val="游ゴシック"/>
        <family val="3"/>
        <charset val="128"/>
        <scheme val="minor"/>
      </rPr>
      <t>(認定こども園のみ)</t>
    </r>
    <rPh sb="2" eb="3">
      <t>マン</t>
    </rPh>
    <rPh sb="4" eb="6">
      <t>サイジ</t>
    </rPh>
    <phoneticPr fontId="1"/>
  </si>
  <si>
    <t>・</t>
    <phoneticPr fontId="1"/>
  </si>
  <si>
    <t>令和５年度に新規開設し、令和４年度実績がない施設・事業所は、この計算表を使用せずに４月の実績数を「②加算Ⅲ算定対象人数計算表」に入力することとする。</t>
    <rPh sb="0" eb="2">
      <t>レイワ</t>
    </rPh>
    <rPh sb="3" eb="5">
      <t>ネンド</t>
    </rPh>
    <rPh sb="6" eb="8">
      <t>シンキ</t>
    </rPh>
    <rPh sb="8" eb="10">
      <t>カイセツ</t>
    </rPh>
    <rPh sb="12" eb="14">
      <t>レイワ</t>
    </rPh>
    <rPh sb="15" eb="17">
      <t>ネンド</t>
    </rPh>
    <rPh sb="17" eb="19">
      <t>ジッセキ</t>
    </rPh>
    <rPh sb="22" eb="24">
      <t>シセツ</t>
    </rPh>
    <rPh sb="25" eb="28">
      <t>ジギョウショ</t>
    </rPh>
    <rPh sb="32" eb="34">
      <t>ケイサン</t>
    </rPh>
    <rPh sb="34" eb="35">
      <t>ヒョウ</t>
    </rPh>
    <rPh sb="36" eb="38">
      <t>シヨウ</t>
    </rPh>
    <rPh sb="42" eb="43">
      <t>ガツ</t>
    </rPh>
    <rPh sb="44" eb="46">
      <t>ジッセキ</t>
    </rPh>
    <rPh sb="46" eb="47">
      <t>スウ</t>
    </rPh>
    <rPh sb="50" eb="52">
      <t>カサン</t>
    </rPh>
    <rPh sb="53" eb="55">
      <t>サンテイ</t>
    </rPh>
    <rPh sb="55" eb="57">
      <t>タイショウ</t>
    </rPh>
    <rPh sb="57" eb="59">
      <t>ニンズウ</t>
    </rPh>
    <rPh sb="59" eb="61">
      <t>ケイサン</t>
    </rPh>
    <rPh sb="61" eb="62">
      <t>ヒョウ</t>
    </rPh>
    <rPh sb="64" eb="66">
      <t>ニュウリョク</t>
    </rPh>
    <phoneticPr fontId="1"/>
  </si>
  <si>
    <t>小規模保育所、事業所内保育事業所については、１，２歳児、０歳児欄に入力すること。</t>
    <rPh sb="0" eb="3">
      <t>ショウキボ</t>
    </rPh>
    <rPh sb="3" eb="6">
      <t>ホイクショ</t>
    </rPh>
    <rPh sb="7" eb="10">
      <t>ジギョウショ</t>
    </rPh>
    <rPh sb="10" eb="11">
      <t>ナイ</t>
    </rPh>
    <rPh sb="11" eb="13">
      <t>ホイク</t>
    </rPh>
    <rPh sb="13" eb="16">
      <t>ジギョウショ</t>
    </rPh>
    <rPh sb="25" eb="27">
      <t>サイジ</t>
    </rPh>
    <rPh sb="29" eb="31">
      <t>サイジ</t>
    </rPh>
    <rPh sb="31" eb="32">
      <t>ラン</t>
    </rPh>
    <rPh sb="33" eb="35">
      <t>ニュウリョク</t>
    </rPh>
    <phoneticPr fontId="1"/>
  </si>
  <si>
    <t>前年度実績による見込みによりがたい場合、その理由を入力　※（３）の算出結果を使用する場合は入力必須</t>
    <rPh sb="0" eb="3">
      <t>ゼンネンド</t>
    </rPh>
    <rPh sb="3" eb="5">
      <t>ジッセキ</t>
    </rPh>
    <rPh sb="8" eb="10">
      <t>ミコ</t>
    </rPh>
    <rPh sb="17" eb="19">
      <t>バアイ</t>
    </rPh>
    <rPh sb="22" eb="24">
      <t>リユウ</t>
    </rPh>
    <rPh sb="25" eb="27">
      <t>ニュウリョク</t>
    </rPh>
    <rPh sb="33" eb="35">
      <t>サンシュツ</t>
    </rPh>
    <rPh sb="35" eb="37">
      <t>ケッカ</t>
    </rPh>
    <rPh sb="38" eb="40">
      <t>シヨウ</t>
    </rPh>
    <rPh sb="42" eb="44">
      <t>バアイ</t>
    </rPh>
    <rPh sb="45" eb="47">
      <t>ニュウリョク</t>
    </rPh>
    <rPh sb="47" eb="49">
      <t>ヒッス</t>
    </rPh>
    <phoneticPr fontId="1"/>
  </si>
  <si>
    <t>当該年度の処遇改善等加算Ⅲに係る加算算定対象人数等の認定について、次のとおり申請します。</t>
    <rPh sb="0" eb="2">
      <t>トウガイ</t>
    </rPh>
    <rPh sb="2" eb="4">
      <t>ネンド</t>
    </rPh>
    <rPh sb="5" eb="10">
      <t>ショグウカイゼントウ</t>
    </rPh>
    <rPh sb="10" eb="12">
      <t>カサン</t>
    </rPh>
    <rPh sb="14" eb="15">
      <t>カカ</t>
    </rPh>
    <rPh sb="16" eb="18">
      <t>カサン</t>
    </rPh>
    <rPh sb="18" eb="20">
      <t>サンテイ</t>
    </rPh>
    <rPh sb="20" eb="22">
      <t>タイショウ</t>
    </rPh>
    <rPh sb="22" eb="24">
      <t>ニンズウ</t>
    </rPh>
    <rPh sb="24" eb="25">
      <t>トウ</t>
    </rPh>
    <rPh sb="26" eb="28">
      <t>ニンテイ</t>
    </rPh>
    <rPh sb="33" eb="34">
      <t>ツギ</t>
    </rPh>
    <rPh sb="38" eb="40">
      <t>シンセイ</t>
    </rPh>
    <phoneticPr fontId="1"/>
  </si>
  <si>
    <t>年齢別児童数には、「①平均年齢別児童数計算表」により計算した平均児童数を入力すること。</t>
    <rPh sb="0" eb="3">
      <t>ネンレイベツ</t>
    </rPh>
    <rPh sb="3" eb="6">
      <t>ジドウスウ</t>
    </rPh>
    <rPh sb="11" eb="13">
      <t>ヘイキン</t>
    </rPh>
    <rPh sb="13" eb="16">
      <t>ネンレイベツ</t>
    </rPh>
    <rPh sb="16" eb="19">
      <t>ジドウスウ</t>
    </rPh>
    <rPh sb="19" eb="21">
      <t>ケイサン</t>
    </rPh>
    <rPh sb="21" eb="22">
      <t>オモテ</t>
    </rPh>
    <rPh sb="26" eb="28">
      <t>ケイサン</t>
    </rPh>
    <rPh sb="30" eb="32">
      <t>ヘイキン</t>
    </rPh>
    <rPh sb="32" eb="35">
      <t>ジドウスウ</t>
    </rPh>
    <rPh sb="36" eb="38">
      <t>ニュウリョク</t>
    </rPh>
    <phoneticPr fontId="1"/>
  </si>
  <si>
    <t>チーム保育推進加算
※加算算定上の加配人数を入力</t>
    <rPh sb="3" eb="5">
      <t>ホイク</t>
    </rPh>
    <rPh sb="5" eb="7">
      <t>スイシン</t>
    </rPh>
    <rPh sb="7" eb="9">
      <t>カサン</t>
    </rPh>
    <rPh sb="11" eb="13">
      <t>カサン</t>
    </rPh>
    <rPh sb="13" eb="16">
      <t>サンテイジョウ</t>
    </rPh>
    <rPh sb="17" eb="19">
      <t>カハイ</t>
    </rPh>
    <rPh sb="19" eb="21">
      <t>ニンズウ</t>
    </rPh>
    <rPh sb="22" eb="24">
      <t>ニュウリョク</t>
    </rPh>
    <phoneticPr fontId="1"/>
  </si>
  <si>
    <t>※</t>
    <phoneticPr fontId="1"/>
  </si>
  <si>
    <t>(1)の要件が「非該当」の場合、(2)の適用については選択できません。</t>
    <phoneticPr fontId="1"/>
  </si>
  <si>
    <t>療育支援加算
※適用されている区分を選択</t>
    <rPh sb="0" eb="2">
      <t>リョウイク</t>
    </rPh>
    <rPh sb="2" eb="4">
      <t>シエン</t>
    </rPh>
    <rPh sb="4" eb="6">
      <t>カサン</t>
    </rPh>
    <rPh sb="8" eb="10">
      <t>テキヨウ</t>
    </rPh>
    <rPh sb="15" eb="17">
      <t>クブン</t>
    </rPh>
    <rPh sb="18" eb="20">
      <t>センタク</t>
    </rPh>
    <phoneticPr fontId="1"/>
  </si>
  <si>
    <t>令和５年度　加算算定対象人数等認定申請書（処遇改善等加算Ⅲ及び向上支援費加算Ⅲ）</t>
    <rPh sb="0" eb="2">
      <t>レイワ</t>
    </rPh>
    <rPh sb="3" eb="4">
      <t>ネン</t>
    </rPh>
    <rPh sb="4" eb="5">
      <t>ド</t>
    </rPh>
    <rPh sb="6" eb="8">
      <t>カサン</t>
    </rPh>
    <rPh sb="8" eb="10">
      <t>サンテイ</t>
    </rPh>
    <rPh sb="10" eb="12">
      <t>タイショウ</t>
    </rPh>
    <rPh sb="12" eb="14">
      <t>ニンズウ</t>
    </rPh>
    <rPh sb="14" eb="15">
      <t>トウ</t>
    </rPh>
    <rPh sb="15" eb="17">
      <t>ニンテイ</t>
    </rPh>
    <rPh sb="17" eb="20">
      <t>シンセイショ</t>
    </rPh>
    <rPh sb="21" eb="23">
      <t>ショグウ</t>
    </rPh>
    <rPh sb="23" eb="25">
      <t>カイゼン</t>
    </rPh>
    <rPh sb="25" eb="26">
      <t>トウ</t>
    </rPh>
    <rPh sb="26" eb="28">
      <t>カサン</t>
    </rPh>
    <phoneticPr fontId="19"/>
  </si>
  <si>
    <t>　【保育所、認定こども園（２・３号）、小規模保育事業Ａ・Ｂ型、事業所内保育事業Ａ型のみ】</t>
    <rPh sb="2" eb="4">
      <t>ホイク</t>
    </rPh>
    <rPh sb="4" eb="5">
      <t>ジョ</t>
    </rPh>
    <rPh sb="6" eb="8">
      <t>ニンテイ</t>
    </rPh>
    <rPh sb="11" eb="12">
      <t>エン</t>
    </rPh>
    <rPh sb="16" eb="17">
      <t>ゴウ</t>
    </rPh>
    <rPh sb="19" eb="22">
      <t>ショウキボ</t>
    </rPh>
    <rPh sb="22" eb="24">
      <t>ホイク</t>
    </rPh>
    <rPh sb="24" eb="26">
      <t>ジギョウ</t>
    </rPh>
    <rPh sb="29" eb="30">
      <t>ガタ</t>
    </rPh>
    <rPh sb="31" eb="34">
      <t>ジギョウショ</t>
    </rPh>
    <rPh sb="34" eb="35">
      <t>ナイ</t>
    </rPh>
    <rPh sb="35" eb="37">
      <t>ホイク</t>
    </rPh>
    <rPh sb="37" eb="39">
      <t>ジギョウ</t>
    </rPh>
    <rPh sb="40" eb="41">
      <t>カタ</t>
    </rPh>
    <phoneticPr fontId="19"/>
  </si>
  <si>
    <t>向上支援費加算Ⅲの適用</t>
    <rPh sb="0" eb="2">
      <t>コウジョウ</t>
    </rPh>
    <rPh sb="2" eb="5">
      <t>シエンピ</t>
    </rPh>
    <rPh sb="5" eb="7">
      <t>カサン</t>
    </rPh>
    <rPh sb="9" eb="11">
      <t>テキヨウ</t>
    </rPh>
    <phoneticPr fontId="19"/>
  </si>
  <si>
    <t>(2) 向上支援費加算Ⅲの適用について</t>
    <rPh sb="4" eb="6">
      <t>コウジョウ</t>
    </rPh>
    <rPh sb="6" eb="9">
      <t>シエンピ</t>
    </rPh>
    <rPh sb="9" eb="11">
      <t>カサン</t>
    </rPh>
    <rPh sb="13" eb="15">
      <t>テキヨウ</t>
    </rPh>
    <phoneticPr fontId="19"/>
  </si>
  <si>
    <t>【分園用】</t>
    <rPh sb="1" eb="3">
      <t>ブンエン</t>
    </rPh>
    <rPh sb="3" eb="4">
      <t>ヨウ</t>
    </rPh>
    <phoneticPr fontId="1"/>
  </si>
  <si>
    <t>加算Ⅲ算定対象人数</t>
    <rPh sb="0" eb="2">
      <t>カサン</t>
    </rPh>
    <rPh sb="3" eb="5">
      <t>サンテイ</t>
    </rPh>
    <rPh sb="5" eb="7">
      <t>タイショウ</t>
    </rPh>
    <rPh sb="7" eb="9">
      <t>ニンズウ</t>
    </rPh>
    <phoneticPr fontId="19"/>
  </si>
  <si>
    <t>第８号様式</t>
    <rPh sb="0" eb="1">
      <t>ダイ</t>
    </rPh>
    <rPh sb="2" eb="3">
      <t>ゴウ</t>
    </rPh>
    <rPh sb="3" eb="5">
      <t>ヨウシキ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</si>
</sst>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_);[Red]\(0\)"/>
    <numFmt numFmtId="177" formatCode="0.0_);[Red]\(0.0\)"/>
    <numFmt numFmtId="178" formatCode="0.00_);[Red]\(0.00\)"/>
    <numFmt numFmtId="179" formatCode="0.000_);[Red]\(0.000\)"/>
    <numFmt numFmtId="180" formatCode="0.0_ ;[Red]\-0.0\ "/>
    <numFmt numFmtId="181" formatCode="#,##0&quot;月&quot;\ "/>
    <numFmt numFmtId="182" formatCode="#,##0&quot;人&quot;\ "/>
    <numFmt numFmtId="183" formatCode="0.00_ "/>
    <numFmt numFmtId="184" formatCode="#,##0.0&quot;人&quot;\ 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2" tint="-0.249977111117893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theme="2" tint="-0.249977111117893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2" tint="-0.499984740745262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name val="HGｺﾞｼｯｸE"/>
      <family val="3"/>
      <charset val="128"/>
    </font>
    <font>
      <u/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2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HGｺﾞｼｯｸM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0FF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4FEA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/>
  </cellStyleXfs>
  <cellXfs count="416">
    <xf numFmtId="0" fontId="0" fillId="0" borderId="0" xfId="0">
      <alignment vertical="center"/>
    </xf>
    <xf numFmtId="176" fontId="3" fillId="4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178" fontId="7" fillId="2" borderId="28" xfId="0" applyNumberFormat="1" applyFont="1" applyFill="1" applyBorder="1" applyProtection="1">
      <alignment vertical="center"/>
    </xf>
    <xf numFmtId="178" fontId="7" fillId="2" borderId="31" xfId="0" applyNumberFormat="1" applyFont="1" applyFill="1" applyBorder="1" applyProtection="1">
      <alignment vertical="center"/>
    </xf>
    <xf numFmtId="179" fontId="7" fillId="0" borderId="25" xfId="0" applyNumberFormat="1" applyFont="1" applyFill="1" applyBorder="1" applyProtection="1">
      <alignment vertical="center"/>
    </xf>
    <xf numFmtId="176" fontId="7" fillId="0" borderId="23" xfId="0" applyNumberFormat="1" applyFont="1" applyBorder="1" applyProtection="1">
      <alignment vertical="center"/>
    </xf>
    <xf numFmtId="176" fontId="7" fillId="0" borderId="15" xfId="0" applyNumberFormat="1" applyFont="1" applyBorder="1" applyProtection="1">
      <alignment vertical="center"/>
    </xf>
    <xf numFmtId="176" fontId="12" fillId="0" borderId="7" xfId="0" applyNumberFormat="1" applyFont="1" applyBorder="1" applyProtection="1">
      <alignment vertical="center"/>
    </xf>
    <xf numFmtId="178" fontId="7" fillId="2" borderId="38" xfId="0" applyNumberFormat="1" applyFont="1" applyFill="1" applyBorder="1" applyProtection="1">
      <alignment vertical="center"/>
    </xf>
    <xf numFmtId="0" fontId="3" fillId="4" borderId="54" xfId="0" applyFont="1" applyFill="1" applyBorder="1" applyAlignment="1" applyProtection="1">
      <alignment horizontal="right" vertical="center"/>
      <protection locked="0"/>
    </xf>
    <xf numFmtId="0" fontId="3" fillId="4" borderId="40" xfId="0" applyFont="1" applyFill="1" applyBorder="1" applyAlignment="1" applyProtection="1">
      <alignment horizontal="right" vertical="center"/>
      <protection locked="0"/>
    </xf>
    <xf numFmtId="0" fontId="3" fillId="4" borderId="45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 applyProtection="1">
      <alignment horizontal="right" vertical="center"/>
    </xf>
    <xf numFmtId="176" fontId="15" fillId="2" borderId="50" xfId="0" applyNumberFormat="1" applyFont="1" applyFill="1" applyBorder="1" applyAlignment="1" applyProtection="1">
      <alignment horizontal="right" vertical="center"/>
    </xf>
    <xf numFmtId="176" fontId="15" fillId="2" borderId="53" xfId="0" applyNumberFormat="1" applyFont="1" applyFill="1" applyBorder="1" applyAlignment="1" applyProtection="1">
      <alignment horizontal="right" vertical="center"/>
    </xf>
    <xf numFmtId="176" fontId="15" fillId="2" borderId="51" xfId="0" applyNumberFormat="1" applyFont="1" applyFill="1" applyBorder="1" applyAlignment="1" applyProtection="1">
      <alignment horizontal="right" vertical="center"/>
    </xf>
    <xf numFmtId="178" fontId="7" fillId="0" borderId="28" xfId="0" applyNumberFormat="1" applyFont="1" applyFill="1" applyBorder="1" applyProtection="1">
      <alignment vertical="center"/>
    </xf>
    <xf numFmtId="176" fontId="3" fillId="0" borderId="23" xfId="0" applyNumberFormat="1" applyFont="1" applyBorder="1" applyProtection="1">
      <alignment vertical="center"/>
    </xf>
    <xf numFmtId="176" fontId="7" fillId="0" borderId="35" xfId="0" applyNumberFormat="1" applyFont="1" applyBorder="1" applyProtection="1">
      <alignment vertical="center"/>
    </xf>
    <xf numFmtId="0" fontId="3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6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177" fontId="7" fillId="5" borderId="23" xfId="0" applyNumberFormat="1" applyFont="1" applyFill="1" applyBorder="1" applyProtection="1">
      <alignment vertical="center"/>
    </xf>
    <xf numFmtId="0" fontId="3" fillId="3" borderId="56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Protection="1">
      <alignment vertical="center"/>
    </xf>
    <xf numFmtId="176" fontId="7" fillId="0" borderId="8" xfId="0" applyNumberFormat="1" applyFont="1" applyBorder="1" applyProtection="1">
      <alignment vertical="center"/>
    </xf>
    <xf numFmtId="0" fontId="3" fillId="0" borderId="13" xfId="0" applyFont="1" applyBorder="1" applyAlignment="1" applyProtection="1">
      <alignment horizontal="center" vertical="center" wrapText="1"/>
    </xf>
    <xf numFmtId="177" fontId="7" fillId="0" borderId="23" xfId="0" applyNumberFormat="1" applyFont="1" applyFill="1" applyBorder="1" applyProtection="1">
      <alignment vertical="center"/>
    </xf>
    <xf numFmtId="180" fontId="3" fillId="0" borderId="17" xfId="0" applyNumberFormat="1" applyFont="1" applyFill="1" applyBorder="1" applyProtection="1">
      <alignment vertical="center"/>
    </xf>
    <xf numFmtId="180" fontId="3" fillId="0" borderId="24" xfId="0" applyNumberFormat="1" applyFont="1" applyFill="1" applyBorder="1" applyProtection="1">
      <alignment vertical="center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177" fontId="9" fillId="2" borderId="39" xfId="0" applyNumberFormat="1" applyFont="1" applyFill="1" applyBorder="1" applyProtection="1">
      <alignment vertical="center"/>
    </xf>
    <xf numFmtId="177" fontId="9" fillId="2" borderId="29" xfId="0" applyNumberFormat="1" applyFont="1" applyFill="1" applyBorder="1" applyProtection="1">
      <alignment vertical="center"/>
    </xf>
    <xf numFmtId="177" fontId="9" fillId="2" borderId="32" xfId="0" applyNumberFormat="1" applyFont="1" applyFill="1" applyBorder="1" applyProtection="1">
      <alignment vertical="center"/>
    </xf>
    <xf numFmtId="177" fontId="5" fillId="2" borderId="18" xfId="0" applyNumberFormat="1" applyFont="1" applyFill="1" applyBorder="1" applyProtection="1">
      <alignment vertical="center"/>
    </xf>
    <xf numFmtId="177" fontId="9" fillId="0" borderId="29" xfId="0" applyNumberFormat="1" applyFont="1" applyFill="1" applyBorder="1" applyProtection="1">
      <alignment vertical="center"/>
    </xf>
    <xf numFmtId="0" fontId="17" fillId="0" borderId="0" xfId="2" applyFont="1">
      <alignment vertical="center"/>
    </xf>
    <xf numFmtId="0" fontId="17" fillId="0" borderId="0" xfId="0" applyFont="1">
      <alignment vertical="center"/>
    </xf>
    <xf numFmtId="177" fontId="5" fillId="2" borderId="16" xfId="0" applyNumberFormat="1" applyFont="1" applyFill="1" applyBorder="1" applyProtection="1">
      <alignment vertical="center"/>
    </xf>
    <xf numFmtId="177" fontId="3" fillId="2" borderId="16" xfId="0" applyNumberFormat="1" applyFont="1" applyFill="1" applyBorder="1" applyProtection="1">
      <alignment vertical="center"/>
    </xf>
    <xf numFmtId="177" fontId="3" fillId="2" borderId="18" xfId="0" applyNumberFormat="1" applyFont="1" applyFill="1" applyBorder="1" applyProtection="1">
      <alignment vertical="center"/>
    </xf>
    <xf numFmtId="177" fontId="3" fillId="2" borderId="36" xfId="0" applyNumberFormat="1" applyFont="1" applyFill="1" applyBorder="1" applyProtection="1">
      <alignment vertical="center"/>
    </xf>
    <xf numFmtId="177" fontId="5" fillId="2" borderId="12" xfId="0" applyNumberFormat="1" applyFont="1" applyFill="1" applyBorder="1" applyProtection="1">
      <alignment vertical="center"/>
    </xf>
    <xf numFmtId="176" fontId="10" fillId="2" borderId="6" xfId="0" applyNumberFormat="1" applyFont="1" applyFill="1" applyBorder="1" applyProtection="1">
      <alignment vertical="center"/>
    </xf>
    <xf numFmtId="180" fontId="3" fillId="2" borderId="16" xfId="0" applyNumberFormat="1" applyFont="1" applyFill="1" applyBorder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38" fontId="13" fillId="0" borderId="1" xfId="1" applyFont="1" applyFill="1" applyBorder="1" applyAlignment="1" applyProtection="1">
      <alignment vertical="center"/>
    </xf>
    <xf numFmtId="0" fontId="27" fillId="0" borderId="0" xfId="0" applyFont="1" applyProtection="1">
      <alignment vertical="center"/>
      <protection locked="0"/>
    </xf>
    <xf numFmtId="182" fontId="27" fillId="8" borderId="92" xfId="0" applyNumberFormat="1" applyFont="1" applyFill="1" applyBorder="1" applyProtection="1">
      <alignment vertical="center"/>
      <protection locked="0"/>
    </xf>
    <xf numFmtId="182" fontId="27" fillId="8" borderId="93" xfId="0" applyNumberFormat="1" applyFont="1" applyFill="1" applyBorder="1" applyProtection="1">
      <alignment vertical="center"/>
      <protection locked="0"/>
    </xf>
    <xf numFmtId="182" fontId="27" fillId="8" borderId="94" xfId="0" applyNumberFormat="1" applyFont="1" applyFill="1" applyBorder="1" applyProtection="1">
      <alignment vertical="center"/>
      <protection locked="0"/>
    </xf>
    <xf numFmtId="182" fontId="30" fillId="9" borderId="111" xfId="0" applyNumberFormat="1" applyFont="1" applyFill="1" applyBorder="1" applyProtection="1">
      <alignment vertical="center"/>
    </xf>
    <xf numFmtId="182" fontId="30" fillId="9" borderId="116" xfId="0" applyNumberFormat="1" applyFont="1" applyFill="1" applyBorder="1" applyProtection="1">
      <alignment vertical="center"/>
    </xf>
    <xf numFmtId="182" fontId="27" fillId="8" borderId="62" xfId="0" applyNumberFormat="1" applyFont="1" applyFill="1" applyBorder="1" applyProtection="1">
      <alignment vertical="center"/>
      <protection locked="0"/>
    </xf>
    <xf numFmtId="182" fontId="27" fillId="8" borderId="3" xfId="0" applyNumberFormat="1" applyFont="1" applyFill="1" applyBorder="1" applyProtection="1">
      <alignment vertical="center"/>
      <protection locked="0"/>
    </xf>
    <xf numFmtId="182" fontId="27" fillId="8" borderId="48" xfId="0" applyNumberFormat="1" applyFont="1" applyFill="1" applyBorder="1" applyProtection="1">
      <alignment vertical="center"/>
      <protection locked="0"/>
    </xf>
    <xf numFmtId="182" fontId="27" fillId="8" borderId="121" xfId="0" applyNumberFormat="1" applyFont="1" applyFill="1" applyBorder="1" applyProtection="1">
      <alignment vertical="center"/>
      <protection locked="0"/>
    </xf>
    <xf numFmtId="182" fontId="27" fillId="8" borderId="117" xfId="0" applyNumberFormat="1" applyFont="1" applyFill="1" applyBorder="1" applyProtection="1">
      <alignment vertical="center"/>
      <protection locked="0"/>
    </xf>
    <xf numFmtId="182" fontId="27" fillId="8" borderId="115" xfId="0" applyNumberFormat="1" applyFont="1" applyFill="1" applyBorder="1" applyProtection="1">
      <alignment vertical="center"/>
      <protection locked="0"/>
    </xf>
    <xf numFmtId="183" fontId="27" fillId="11" borderId="98" xfId="0" applyNumberFormat="1" applyFont="1" applyFill="1" applyBorder="1" applyProtection="1">
      <alignment vertical="center"/>
    </xf>
    <xf numFmtId="183" fontId="27" fillId="11" borderId="57" xfId="0" applyNumberFormat="1" applyFont="1" applyFill="1" applyBorder="1" applyProtection="1">
      <alignment vertical="center"/>
    </xf>
    <xf numFmtId="183" fontId="27" fillId="11" borderId="105" xfId="0" applyNumberFormat="1" applyFont="1" applyFill="1" applyBorder="1" applyProtection="1">
      <alignment vertical="center"/>
    </xf>
    <xf numFmtId="183" fontId="27" fillId="11" borderId="51" xfId="0" applyNumberFormat="1" applyFont="1" applyFill="1" applyBorder="1" applyProtection="1">
      <alignment vertical="center"/>
    </xf>
    <xf numFmtId="182" fontId="30" fillId="11" borderId="95" xfId="0" applyNumberFormat="1" applyFont="1" applyFill="1" applyBorder="1" applyProtection="1">
      <alignment vertical="center"/>
    </xf>
    <xf numFmtId="182" fontId="30" fillId="11" borderId="76" xfId="0" applyNumberFormat="1" applyFont="1" applyFill="1" applyBorder="1" applyProtection="1">
      <alignment vertical="center"/>
    </xf>
    <xf numFmtId="182" fontId="27" fillId="11" borderId="66" xfId="0" applyNumberFormat="1" applyFont="1" applyFill="1" applyBorder="1" applyProtection="1">
      <alignment vertical="center"/>
    </xf>
    <xf numFmtId="182" fontId="27" fillId="11" borderId="9" xfId="0" applyNumberFormat="1" applyFont="1" applyFill="1" applyBorder="1" applyProtection="1">
      <alignment vertical="center"/>
    </xf>
    <xf numFmtId="182" fontId="27" fillId="11" borderId="3" xfId="0" applyNumberFormat="1" applyFont="1" applyFill="1" applyBorder="1" applyProtection="1">
      <alignment vertical="center"/>
    </xf>
    <xf numFmtId="182" fontId="27" fillId="11" borderId="48" xfId="0" applyNumberFormat="1" applyFont="1" applyFill="1" applyBorder="1" applyProtection="1">
      <alignment vertical="center"/>
    </xf>
    <xf numFmtId="182" fontId="27" fillId="11" borderId="114" xfId="0" applyNumberFormat="1" applyFont="1" applyFill="1" applyBorder="1" applyProtection="1">
      <alignment vertical="center"/>
    </xf>
    <xf numFmtId="182" fontId="27" fillId="11" borderId="117" xfId="0" applyNumberFormat="1" applyFont="1" applyFill="1" applyBorder="1" applyProtection="1">
      <alignment vertical="center"/>
    </xf>
    <xf numFmtId="182" fontId="27" fillId="11" borderId="115" xfId="0" applyNumberFormat="1" applyFont="1" applyFill="1" applyBorder="1" applyProtection="1">
      <alignment vertical="center"/>
    </xf>
    <xf numFmtId="182" fontId="27" fillId="11" borderId="119" xfId="0" applyNumberFormat="1" applyFont="1" applyFill="1" applyBorder="1" applyProtection="1">
      <alignment vertical="center"/>
    </xf>
    <xf numFmtId="182" fontId="30" fillId="11" borderId="73" xfId="0" applyNumberFormat="1" applyFont="1" applyFill="1" applyBorder="1" applyProtection="1">
      <alignment vertical="center"/>
    </xf>
    <xf numFmtId="182" fontId="30" fillId="11" borderId="23" xfId="0" applyNumberFormat="1" applyFont="1" applyFill="1" applyBorder="1" applyProtection="1">
      <alignment vertical="center"/>
    </xf>
    <xf numFmtId="182" fontId="30" fillId="11" borderId="113" xfId="0" applyNumberFormat="1" applyFont="1" applyFill="1" applyBorder="1" applyProtection="1">
      <alignment vertical="center"/>
    </xf>
    <xf numFmtId="182" fontId="30" fillId="11" borderId="75" xfId="0" applyNumberFormat="1" applyFont="1" applyFill="1" applyBorder="1" applyProtection="1">
      <alignment vertical="center"/>
    </xf>
    <xf numFmtId="182" fontId="34" fillId="8" borderId="111" xfId="0" applyNumberFormat="1" applyFont="1" applyFill="1" applyBorder="1" applyProtection="1">
      <alignment vertical="center"/>
      <protection locked="0"/>
    </xf>
    <xf numFmtId="182" fontId="34" fillId="8" borderId="116" xfId="0" applyNumberFormat="1" applyFont="1" applyFill="1" applyBorder="1" applyProtection="1">
      <alignment vertical="center"/>
      <protection locked="0"/>
    </xf>
    <xf numFmtId="0" fontId="27" fillId="0" borderId="0" xfId="0" applyFont="1" applyProtection="1">
      <alignment vertical="center"/>
    </xf>
    <xf numFmtId="0" fontId="26" fillId="0" borderId="0" xfId="0" applyFont="1" applyProtection="1">
      <alignment vertical="center"/>
    </xf>
    <xf numFmtId="0" fontId="27" fillId="0" borderId="0" xfId="0" applyFont="1" applyBorder="1" applyAlignment="1" applyProtection="1">
      <alignment horizontal="center" vertical="center"/>
    </xf>
    <xf numFmtId="0" fontId="28" fillId="0" borderId="0" xfId="0" applyFont="1" applyProtection="1">
      <alignment vertical="center"/>
    </xf>
    <xf numFmtId="0" fontId="29" fillId="0" borderId="0" xfId="0" applyFont="1" applyProtection="1">
      <alignment vertical="center"/>
    </xf>
    <xf numFmtId="181" fontId="27" fillId="0" borderId="67" xfId="0" applyNumberFormat="1" applyFont="1" applyBorder="1" applyAlignment="1" applyProtection="1">
      <alignment horizontal="center" vertical="center"/>
    </xf>
    <xf numFmtId="181" fontId="27" fillId="0" borderId="68" xfId="0" applyNumberFormat="1" applyFont="1" applyBorder="1" applyAlignment="1" applyProtection="1">
      <alignment horizontal="center" vertical="center"/>
    </xf>
    <xf numFmtId="181" fontId="27" fillId="0" borderId="63" xfId="0" applyNumberFormat="1" applyFont="1" applyBorder="1" applyAlignment="1" applyProtection="1">
      <alignment horizontal="center" vertical="center"/>
    </xf>
    <xf numFmtId="0" fontId="27" fillId="0" borderId="91" xfId="0" applyFont="1" applyBorder="1" applyAlignment="1" applyProtection="1">
      <alignment horizontal="center" vertical="center"/>
    </xf>
    <xf numFmtId="0" fontId="27" fillId="0" borderId="96" xfId="0" applyFont="1" applyBorder="1" applyAlignment="1" applyProtection="1">
      <alignment horizontal="center" vertical="center"/>
    </xf>
    <xf numFmtId="0" fontId="27" fillId="0" borderId="103" xfId="0" applyFont="1" applyBorder="1" applyAlignment="1" applyProtection="1">
      <alignment horizontal="center" vertical="center"/>
    </xf>
    <xf numFmtId="0" fontId="27" fillId="0" borderId="108" xfId="0" applyFont="1" applyBorder="1" applyAlignment="1" applyProtection="1">
      <alignment horizontal="center" vertical="center"/>
    </xf>
    <xf numFmtId="0" fontId="27" fillId="0" borderId="97" xfId="0" applyFont="1" applyBorder="1" applyProtection="1">
      <alignment vertical="center"/>
    </xf>
    <xf numFmtId="182" fontId="30" fillId="0" borderId="99" xfId="0" applyNumberFormat="1" applyFont="1" applyBorder="1" applyProtection="1">
      <alignment vertical="center"/>
    </xf>
    <xf numFmtId="0" fontId="27" fillId="0" borderId="104" xfId="0" applyFont="1" applyBorder="1" applyProtection="1">
      <alignment vertical="center"/>
    </xf>
    <xf numFmtId="182" fontId="30" fillId="0" borderId="32" xfId="0" applyNumberFormat="1" applyFont="1" applyBorder="1" applyProtection="1">
      <alignment vertical="center"/>
    </xf>
    <xf numFmtId="182" fontId="27" fillId="0" borderId="109" xfId="0" applyNumberFormat="1" applyFont="1" applyFill="1" applyBorder="1" applyProtection="1">
      <alignment vertical="center"/>
    </xf>
    <xf numFmtId="182" fontId="27" fillId="0" borderId="64" xfId="0" applyNumberFormat="1" applyFont="1" applyFill="1" applyBorder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Protection="1">
      <alignment vertical="center"/>
    </xf>
    <xf numFmtId="183" fontId="27" fillId="0" borderId="0" xfId="0" applyNumberFormat="1" applyFont="1" applyFill="1" applyBorder="1" applyProtection="1">
      <alignment vertical="center"/>
    </xf>
    <xf numFmtId="0" fontId="29" fillId="0" borderId="0" xfId="0" applyFont="1" applyFill="1" applyProtection="1">
      <alignment vertical="center"/>
    </xf>
    <xf numFmtId="0" fontId="27" fillId="0" borderId="0" xfId="0" applyFont="1" applyFill="1" applyProtection="1">
      <alignment vertical="center"/>
    </xf>
    <xf numFmtId="0" fontId="27" fillId="0" borderId="72" xfId="0" applyFont="1" applyFill="1" applyBorder="1" applyAlignment="1" applyProtection="1">
      <alignment horizontal="center" vertical="center"/>
    </xf>
    <xf numFmtId="181" fontId="27" fillId="0" borderId="110" xfId="0" applyNumberFormat="1" applyFont="1" applyBorder="1" applyAlignment="1" applyProtection="1">
      <alignment horizontal="center" vertical="center"/>
    </xf>
    <xf numFmtId="181" fontId="27" fillId="0" borderId="77" xfId="0" applyNumberFormat="1" applyFont="1" applyBorder="1" applyAlignment="1" applyProtection="1">
      <alignment horizontal="center" vertical="center"/>
    </xf>
    <xf numFmtId="181" fontId="27" fillId="0" borderId="78" xfId="0" applyNumberFormat="1" applyFont="1" applyBorder="1" applyAlignment="1" applyProtection="1">
      <alignment horizontal="center" vertical="center"/>
    </xf>
    <xf numFmtId="0" fontId="27" fillId="10" borderId="111" xfId="0" applyFont="1" applyFill="1" applyBorder="1" applyAlignment="1" applyProtection="1">
      <alignment horizontal="center" vertical="center"/>
    </xf>
    <xf numFmtId="0" fontId="27" fillId="0" borderId="94" xfId="0" applyFont="1" applyBorder="1" applyAlignment="1" applyProtection="1">
      <alignment horizontal="center" vertical="center"/>
    </xf>
    <xf numFmtId="0" fontId="27" fillId="0" borderId="48" xfId="0" applyFont="1" applyBorder="1" applyAlignment="1" applyProtection="1">
      <alignment horizontal="center" vertical="center"/>
    </xf>
    <xf numFmtId="0" fontId="27" fillId="0" borderId="61" xfId="0" applyFont="1" applyBorder="1" applyProtection="1">
      <alignment vertical="center"/>
    </xf>
    <xf numFmtId="0" fontId="27" fillId="0" borderId="3" xfId="0" applyFont="1" applyBorder="1" applyAlignment="1" applyProtection="1">
      <alignment vertical="top" wrapText="1"/>
    </xf>
    <xf numFmtId="0" fontId="27" fillId="0" borderId="115" xfId="0" applyFont="1" applyBorder="1" applyAlignment="1" applyProtection="1">
      <alignment horizontal="center" vertical="center"/>
    </xf>
    <xf numFmtId="0" fontId="27" fillId="0" borderId="64" xfId="0" applyFont="1" applyBorder="1" applyProtection="1">
      <alignment vertical="center"/>
    </xf>
    <xf numFmtId="0" fontId="27" fillId="0" borderId="120" xfId="0" applyFont="1" applyFill="1" applyBorder="1" applyProtection="1">
      <alignment vertical="center"/>
    </xf>
    <xf numFmtId="184" fontId="27" fillId="0" borderId="118" xfId="0" applyNumberFormat="1" applyFont="1" applyFill="1" applyBorder="1" applyProtection="1">
      <alignment vertical="center"/>
    </xf>
    <xf numFmtId="184" fontId="27" fillId="0" borderId="109" xfId="0" applyNumberFormat="1" applyFont="1" applyFill="1" applyBorder="1" applyProtection="1">
      <alignment vertical="center"/>
    </xf>
    <xf numFmtId="184" fontId="27" fillId="0" borderId="64" xfId="0" applyNumberFormat="1" applyFont="1" applyFill="1" applyBorder="1" applyProtection="1">
      <alignment vertical="center"/>
    </xf>
    <xf numFmtId="181" fontId="27" fillId="0" borderId="22" xfId="0" applyNumberFormat="1" applyFont="1" applyBorder="1" applyAlignment="1" applyProtection="1">
      <alignment horizontal="center" vertical="center"/>
    </xf>
    <xf numFmtId="0" fontId="27" fillId="10" borderId="23" xfId="0" applyFont="1" applyFill="1" applyBorder="1" applyAlignment="1" applyProtection="1">
      <alignment horizontal="center" vertical="center"/>
    </xf>
    <xf numFmtId="0" fontId="27" fillId="0" borderId="108" xfId="0" applyFont="1" applyBorder="1" applyProtection="1">
      <alignment vertical="center"/>
    </xf>
    <xf numFmtId="182" fontId="27" fillId="0" borderId="66" xfId="0" applyNumberFormat="1" applyFont="1" applyFill="1" applyBorder="1" applyProtection="1">
      <alignment vertical="center"/>
    </xf>
    <xf numFmtId="0" fontId="27" fillId="0" borderId="0" xfId="0" applyFont="1" applyBorder="1" applyProtection="1">
      <alignment vertical="center"/>
    </xf>
    <xf numFmtId="182" fontId="27" fillId="0" borderId="0" xfId="0" applyNumberFormat="1" applyFont="1" applyBorder="1" applyProtection="1">
      <alignment vertical="center"/>
    </xf>
    <xf numFmtId="0" fontId="32" fillId="0" borderId="120" xfId="0" applyFont="1" applyFill="1" applyBorder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7" fillId="0" borderId="93" xfId="0" applyFont="1" applyBorder="1" applyAlignment="1" applyProtection="1">
      <alignment horizontal="center" vertical="center"/>
    </xf>
    <xf numFmtId="0" fontId="27" fillId="0" borderId="117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Protection="1">
      <alignment vertical="center"/>
    </xf>
    <xf numFmtId="176" fontId="3" fillId="0" borderId="78" xfId="0" applyNumberFormat="1" applyFont="1" applyBorder="1" applyAlignment="1" applyProtection="1">
      <alignment horizontal="center" vertical="center"/>
    </xf>
    <xf numFmtId="176" fontId="3" fillId="0" borderId="19" xfId="0" applyNumberFormat="1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0" fillId="0" borderId="0" xfId="0" applyFont="1" applyBorder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27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3" fillId="0" borderId="30" xfId="0" applyFont="1" applyBorder="1" applyProtection="1">
      <alignment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3" fillId="0" borderId="4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63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0" fillId="0" borderId="49" xfId="0" applyBorder="1" applyProtection="1">
      <alignment vertical="center"/>
    </xf>
    <xf numFmtId="0" fontId="0" fillId="0" borderId="0" xfId="0" applyBorder="1" applyProtection="1">
      <alignment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right" vertical="center"/>
    </xf>
    <xf numFmtId="0" fontId="3" fillId="0" borderId="23" xfId="0" applyFont="1" applyBorder="1" applyProtection="1">
      <alignment vertical="center"/>
    </xf>
    <xf numFmtId="176" fontId="3" fillId="0" borderId="48" xfId="0" applyNumberFormat="1" applyFont="1" applyBorder="1" applyProtection="1">
      <alignment vertical="center"/>
    </xf>
    <xf numFmtId="0" fontId="0" fillId="0" borderId="48" xfId="0" applyBorder="1" applyProtection="1">
      <alignment vertical="center"/>
    </xf>
    <xf numFmtId="0" fontId="0" fillId="0" borderId="23" xfId="0" applyBorder="1" applyProtection="1">
      <alignment vertical="center"/>
    </xf>
    <xf numFmtId="0" fontId="3" fillId="0" borderId="20" xfId="0" applyFont="1" applyBorder="1" applyAlignment="1" applyProtection="1">
      <alignment horizontal="right" vertical="center"/>
    </xf>
    <xf numFmtId="0" fontId="3" fillId="0" borderId="37" xfId="0" applyFont="1" applyBorder="1" applyAlignment="1" applyProtection="1">
      <alignment vertical="center"/>
    </xf>
    <xf numFmtId="0" fontId="3" fillId="0" borderId="59" xfId="0" applyFont="1" applyBorder="1" applyAlignment="1" applyProtection="1">
      <alignment horizontal="right" vertical="center"/>
    </xf>
    <xf numFmtId="0" fontId="3" fillId="0" borderId="38" xfId="0" applyFont="1" applyBorder="1" applyProtection="1">
      <alignment vertical="center"/>
    </xf>
    <xf numFmtId="0" fontId="3" fillId="0" borderId="37" xfId="0" applyFont="1" applyBorder="1" applyProtection="1">
      <alignment vertical="center"/>
    </xf>
    <xf numFmtId="0" fontId="3" fillId="0" borderId="26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horizontal="right" vertical="center"/>
    </xf>
    <xf numFmtId="0" fontId="3" fillId="0" borderId="15" xfId="0" applyFont="1" applyBorder="1" applyProtection="1">
      <alignment vertical="center"/>
    </xf>
    <xf numFmtId="0" fontId="3" fillId="0" borderId="60" xfId="0" applyFont="1" applyBorder="1" applyAlignment="1" applyProtection="1">
      <alignment vertical="center"/>
    </xf>
    <xf numFmtId="0" fontId="3" fillId="0" borderId="60" xfId="0" applyFont="1" applyBorder="1" applyAlignment="1" applyProtection="1">
      <alignment horizontal="right" vertical="center"/>
    </xf>
    <xf numFmtId="0" fontId="3" fillId="0" borderId="28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6" fillId="0" borderId="26" xfId="0" applyFont="1" applyFill="1" applyBorder="1" applyAlignment="1" applyProtection="1">
      <alignment horizontal="center" vertical="center"/>
    </xf>
    <xf numFmtId="176" fontId="15" fillId="0" borderId="50" xfId="0" applyNumberFormat="1" applyFont="1" applyFill="1" applyBorder="1" applyAlignment="1" applyProtection="1">
      <alignment horizontal="right" vertical="center"/>
    </xf>
    <xf numFmtId="0" fontId="3" fillId="0" borderId="26" xfId="0" applyFont="1" applyBorder="1" applyProtection="1">
      <alignment vertical="center"/>
    </xf>
    <xf numFmtId="0" fontId="3" fillId="0" borderId="49" xfId="0" applyFont="1" applyFill="1" applyBorder="1" applyProtection="1">
      <alignment vertical="center"/>
    </xf>
    <xf numFmtId="0" fontId="4" fillId="0" borderId="58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horizontal="right" vertical="center"/>
    </xf>
    <xf numFmtId="0" fontId="3" fillId="0" borderId="61" xfId="0" applyFont="1" applyFill="1" applyBorder="1" applyProtection="1">
      <alignment vertical="center"/>
    </xf>
    <xf numFmtId="0" fontId="3" fillId="0" borderId="3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10" xfId="0" applyFont="1" applyFill="1" applyBorder="1" applyAlignment="1" applyProtection="1">
      <alignment vertical="center"/>
    </xf>
    <xf numFmtId="176" fontId="3" fillId="0" borderId="64" xfId="0" applyNumberFormat="1" applyFont="1" applyBorder="1" applyProtection="1">
      <alignment vertical="center"/>
    </xf>
    <xf numFmtId="176" fontId="3" fillId="0" borderId="12" xfId="0" applyNumberFormat="1" applyFont="1" applyFill="1" applyBorder="1" applyProtection="1">
      <alignment vertical="center"/>
    </xf>
    <xf numFmtId="176" fontId="3" fillId="0" borderId="18" xfId="0" applyNumberFormat="1" applyFont="1" applyBorder="1" applyProtection="1">
      <alignment vertical="center"/>
    </xf>
    <xf numFmtId="176" fontId="3" fillId="0" borderId="16" xfId="0" applyNumberFormat="1" applyFont="1" applyBorder="1" applyProtection="1">
      <alignment vertical="center"/>
    </xf>
    <xf numFmtId="0" fontId="3" fillId="0" borderId="65" xfId="0" applyFont="1" applyBorder="1" applyProtection="1">
      <alignment vertical="center"/>
    </xf>
    <xf numFmtId="0" fontId="3" fillId="0" borderId="36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3" fillId="0" borderId="66" xfId="0" applyFont="1" applyBorder="1" applyProtection="1">
      <alignment vertical="center"/>
    </xf>
    <xf numFmtId="0" fontId="8" fillId="0" borderId="6" xfId="0" applyFont="1" applyBorder="1" applyProtection="1">
      <alignment vertical="center"/>
    </xf>
    <xf numFmtId="0" fontId="8" fillId="0" borderId="7" xfId="0" applyFont="1" applyBorder="1" applyProtection="1">
      <alignment vertical="center"/>
    </xf>
    <xf numFmtId="0" fontId="0" fillId="0" borderId="6" xfId="0" applyBorder="1" applyProtection="1">
      <alignment vertical="center"/>
    </xf>
    <xf numFmtId="176" fontId="3" fillId="0" borderId="7" xfId="0" applyNumberFormat="1" applyFont="1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24" xfId="0" applyBorder="1" applyProtection="1">
      <alignment vertical="center"/>
    </xf>
    <xf numFmtId="0" fontId="0" fillId="0" borderId="17" xfId="0" applyBorder="1" applyProtection="1">
      <alignment vertical="center"/>
    </xf>
    <xf numFmtId="176" fontId="3" fillId="0" borderId="34" xfId="0" applyNumberFormat="1" applyFont="1" applyBorder="1" applyAlignment="1" applyProtection="1">
      <alignment horizontal="center" vertical="center"/>
    </xf>
    <xf numFmtId="0" fontId="0" fillId="0" borderId="36" xfId="0" applyBorder="1" applyProtection="1">
      <alignment vertical="center"/>
    </xf>
    <xf numFmtId="0" fontId="0" fillId="0" borderId="35" xfId="0" applyBorder="1" applyProtection="1">
      <alignment vertical="center"/>
    </xf>
    <xf numFmtId="0" fontId="3" fillId="0" borderId="0" xfId="0" applyFont="1" applyBorder="1" applyProtection="1">
      <alignment vertical="center"/>
    </xf>
    <xf numFmtId="176" fontId="3" fillId="0" borderId="0" xfId="0" applyNumberFormat="1" applyFont="1" applyBorder="1" applyProtection="1">
      <alignment vertical="center"/>
    </xf>
    <xf numFmtId="177" fontId="3" fillId="0" borderId="0" xfId="0" applyNumberFormat="1" applyFont="1" applyBorder="1" applyProtection="1">
      <alignment vertical="center"/>
    </xf>
    <xf numFmtId="0" fontId="0" fillId="0" borderId="0" xfId="0" applyFill="1" applyProtection="1">
      <alignment vertical="center"/>
    </xf>
    <xf numFmtId="0" fontId="10" fillId="0" borderId="7" xfId="0" applyFont="1" applyBorder="1" applyProtection="1">
      <alignment vertical="center"/>
    </xf>
    <xf numFmtId="38" fontId="10" fillId="0" borderId="10" xfId="1" applyFont="1" applyBorder="1" applyProtection="1">
      <alignment vertical="center"/>
    </xf>
    <xf numFmtId="0" fontId="10" fillId="0" borderId="10" xfId="0" applyFont="1" applyBorder="1" applyProtection="1">
      <alignment vertical="center"/>
    </xf>
    <xf numFmtId="0" fontId="8" fillId="0" borderId="10" xfId="0" applyFont="1" applyBorder="1" applyProtection="1">
      <alignment vertical="center"/>
    </xf>
    <xf numFmtId="176" fontId="8" fillId="0" borderId="10" xfId="0" applyNumberFormat="1" applyFont="1" applyFill="1" applyBorder="1" applyProtection="1">
      <alignment vertical="center"/>
    </xf>
    <xf numFmtId="176" fontId="3" fillId="0" borderId="10" xfId="0" applyNumberFormat="1" applyFont="1" applyBorder="1" applyProtection="1">
      <alignment vertical="center"/>
    </xf>
    <xf numFmtId="0" fontId="17" fillId="0" borderId="0" xfId="2" applyFont="1" applyProtection="1">
      <alignment vertical="center"/>
    </xf>
    <xf numFmtId="0" fontId="18" fillId="0" borderId="0" xfId="2" applyFont="1" applyAlignment="1" applyProtection="1">
      <alignment horizontal="center" vertical="center"/>
    </xf>
    <xf numFmtId="0" fontId="20" fillId="0" borderId="0" xfId="2" applyFont="1" applyProtection="1">
      <alignment vertical="center"/>
    </xf>
    <xf numFmtId="0" fontId="21" fillId="0" borderId="0" xfId="2" applyFont="1" applyFill="1" applyAlignment="1" applyProtection="1">
      <alignment horizontal="center" vertical="center"/>
    </xf>
    <xf numFmtId="0" fontId="17" fillId="0" borderId="0" xfId="2" applyFont="1" applyFill="1" applyProtection="1">
      <alignment vertical="center"/>
    </xf>
    <xf numFmtId="0" fontId="17" fillId="0" borderId="0" xfId="2" applyFont="1" applyFill="1" applyAlignment="1" applyProtection="1">
      <alignment horizontal="right" vertical="center"/>
    </xf>
    <xf numFmtId="0" fontId="17" fillId="0" borderId="0" xfId="2" applyFont="1" applyAlignment="1" applyProtection="1">
      <alignment horizontal="right" vertical="center"/>
    </xf>
    <xf numFmtId="58" fontId="17" fillId="0" borderId="74" xfId="2" applyNumberFormat="1" applyFont="1" applyBorder="1" applyAlignment="1" applyProtection="1">
      <alignment vertical="center"/>
    </xf>
    <xf numFmtId="0" fontId="17" fillId="0" borderId="74" xfId="2" applyFont="1" applyBorder="1" applyAlignment="1" applyProtection="1">
      <alignment vertical="center"/>
    </xf>
    <xf numFmtId="0" fontId="22" fillId="0" borderId="0" xfId="2" applyFont="1" applyBorder="1" applyAlignment="1" applyProtection="1">
      <alignment horizontal="distributed" vertical="center"/>
    </xf>
    <xf numFmtId="0" fontId="17" fillId="0" borderId="0" xfId="2" applyFont="1" applyFill="1" applyBorder="1" applyAlignment="1" applyProtection="1">
      <alignment vertical="center" shrinkToFit="1"/>
    </xf>
    <xf numFmtId="0" fontId="22" fillId="0" borderId="0" xfId="2" applyFont="1" applyAlignment="1" applyProtection="1">
      <alignment horizontal="distributed" vertical="center"/>
    </xf>
    <xf numFmtId="0" fontId="17" fillId="0" borderId="0" xfId="2" applyFont="1" applyAlignment="1" applyProtection="1">
      <alignment vertical="center" shrinkToFit="1"/>
    </xf>
    <xf numFmtId="0" fontId="17" fillId="0" borderId="0" xfId="2" applyFont="1" applyAlignment="1" applyProtection="1">
      <alignment horizontal="distributed" vertical="center"/>
    </xf>
    <xf numFmtId="0" fontId="17" fillId="0" borderId="0" xfId="2" applyFont="1" applyAlignment="1" applyProtection="1">
      <alignment horizontal="distributed" vertical="center" wrapText="1"/>
    </xf>
    <xf numFmtId="0" fontId="17" fillId="0" borderId="0" xfId="2" applyFont="1" applyAlignment="1" applyProtection="1">
      <alignment horizontal="center" vertical="center" wrapText="1"/>
    </xf>
    <xf numFmtId="0" fontId="17" fillId="0" borderId="7" xfId="0" applyFont="1" applyBorder="1" applyProtection="1">
      <alignment vertical="center"/>
    </xf>
    <xf numFmtId="0" fontId="17" fillId="0" borderId="10" xfId="0" applyFont="1" applyBorder="1" applyProtection="1">
      <alignment vertical="center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distributed" vertical="center"/>
    </xf>
    <xf numFmtId="0" fontId="17" fillId="0" borderId="0" xfId="2" applyFont="1" applyAlignment="1" applyProtection="1">
      <alignment vertical="center"/>
    </xf>
    <xf numFmtId="0" fontId="17" fillId="0" borderId="0" xfId="2" applyFont="1" applyAlignment="1" applyProtection="1">
      <alignment vertical="center" wrapText="1"/>
    </xf>
    <xf numFmtId="0" fontId="17" fillId="0" borderId="7" xfId="2" applyFont="1" applyBorder="1" applyAlignment="1" applyProtection="1">
      <alignment vertical="center"/>
    </xf>
    <xf numFmtId="0" fontId="23" fillId="0" borderId="10" xfId="2" applyFont="1" applyBorder="1" applyAlignment="1" applyProtection="1">
      <alignment vertical="center" wrapText="1"/>
    </xf>
    <xf numFmtId="0" fontId="23" fillId="0" borderId="90" xfId="2" applyFont="1" applyBorder="1" applyAlignment="1" applyProtection="1">
      <alignment vertical="center" wrapText="1"/>
    </xf>
    <xf numFmtId="0" fontId="22" fillId="0" borderId="0" xfId="2" applyFont="1" applyAlignment="1" applyProtection="1">
      <alignment vertical="center"/>
    </xf>
    <xf numFmtId="0" fontId="17" fillId="0" borderId="0" xfId="2" applyFont="1" applyAlignment="1" applyProtection="1">
      <alignment horizontal="center" vertical="center" textRotation="255" shrinkToFit="1"/>
    </xf>
    <xf numFmtId="0" fontId="23" fillId="0" borderId="0" xfId="2" applyFont="1" applyProtection="1">
      <alignment vertical="center"/>
    </xf>
    <xf numFmtId="0" fontId="17" fillId="0" borderId="0" xfId="2" applyFont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22" fillId="0" borderId="89" xfId="0" applyFont="1" applyBorder="1" applyProtection="1">
      <alignment vertical="center"/>
    </xf>
    <xf numFmtId="0" fontId="35" fillId="0" borderId="0" xfId="0" applyFont="1" applyProtection="1">
      <alignment vertical="center"/>
    </xf>
    <xf numFmtId="0" fontId="27" fillId="0" borderId="24" xfId="0" applyFont="1" applyBorder="1" applyAlignment="1" applyProtection="1">
      <alignment horizontal="left" vertical="center"/>
    </xf>
    <xf numFmtId="0" fontId="27" fillId="0" borderId="101" xfId="0" applyFont="1" applyBorder="1" applyAlignment="1" applyProtection="1">
      <alignment horizontal="left" vertical="center"/>
    </xf>
    <xf numFmtId="0" fontId="27" fillId="0" borderId="35" xfId="0" applyFont="1" applyBorder="1" applyAlignment="1" applyProtection="1">
      <alignment horizontal="left" vertical="center"/>
    </xf>
    <xf numFmtId="0" fontId="27" fillId="0" borderId="102" xfId="0" applyFont="1" applyBorder="1" applyAlignment="1" applyProtection="1">
      <alignment horizontal="left" vertical="center"/>
    </xf>
    <xf numFmtId="0" fontId="27" fillId="0" borderId="106" xfId="0" applyFont="1" applyBorder="1" applyAlignment="1" applyProtection="1">
      <alignment horizontal="left" vertical="center"/>
    </xf>
    <xf numFmtId="0" fontId="27" fillId="0" borderId="107" xfId="0" applyFont="1" applyBorder="1" applyAlignment="1" applyProtection="1">
      <alignment horizontal="left" vertical="center"/>
    </xf>
    <xf numFmtId="0" fontId="30" fillId="0" borderId="46" xfId="0" applyFont="1" applyBorder="1" applyAlignment="1" applyProtection="1">
      <alignment horizontal="center" vertical="center" wrapText="1"/>
    </xf>
    <xf numFmtId="0" fontId="30" fillId="0" borderId="47" xfId="0" applyFont="1" applyBorder="1" applyAlignment="1" applyProtection="1">
      <alignment horizontal="center" vertical="center" wrapText="1"/>
    </xf>
    <xf numFmtId="0" fontId="30" fillId="0" borderId="52" xfId="0" applyFont="1" applyBorder="1" applyAlignment="1" applyProtection="1">
      <alignment horizontal="center" vertical="center" wrapText="1"/>
    </xf>
    <xf numFmtId="0" fontId="30" fillId="0" borderId="25" xfId="0" applyFont="1" applyBorder="1" applyAlignment="1" applyProtection="1">
      <alignment horizontal="center" vertical="center" wrapText="1"/>
    </xf>
    <xf numFmtId="0" fontId="30" fillId="0" borderId="8" xfId="0" applyFont="1" applyBorder="1" applyAlignment="1" applyProtection="1">
      <alignment horizontal="center" vertical="center" wrapText="1"/>
    </xf>
    <xf numFmtId="0" fontId="30" fillId="0" borderId="18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horizontal="center" vertical="center"/>
    </xf>
    <xf numFmtId="0" fontId="28" fillId="0" borderId="6" xfId="0" applyFont="1" applyBorder="1" applyAlignment="1" applyProtection="1">
      <alignment horizontal="center" vertical="center"/>
    </xf>
    <xf numFmtId="49" fontId="27" fillId="11" borderId="7" xfId="0" applyNumberFormat="1" applyFont="1" applyFill="1" applyBorder="1" applyAlignment="1" applyProtection="1">
      <alignment horizontal="center" vertical="center" shrinkToFit="1"/>
      <protection locked="0"/>
    </xf>
    <xf numFmtId="0" fontId="27" fillId="11" borderId="10" xfId="0" applyNumberFormat="1" applyFont="1" applyFill="1" applyBorder="1" applyAlignment="1" applyProtection="1">
      <alignment horizontal="center" vertical="center" shrinkToFit="1"/>
      <protection locked="0"/>
    </xf>
    <xf numFmtId="0" fontId="27" fillId="11" borderId="6" xfId="0" applyNumberFormat="1" applyFont="1" applyFill="1" applyBorder="1" applyAlignment="1" applyProtection="1">
      <alignment horizontal="center" vertical="center" shrinkToFit="1"/>
      <protection locked="0"/>
    </xf>
    <xf numFmtId="0" fontId="30" fillId="0" borderId="46" xfId="0" applyFont="1" applyBorder="1" applyAlignment="1" applyProtection="1">
      <alignment horizontal="center" vertical="center"/>
    </xf>
    <xf numFmtId="0" fontId="30" fillId="0" borderId="47" xfId="0" applyFont="1" applyBorder="1" applyAlignment="1" applyProtection="1">
      <alignment horizontal="center" vertical="center"/>
    </xf>
    <xf numFmtId="0" fontId="30" fillId="0" borderId="25" xfId="0" applyFont="1" applyBorder="1" applyAlignment="1" applyProtection="1">
      <alignment horizontal="center" vertical="center"/>
    </xf>
    <xf numFmtId="0" fontId="30" fillId="0" borderId="8" xfId="0" applyFont="1" applyBorder="1" applyAlignment="1" applyProtection="1">
      <alignment horizontal="center" vertical="center"/>
    </xf>
    <xf numFmtId="0" fontId="27" fillId="0" borderId="52" xfId="0" applyFont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0" fontId="27" fillId="0" borderId="23" xfId="0" applyFont="1" applyBorder="1" applyAlignment="1" applyProtection="1">
      <alignment horizontal="center" vertical="center"/>
    </xf>
    <xf numFmtId="0" fontId="27" fillId="0" borderId="13" xfId="0" applyFont="1" applyBorder="1" applyAlignment="1" applyProtection="1">
      <alignment horizontal="center" vertical="center"/>
    </xf>
    <xf numFmtId="0" fontId="27" fillId="0" borderId="16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 wrapText="1"/>
    </xf>
    <xf numFmtId="0" fontId="27" fillId="0" borderId="14" xfId="0" applyFont="1" applyBorder="1" applyAlignment="1" applyProtection="1">
      <alignment horizontal="left" vertical="center"/>
    </xf>
    <xf numFmtId="0" fontId="27" fillId="0" borderId="25" xfId="0" applyFont="1" applyBorder="1" applyAlignment="1" applyProtection="1">
      <alignment horizontal="left" vertical="center"/>
    </xf>
    <xf numFmtId="0" fontId="27" fillId="0" borderId="8" xfId="0" applyFont="1" applyBorder="1" applyAlignment="1" applyProtection="1">
      <alignment horizontal="left" vertical="center"/>
    </xf>
    <xf numFmtId="0" fontId="27" fillId="0" borderId="15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100" xfId="0" applyFont="1" applyBorder="1" applyAlignment="1" applyProtection="1">
      <alignment horizontal="left" vertical="center"/>
    </xf>
    <xf numFmtId="0" fontId="27" fillId="0" borderId="61" xfId="0" applyFont="1" applyBorder="1" applyAlignment="1" applyProtection="1">
      <alignment horizontal="left" vertical="center"/>
    </xf>
    <xf numFmtId="0" fontId="27" fillId="0" borderId="5" xfId="0" applyFont="1" applyBorder="1" applyAlignment="1" applyProtection="1">
      <alignment horizontal="left" vertical="center" wrapText="1"/>
    </xf>
    <xf numFmtId="0" fontId="27" fillId="0" borderId="21" xfId="0" applyFont="1" applyBorder="1" applyAlignment="1" applyProtection="1">
      <alignment horizontal="left" vertical="center"/>
    </xf>
    <xf numFmtId="0" fontId="27" fillId="0" borderId="56" xfId="0" applyFont="1" applyBorder="1" applyAlignment="1" applyProtection="1">
      <alignment horizontal="left" vertical="center"/>
    </xf>
    <xf numFmtId="0" fontId="27" fillId="0" borderId="2" xfId="0" applyFont="1" applyBorder="1" applyAlignment="1" applyProtection="1">
      <alignment horizontal="center" vertical="center" wrapText="1"/>
    </xf>
    <xf numFmtId="0" fontId="27" fillId="0" borderId="112" xfId="0" applyFont="1" applyBorder="1" applyAlignment="1" applyProtection="1">
      <alignment horizontal="center" vertical="center" wrapText="1"/>
    </xf>
    <xf numFmtId="181" fontId="27" fillId="0" borderId="13" xfId="0" applyNumberFormat="1" applyFont="1" applyBorder="1" applyAlignment="1" applyProtection="1">
      <alignment horizontal="center" vertical="center"/>
    </xf>
    <xf numFmtId="181" fontId="27" fillId="0" borderId="16" xfId="0" applyNumberFormat="1" applyFont="1" applyBorder="1" applyAlignment="1" applyProtection="1">
      <alignment horizontal="center" vertical="center"/>
    </xf>
    <xf numFmtId="0" fontId="27" fillId="0" borderId="23" xfId="0" applyFont="1" applyBorder="1" applyAlignment="1" applyProtection="1">
      <alignment horizontal="left" vertical="center"/>
    </xf>
    <xf numFmtId="0" fontId="27" fillId="0" borderId="9" xfId="0" applyFont="1" applyBorder="1" applyAlignment="1" applyProtection="1">
      <alignment horizontal="left" vertical="center"/>
    </xf>
    <xf numFmtId="0" fontId="27" fillId="8" borderId="7" xfId="0" applyFont="1" applyFill="1" applyBorder="1" applyAlignment="1" applyProtection="1">
      <alignment horizontal="left" vertical="top"/>
      <protection locked="0"/>
    </xf>
    <xf numFmtId="0" fontId="27" fillId="8" borderId="10" xfId="0" applyFont="1" applyFill="1" applyBorder="1" applyAlignment="1" applyProtection="1">
      <alignment horizontal="left" vertical="top"/>
      <protection locked="0"/>
    </xf>
    <xf numFmtId="0" fontId="27" fillId="8" borderId="6" xfId="0" applyFont="1" applyFill="1" applyBorder="1" applyAlignment="1" applyProtection="1">
      <alignment horizontal="left" vertical="top"/>
      <protection locked="0"/>
    </xf>
    <xf numFmtId="0" fontId="27" fillId="0" borderId="113" xfId="0" applyFont="1" applyBorder="1" applyAlignment="1" applyProtection="1">
      <alignment horizontal="left" vertical="center"/>
    </xf>
    <xf numFmtId="0" fontId="27" fillId="0" borderId="114" xfId="0" applyFont="1" applyBorder="1" applyAlignment="1" applyProtection="1">
      <alignment horizontal="left" vertical="center"/>
    </xf>
    <xf numFmtId="0" fontId="27" fillId="0" borderId="75" xfId="0" applyFont="1" applyBorder="1" applyAlignment="1" applyProtection="1">
      <alignment horizontal="left" vertical="center"/>
    </xf>
    <xf numFmtId="0" fontId="27" fillId="0" borderId="118" xfId="0" applyFont="1" applyBorder="1" applyAlignment="1" applyProtection="1">
      <alignment horizontal="left" vertical="center"/>
    </xf>
    <xf numFmtId="181" fontId="27" fillId="0" borderId="23" xfId="0" applyNumberFormat="1" applyFont="1" applyBorder="1" applyAlignment="1" applyProtection="1">
      <alignment horizontal="center" vertical="center"/>
    </xf>
    <xf numFmtId="176" fontId="3" fillId="0" borderId="67" xfId="0" applyNumberFormat="1" applyFont="1" applyBorder="1" applyAlignment="1" applyProtection="1">
      <alignment horizontal="distributed" vertical="center"/>
    </xf>
    <xf numFmtId="176" fontId="3" fillId="0" borderId="68" xfId="0" applyNumberFormat="1" applyFont="1" applyBorder="1" applyAlignment="1" applyProtection="1">
      <alignment horizontal="distributed" vertical="center"/>
    </xf>
    <xf numFmtId="176" fontId="3" fillId="0" borderId="78" xfId="0" applyNumberFormat="1" applyFont="1" applyBorder="1" applyAlignment="1" applyProtection="1">
      <alignment horizontal="distributed" vertical="center"/>
    </xf>
    <xf numFmtId="176" fontId="3" fillId="0" borderId="62" xfId="0" applyNumberFormat="1" applyFont="1" applyBorder="1" applyAlignment="1" applyProtection="1">
      <alignment horizontal="distributed" vertical="center"/>
    </xf>
    <xf numFmtId="176" fontId="3" fillId="0" borderId="3" xfId="0" applyNumberFormat="1" applyFont="1" applyBorder="1" applyAlignment="1" applyProtection="1">
      <alignment horizontal="distributed" vertical="center"/>
    </xf>
    <xf numFmtId="176" fontId="3" fillId="0" borderId="4" xfId="0" applyNumberFormat="1" applyFont="1" applyBorder="1" applyAlignment="1" applyProtection="1">
      <alignment horizontal="distributed" vertical="center"/>
    </xf>
    <xf numFmtId="176" fontId="3" fillId="0" borderId="69" xfId="0" applyNumberFormat="1" applyFont="1" applyBorder="1" applyAlignment="1" applyProtection="1">
      <alignment horizontal="distributed" vertical="center"/>
    </xf>
    <xf numFmtId="176" fontId="3" fillId="0" borderId="70" xfId="0" applyNumberFormat="1" applyFont="1" applyBorder="1" applyAlignment="1" applyProtection="1">
      <alignment horizontal="distributed" vertical="center"/>
    </xf>
    <xf numFmtId="176" fontId="3" fillId="0" borderId="80" xfId="0" applyNumberFormat="1" applyFont="1" applyBorder="1" applyAlignment="1" applyProtection="1">
      <alignment horizontal="distributed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8" xfId="0" applyNumberFormat="1" applyFont="1" applyBorder="1" applyAlignment="1" applyProtection="1">
      <alignment horizontal="center" vertical="center"/>
    </xf>
    <xf numFmtId="176" fontId="3" fillId="4" borderId="3" xfId="0" applyNumberFormat="1" applyFont="1" applyFill="1" applyBorder="1" applyAlignment="1" applyProtection="1">
      <alignment horizontal="center" vertical="center"/>
      <protection locked="0"/>
    </xf>
    <xf numFmtId="176" fontId="3" fillId="4" borderId="48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48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70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71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77" xfId="0" applyNumberFormat="1" applyFont="1" applyFill="1" applyBorder="1" applyAlignment="1" applyProtection="1">
      <alignment horizontal="center" vertical="center"/>
      <protection locked="0"/>
    </xf>
    <xf numFmtId="49" fontId="3" fillId="3" borderId="68" xfId="0" applyNumberFormat="1" applyFont="1" applyFill="1" applyBorder="1" applyAlignment="1" applyProtection="1">
      <alignment horizontal="center" vertical="center"/>
      <protection locked="0"/>
    </xf>
    <xf numFmtId="49" fontId="3" fillId="3" borderId="78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</xf>
    <xf numFmtId="0" fontId="24" fillId="0" borderId="46" xfId="0" applyFont="1" applyBorder="1" applyAlignment="1" applyProtection="1">
      <alignment horizontal="center" vertical="center"/>
    </xf>
    <xf numFmtId="0" fontId="24" fillId="0" borderId="52" xfId="0" applyFont="1" applyBorder="1" applyAlignment="1" applyProtection="1">
      <alignment horizontal="center" vertical="center"/>
    </xf>
    <xf numFmtId="0" fontId="24" fillId="0" borderId="15" xfId="0" applyFont="1" applyBorder="1" applyAlignment="1" applyProtection="1">
      <alignment horizontal="center" vertical="center"/>
    </xf>
    <xf numFmtId="0" fontId="24" fillId="0" borderId="12" xfId="0" applyFont="1" applyBorder="1" applyAlignment="1" applyProtection="1">
      <alignment horizontal="center" vertical="center"/>
    </xf>
    <xf numFmtId="0" fontId="24" fillId="0" borderId="75" xfId="0" applyFont="1" applyBorder="1" applyAlignment="1" applyProtection="1">
      <alignment horizontal="center" vertical="center"/>
    </xf>
    <xf numFmtId="0" fontId="24" fillId="0" borderId="7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176" fontId="3" fillId="0" borderId="22" xfId="0" applyNumberFormat="1" applyFont="1" applyFill="1" applyBorder="1" applyAlignment="1" applyProtection="1">
      <alignment horizontal="center" vertical="center" wrapText="1"/>
    </xf>
    <xf numFmtId="176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left" vertical="center"/>
    </xf>
    <xf numFmtId="0" fontId="3" fillId="0" borderId="44" xfId="0" applyFont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41" xfId="0" applyFont="1" applyBorder="1" applyAlignment="1" applyProtection="1">
      <alignment horizontal="left" vertical="center"/>
    </xf>
    <xf numFmtId="0" fontId="3" fillId="0" borderId="46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176" fontId="3" fillId="0" borderId="25" xfId="0" applyNumberFormat="1" applyFont="1" applyFill="1" applyBorder="1" applyAlignment="1" applyProtection="1">
      <alignment horizontal="center" vertical="center" wrapText="1"/>
    </xf>
    <xf numFmtId="176" fontId="3" fillId="0" borderId="18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22" fillId="6" borderId="87" xfId="2" applyFont="1" applyFill="1" applyBorder="1" applyAlignment="1" applyProtection="1">
      <alignment horizontal="center" vertical="center"/>
      <protection locked="0"/>
    </xf>
    <xf numFmtId="0" fontId="22" fillId="6" borderId="88" xfId="2" applyFont="1" applyFill="1" applyBorder="1" applyAlignment="1" applyProtection="1">
      <alignment horizontal="center" vertical="center"/>
      <protection locked="0"/>
    </xf>
    <xf numFmtId="0" fontId="22" fillId="6" borderId="89" xfId="2" applyFont="1" applyFill="1" applyBorder="1" applyAlignment="1" applyProtection="1">
      <alignment horizontal="center" vertical="center"/>
      <protection locked="0"/>
    </xf>
    <xf numFmtId="0" fontId="17" fillId="7" borderId="87" xfId="0" applyFont="1" applyFill="1" applyBorder="1" applyAlignment="1" applyProtection="1">
      <alignment horizontal="center" vertical="center"/>
    </xf>
    <xf numFmtId="0" fontId="17" fillId="7" borderId="88" xfId="0" applyFont="1" applyFill="1" applyBorder="1" applyAlignment="1" applyProtection="1">
      <alignment horizontal="center" vertical="center"/>
    </xf>
    <xf numFmtId="0" fontId="17" fillId="0" borderId="79" xfId="2" applyFont="1" applyFill="1" applyBorder="1" applyAlignment="1" applyProtection="1">
      <alignment horizontal="center" vertical="center" shrinkToFit="1"/>
    </xf>
    <xf numFmtId="0" fontId="17" fillId="0" borderId="19" xfId="2" applyFont="1" applyFill="1" applyBorder="1" applyAlignment="1" applyProtection="1">
      <alignment horizontal="center" vertical="center" shrinkToFit="1"/>
    </xf>
    <xf numFmtId="0" fontId="17" fillId="0" borderId="78" xfId="2" applyFont="1" applyFill="1" applyBorder="1" applyAlignment="1" applyProtection="1">
      <alignment horizontal="center" vertical="center" shrinkToFit="1"/>
    </xf>
    <xf numFmtId="0" fontId="17" fillId="7" borderId="79" xfId="2" applyFont="1" applyFill="1" applyBorder="1" applyAlignment="1" applyProtection="1">
      <alignment horizontal="center" vertical="center" shrinkToFit="1"/>
    </xf>
    <xf numFmtId="176" fontId="22" fillId="7" borderId="4" xfId="2" applyNumberFormat="1" applyFont="1" applyFill="1" applyBorder="1" applyAlignment="1" applyProtection="1">
      <alignment horizontal="center" vertical="center"/>
    </xf>
    <xf numFmtId="176" fontId="22" fillId="7" borderId="13" xfId="2" applyNumberFormat="1" applyFont="1" applyFill="1" applyBorder="1" applyAlignment="1" applyProtection="1">
      <alignment horizontal="center" vertical="center"/>
    </xf>
    <xf numFmtId="176" fontId="22" fillId="7" borderId="16" xfId="2" applyNumberFormat="1" applyFont="1" applyFill="1" applyBorder="1" applyAlignment="1" applyProtection="1">
      <alignment horizontal="center" vertical="center"/>
    </xf>
    <xf numFmtId="0" fontId="16" fillId="0" borderId="72" xfId="2" applyBorder="1" applyAlignment="1" applyProtection="1">
      <alignment vertical="center"/>
    </xf>
    <xf numFmtId="0" fontId="16" fillId="0" borderId="73" xfId="2" applyBorder="1" applyAlignment="1" applyProtection="1">
      <alignment vertical="center"/>
    </xf>
    <xf numFmtId="0" fontId="23" fillId="0" borderId="47" xfId="2" applyFont="1" applyBorder="1" applyAlignment="1" applyProtection="1">
      <alignment vertical="center" wrapText="1"/>
    </xf>
    <xf numFmtId="0" fontId="16" fillId="0" borderId="47" xfId="2" applyBorder="1" applyAlignment="1" applyProtection="1">
      <alignment vertical="center" wrapText="1"/>
    </xf>
    <xf numFmtId="0" fontId="16" fillId="0" borderId="74" xfId="2" applyBorder="1" applyAlignment="1" applyProtection="1">
      <alignment vertical="center" wrapText="1"/>
    </xf>
    <xf numFmtId="0" fontId="22" fillId="6" borderId="81" xfId="2" applyFont="1" applyFill="1" applyBorder="1" applyAlignment="1" applyProtection="1">
      <alignment horizontal="center" vertical="center"/>
      <protection locked="0"/>
    </xf>
    <xf numFmtId="0" fontId="22" fillId="6" borderId="82" xfId="2" applyFont="1" applyFill="1" applyBorder="1" applyAlignment="1" applyProtection="1">
      <alignment horizontal="center" vertical="center"/>
      <protection locked="0"/>
    </xf>
    <xf numFmtId="0" fontId="22" fillId="6" borderId="83" xfId="2" applyFont="1" applyFill="1" applyBorder="1" applyAlignment="1" applyProtection="1">
      <alignment horizontal="center" vertical="center"/>
      <protection locked="0"/>
    </xf>
    <xf numFmtId="0" fontId="22" fillId="6" borderId="84" xfId="2" applyFont="1" applyFill="1" applyBorder="1" applyAlignment="1" applyProtection="1">
      <alignment horizontal="center" vertical="center"/>
      <protection locked="0"/>
    </xf>
    <xf numFmtId="0" fontId="22" fillId="6" borderId="85" xfId="2" applyFont="1" applyFill="1" applyBorder="1" applyAlignment="1" applyProtection="1">
      <alignment horizontal="center" vertical="center"/>
      <protection locked="0"/>
    </xf>
    <xf numFmtId="0" fontId="22" fillId="6" borderId="86" xfId="2" applyFont="1" applyFill="1" applyBorder="1" applyAlignment="1" applyProtection="1">
      <alignment horizontal="center" vertical="center"/>
      <protection locked="0"/>
    </xf>
    <xf numFmtId="0" fontId="22" fillId="0" borderId="62" xfId="2" applyFont="1" applyBorder="1" applyAlignment="1" applyProtection="1">
      <alignment horizontal="distributed" vertical="center"/>
    </xf>
    <xf numFmtId="0" fontId="22" fillId="0" borderId="3" xfId="2" applyFont="1" applyBorder="1" applyAlignment="1" applyProtection="1">
      <alignment horizontal="distributed" vertical="center"/>
    </xf>
    <xf numFmtId="0" fontId="17" fillId="7" borderId="3" xfId="2" applyFont="1" applyFill="1" applyBorder="1" applyAlignment="1" applyProtection="1">
      <alignment horizontal="center" vertical="center" shrinkToFit="1"/>
    </xf>
    <xf numFmtId="0" fontId="17" fillId="7" borderId="48" xfId="2" applyFont="1" applyFill="1" applyBorder="1" applyAlignment="1" applyProtection="1">
      <alignment horizontal="center" vertical="center" shrinkToFit="1"/>
    </xf>
    <xf numFmtId="0" fontId="22" fillId="0" borderId="69" xfId="2" applyFont="1" applyBorder="1" applyAlignment="1" applyProtection="1">
      <alignment horizontal="distributed" vertical="center"/>
    </xf>
    <xf numFmtId="0" fontId="22" fillId="0" borderId="70" xfId="2" applyFont="1" applyBorder="1" applyAlignment="1" applyProtection="1">
      <alignment horizontal="distributed" vertical="center"/>
    </xf>
    <xf numFmtId="0" fontId="17" fillId="7" borderId="70" xfId="2" applyFont="1" applyFill="1" applyBorder="1" applyAlignment="1" applyProtection="1">
      <alignment horizontal="center" vertical="center" shrinkToFit="1"/>
    </xf>
    <xf numFmtId="0" fontId="17" fillId="7" borderId="71" xfId="2" applyFont="1" applyFill="1" applyBorder="1" applyAlignment="1" applyProtection="1">
      <alignment horizontal="center" vertical="center" shrinkToFit="1"/>
    </xf>
    <xf numFmtId="0" fontId="17" fillId="0" borderId="46" xfId="2" applyFont="1" applyBorder="1" applyAlignment="1" applyProtection="1">
      <alignment vertical="center"/>
    </xf>
    <xf numFmtId="0" fontId="16" fillId="0" borderId="47" xfId="2" applyBorder="1" applyAlignment="1" applyProtection="1">
      <alignment vertical="center"/>
    </xf>
    <xf numFmtId="0" fontId="16" fillId="0" borderId="52" xfId="2" applyBorder="1" applyAlignment="1" applyProtection="1">
      <alignment vertical="center"/>
    </xf>
    <xf numFmtId="0" fontId="33" fillId="0" borderId="0" xfId="2" applyFont="1" applyFill="1" applyAlignment="1" applyProtection="1">
      <alignment horizontal="center" vertical="center"/>
    </xf>
    <xf numFmtId="0" fontId="22" fillId="0" borderId="0" xfId="2" applyFont="1" applyFill="1" applyBorder="1" applyAlignment="1" applyProtection="1">
      <alignment horizontal="center" vertical="center" shrinkToFit="1"/>
    </xf>
    <xf numFmtId="0" fontId="22" fillId="0" borderId="67" xfId="2" applyFont="1" applyBorder="1" applyAlignment="1" applyProtection="1">
      <alignment horizontal="distributed" vertical="center"/>
    </xf>
    <xf numFmtId="0" fontId="22" fillId="0" borderId="68" xfId="2" applyFont="1" applyBorder="1" applyAlignment="1" applyProtection="1">
      <alignment horizontal="distributed" vertical="center"/>
    </xf>
    <xf numFmtId="49" fontId="17" fillId="0" borderId="74" xfId="2" applyNumberFormat="1" applyFont="1" applyBorder="1" applyAlignment="1" applyProtection="1">
      <alignment horizontal="right" vertical="center"/>
    </xf>
    <xf numFmtId="49" fontId="27" fillId="11" borderId="7" xfId="0" applyNumberFormat="1" applyFont="1" applyFill="1" applyBorder="1" applyAlignment="1" applyProtection="1">
      <alignment horizontal="center" vertical="center" shrinkToFit="1"/>
    </xf>
    <xf numFmtId="0" fontId="27" fillId="11" borderId="10" xfId="0" applyNumberFormat="1" applyFont="1" applyFill="1" applyBorder="1" applyAlignment="1" applyProtection="1">
      <alignment horizontal="center" vertical="center" shrinkToFit="1"/>
    </xf>
    <xf numFmtId="0" fontId="27" fillId="11" borderId="6" xfId="0" applyNumberFormat="1" applyFont="1" applyFill="1" applyBorder="1" applyAlignment="1" applyProtection="1">
      <alignment horizontal="center" vertical="center" shrinkToFi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8" xfId="4"/>
  </cellStyles>
  <dxfs count="1">
    <dxf>
      <fill>
        <patternFill>
          <bgColor theme="1" tint="0.34998626667073579"/>
        </patternFill>
      </fill>
    </dxf>
  </dxfs>
  <tableStyles count="0" defaultTableStyle="TableStyleMedium2" defaultPivotStyle="PivotStyleLight16"/>
  <colors>
    <mruColors>
      <color rgb="FF99FFCC"/>
      <color rgb="FFA0FF21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278865</xdr:colOff>
      <xdr:row>23</xdr:row>
      <xdr:rowOff>42585</xdr:rowOff>
    </xdr:from>
    <xdr:to>
      <xdr:col>10</xdr:col>
      <xdr:colOff>206565</xdr:colOff>
      <xdr:row>24</xdr:row>
      <xdr:rowOff>190500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98465" y="5233710"/>
          <a:ext cx="432525" cy="36699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298555</xdr:colOff>
      <xdr:row>38</xdr:row>
      <xdr:rowOff>161924</xdr:rowOff>
    </xdr:from>
    <xdr:to>
      <xdr:col>10</xdr:col>
      <xdr:colOff>245305</xdr:colOff>
      <xdr:row>39</xdr:row>
      <xdr:rowOff>180094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18155" y="8524874"/>
          <a:ext cx="451575" cy="23724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157843</xdr:colOff>
      <xdr:row>35</xdr:row>
      <xdr:rowOff>189136</xdr:rowOff>
    </xdr:from>
    <xdr:to>
      <xdr:col>15</xdr:col>
      <xdr:colOff>304799</xdr:colOff>
      <xdr:row>38</xdr:row>
      <xdr:rowOff>107911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53318" y="8113936"/>
          <a:ext cx="5700031" cy="576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上記計算では実態と大きく乖離する場合（面積基準を下回る場合含む）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上記算出結果を使用する場合は以下入力不要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18</xdr:col>
      <xdr:colOff>0</xdr:colOff>
      <xdr:row>3</xdr:row>
      <xdr:rowOff>0</xdr:rowOff>
    </xdr:from>
    <xdr:to>
      <xdr:col>25</xdr:col>
      <xdr:colOff>616612</xdr:colOff>
      <xdr:row>8</xdr:row>
      <xdr:rowOff>165779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0029" y="963706"/>
          <a:ext cx="5401524" cy="1286367"/>
        </a:xfrm>
        <a:prstGeom prst="rect">
          <a:avLst/>
        </a:prstGeom>
        <a:solidFill>
          <a:schemeClr val="lt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18</xdr:col>
      <xdr:colOff>161616</xdr:colOff>
      <xdr:row>6</xdr:row>
      <xdr:rowOff>61671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2088" y="717176"/>
          <a:ext cx="2895851" cy="96934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0</xdr:rowOff>
    </xdr:from>
    <xdr:to>
      <xdr:col>49</xdr:col>
      <xdr:colOff>60763</xdr:colOff>
      <xdr:row>7</xdr:row>
      <xdr:rowOff>72878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735" y="605118"/>
          <a:ext cx="2895851" cy="96934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278865</xdr:colOff>
      <xdr:row>23</xdr:row>
      <xdr:rowOff>42585</xdr:rowOff>
    </xdr:from>
    <xdr:to>
      <xdr:col>10</xdr:col>
      <xdr:colOff>206565</xdr:colOff>
      <xdr:row>24</xdr:row>
      <xdr:rowOff>190500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98465" y="5462310"/>
          <a:ext cx="432525" cy="36699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298555</xdr:colOff>
      <xdr:row>38</xdr:row>
      <xdr:rowOff>161924</xdr:rowOff>
    </xdr:from>
    <xdr:to>
      <xdr:col>10</xdr:col>
      <xdr:colOff>245305</xdr:colOff>
      <xdr:row>39</xdr:row>
      <xdr:rowOff>180094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718155" y="9086849"/>
          <a:ext cx="451575" cy="23724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157843</xdr:colOff>
      <xdr:row>35</xdr:row>
      <xdr:rowOff>189136</xdr:rowOff>
    </xdr:from>
    <xdr:to>
      <xdr:col>15</xdr:col>
      <xdr:colOff>304799</xdr:colOff>
      <xdr:row>38</xdr:row>
      <xdr:rowOff>107911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053318" y="8456836"/>
          <a:ext cx="5700031" cy="576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上記計算では実態と大きく乖離する場合（面積基準を下回る場合含む）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上記算出結果を使用する場合は以下入力不要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18</xdr:col>
      <xdr:colOff>0</xdr:colOff>
      <xdr:row>3</xdr:row>
      <xdr:rowOff>0</xdr:rowOff>
    </xdr:from>
    <xdr:to>
      <xdr:col>25</xdr:col>
      <xdr:colOff>616612</xdr:colOff>
      <xdr:row>8</xdr:row>
      <xdr:rowOff>165779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971550"/>
          <a:ext cx="5417212" cy="1308779"/>
        </a:xfrm>
        <a:prstGeom prst="rect">
          <a:avLst/>
        </a:prstGeom>
        <a:solidFill>
          <a:schemeClr val="lt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abSelected="1" view="pageBreakPreview" zoomScale="85" zoomScaleNormal="100" zoomScaleSheetLayoutView="85" workbookViewId="0">
      <selection activeCell="E13" sqref="E13"/>
    </sheetView>
  </sheetViews>
  <sheetFormatPr defaultColWidth="9" defaultRowHeight="18.75" x14ac:dyDescent="0.4"/>
  <cols>
    <col min="1" max="1" width="2.25" style="63" customWidth="1"/>
    <col min="2" max="2" width="1.625" style="63" customWidth="1"/>
    <col min="3" max="3" width="14.125" style="63" customWidth="1"/>
    <col min="4" max="4" width="6.875" style="63" customWidth="1"/>
    <col min="5" max="16" width="6.625" style="63" customWidth="1"/>
    <col min="17" max="17" width="7.5" style="63" customWidth="1"/>
    <col min="18" max="18" width="5.625" style="63" customWidth="1"/>
    <col min="19" max="16384" width="9" style="63"/>
  </cols>
  <sheetData>
    <row r="1" spans="1:17" ht="40.5" customHeight="1" x14ac:dyDescent="0.4">
      <c r="A1" s="278" t="s">
        <v>91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</row>
    <row r="2" spans="1:17" ht="18" customHeight="1" thickBot="1" x14ac:dyDescent="0.45">
      <c r="A2" s="95"/>
      <c r="B2" s="96"/>
      <c r="C2" s="96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18" customHeight="1" thickBot="1" x14ac:dyDescent="0.45">
      <c r="A3" s="95"/>
      <c r="B3" s="96"/>
      <c r="C3" s="96"/>
      <c r="D3" s="95"/>
      <c r="E3" s="95"/>
      <c r="F3" s="95"/>
      <c r="G3" s="95"/>
      <c r="H3" s="279" t="s">
        <v>92</v>
      </c>
      <c r="I3" s="280"/>
      <c r="J3" s="280"/>
      <c r="K3" s="280"/>
      <c r="L3" s="281"/>
      <c r="M3" s="282">
        <f>②加算Ⅲ算定対象人数計算表!I5</f>
        <v>0</v>
      </c>
      <c r="N3" s="283"/>
      <c r="O3" s="283"/>
      <c r="P3" s="283"/>
      <c r="Q3" s="284"/>
    </row>
    <row r="4" spans="1:17" ht="18" customHeight="1" x14ac:dyDescent="0.4">
      <c r="A4" s="95"/>
      <c r="B4" s="96"/>
      <c r="C4" s="96"/>
      <c r="D4" s="95"/>
      <c r="E4" s="95"/>
      <c r="F4" s="95"/>
      <c r="G4" s="95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7" ht="18" customHeight="1" x14ac:dyDescent="0.4">
      <c r="A5" s="95" t="s">
        <v>111</v>
      </c>
      <c r="B5" s="95" t="s">
        <v>93</v>
      </c>
      <c r="C5" s="95"/>
      <c r="D5" s="95"/>
      <c r="E5" s="95"/>
      <c r="F5" s="95"/>
      <c r="G5" s="95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7" ht="18" customHeight="1" x14ac:dyDescent="0.4">
      <c r="A6" s="95" t="s">
        <v>111</v>
      </c>
      <c r="B6" s="95" t="s">
        <v>113</v>
      </c>
      <c r="C6" s="98"/>
      <c r="D6" s="95"/>
      <c r="E6" s="95"/>
      <c r="F6" s="95"/>
      <c r="G6" s="95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17" ht="18" customHeight="1" x14ac:dyDescent="0.4">
      <c r="A7" s="95" t="s">
        <v>111</v>
      </c>
      <c r="B7" s="294" t="s">
        <v>112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</row>
    <row r="8" spans="1:17" ht="18" customHeight="1" x14ac:dyDescent="0.4">
      <c r="A8" s="95"/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</row>
    <row r="9" spans="1:17" ht="18" customHeight="1" x14ac:dyDescent="0.4">
      <c r="A9" s="95"/>
      <c r="B9" s="98"/>
      <c r="C9" s="98"/>
      <c r="D9" s="95"/>
      <c r="E9" s="95"/>
      <c r="F9" s="95"/>
      <c r="G9" s="95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7" ht="18" customHeight="1" thickBot="1" x14ac:dyDescent="0.45">
      <c r="A10" s="99" t="s">
        <v>94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7" ht="17.25" customHeight="1" x14ac:dyDescent="0.4">
      <c r="A11" s="95"/>
      <c r="B11" s="285" t="s">
        <v>95</v>
      </c>
      <c r="C11" s="286"/>
      <c r="D11" s="286"/>
      <c r="E11" s="100">
        <v>4</v>
      </c>
      <c r="F11" s="101">
        <v>5</v>
      </c>
      <c r="G11" s="101">
        <v>6</v>
      </c>
      <c r="H11" s="101">
        <v>7</v>
      </c>
      <c r="I11" s="101">
        <v>8</v>
      </c>
      <c r="J11" s="101">
        <v>9</v>
      </c>
      <c r="K11" s="101">
        <v>10</v>
      </c>
      <c r="L11" s="101">
        <v>11</v>
      </c>
      <c r="M11" s="101">
        <v>12</v>
      </c>
      <c r="N11" s="101">
        <v>1</v>
      </c>
      <c r="O11" s="101">
        <v>2</v>
      </c>
      <c r="P11" s="102">
        <v>3</v>
      </c>
      <c r="Q11" s="289" t="s">
        <v>96</v>
      </c>
    </row>
    <row r="12" spans="1:17" ht="17.25" customHeight="1" x14ac:dyDescent="0.4">
      <c r="A12" s="95"/>
      <c r="B12" s="287"/>
      <c r="C12" s="288"/>
      <c r="D12" s="288"/>
      <c r="E12" s="291" t="s">
        <v>97</v>
      </c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3"/>
      <c r="Q12" s="290"/>
    </row>
    <row r="13" spans="1:17" ht="17.25" customHeight="1" x14ac:dyDescent="0.4">
      <c r="A13" s="95"/>
      <c r="B13" s="266" t="s">
        <v>98</v>
      </c>
      <c r="C13" s="295"/>
      <c r="D13" s="103" t="s">
        <v>99</v>
      </c>
      <c r="E13" s="64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6"/>
      <c r="Q13" s="79">
        <f>ROUND(SUM(E13:P13)/12,0)</f>
        <v>0</v>
      </c>
    </row>
    <row r="14" spans="1:17" ht="17.25" customHeight="1" x14ac:dyDescent="0.4">
      <c r="A14" s="95"/>
      <c r="B14" s="296"/>
      <c r="C14" s="297"/>
      <c r="D14" s="104" t="s">
        <v>100</v>
      </c>
      <c r="E14" s="107"/>
      <c r="F14" s="75" t="str">
        <f>IFERROR(F13/$E$13,"")</f>
        <v/>
      </c>
      <c r="G14" s="75" t="str">
        <f t="shared" ref="G14:P14" si="0">IFERROR(G13/$E$13,"")</f>
        <v/>
      </c>
      <c r="H14" s="75" t="str">
        <f t="shared" si="0"/>
        <v/>
      </c>
      <c r="I14" s="75" t="str">
        <f t="shared" si="0"/>
        <v/>
      </c>
      <c r="J14" s="75" t="str">
        <f t="shared" si="0"/>
        <v/>
      </c>
      <c r="K14" s="75" t="str">
        <f t="shared" si="0"/>
        <v/>
      </c>
      <c r="L14" s="75" t="str">
        <f t="shared" si="0"/>
        <v/>
      </c>
      <c r="M14" s="75" t="str">
        <f t="shared" si="0"/>
        <v/>
      </c>
      <c r="N14" s="75" t="str">
        <f t="shared" si="0"/>
        <v/>
      </c>
      <c r="O14" s="75" t="str">
        <f t="shared" si="0"/>
        <v/>
      </c>
      <c r="P14" s="76" t="str">
        <f t="shared" si="0"/>
        <v/>
      </c>
      <c r="Q14" s="108" t="s">
        <v>101</v>
      </c>
    </row>
    <row r="15" spans="1:17" ht="17.25" customHeight="1" x14ac:dyDescent="0.4">
      <c r="A15" s="95"/>
      <c r="B15" s="298" t="s">
        <v>102</v>
      </c>
      <c r="C15" s="299"/>
      <c r="D15" s="103" t="s">
        <v>99</v>
      </c>
      <c r="E15" s="64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6"/>
      <c r="Q15" s="79">
        <f>ROUND(SUM(E15:P15)/12,0)</f>
        <v>0</v>
      </c>
    </row>
    <row r="16" spans="1:17" ht="17.25" customHeight="1" x14ac:dyDescent="0.4">
      <c r="A16" s="95"/>
      <c r="B16" s="298"/>
      <c r="C16" s="299"/>
      <c r="D16" s="104" t="s">
        <v>100</v>
      </c>
      <c r="E16" s="107"/>
      <c r="F16" s="75" t="str">
        <f>IFERROR(F15/$E$15,"")</f>
        <v/>
      </c>
      <c r="G16" s="75" t="str">
        <f t="shared" ref="G16:P16" si="1">IFERROR(G15/$E$15,"")</f>
        <v/>
      </c>
      <c r="H16" s="75" t="str">
        <f t="shared" si="1"/>
        <v/>
      </c>
      <c r="I16" s="75" t="str">
        <f t="shared" si="1"/>
        <v/>
      </c>
      <c r="J16" s="75" t="str">
        <f t="shared" si="1"/>
        <v/>
      </c>
      <c r="K16" s="75" t="str">
        <f t="shared" si="1"/>
        <v/>
      </c>
      <c r="L16" s="75" t="str">
        <f t="shared" si="1"/>
        <v/>
      </c>
      <c r="M16" s="75" t="str">
        <f t="shared" si="1"/>
        <v/>
      </c>
      <c r="N16" s="75" t="str">
        <f t="shared" si="1"/>
        <v/>
      </c>
      <c r="O16" s="75" t="str">
        <f t="shared" si="1"/>
        <v/>
      </c>
      <c r="P16" s="76" t="str">
        <f t="shared" si="1"/>
        <v/>
      </c>
      <c r="Q16" s="108"/>
    </row>
    <row r="17" spans="1:17" ht="17.25" customHeight="1" x14ac:dyDescent="0.4">
      <c r="A17" s="95"/>
      <c r="B17" s="300"/>
      <c r="C17" s="302" t="s">
        <v>109</v>
      </c>
      <c r="D17" s="103" t="s">
        <v>99</v>
      </c>
      <c r="E17" s="64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6"/>
      <c r="Q17" s="79">
        <f>ROUND(SUM(E17:P17)/12,0)</f>
        <v>0</v>
      </c>
    </row>
    <row r="18" spans="1:17" ht="17.25" customHeight="1" x14ac:dyDescent="0.4">
      <c r="A18" s="95"/>
      <c r="B18" s="301"/>
      <c r="C18" s="303"/>
      <c r="D18" s="104" t="s">
        <v>100</v>
      </c>
      <c r="E18" s="107"/>
      <c r="F18" s="75" t="str">
        <f>IFERROR(F17/$E$17,"")</f>
        <v/>
      </c>
      <c r="G18" s="75" t="str">
        <f t="shared" ref="G18:P18" si="2">IFERROR(G17/$E$17,"")</f>
        <v/>
      </c>
      <c r="H18" s="75" t="str">
        <f t="shared" si="2"/>
        <v/>
      </c>
      <c r="I18" s="75" t="str">
        <f t="shared" si="2"/>
        <v/>
      </c>
      <c r="J18" s="75" t="str">
        <f t="shared" si="2"/>
        <v/>
      </c>
      <c r="K18" s="75" t="str">
        <f t="shared" si="2"/>
        <v/>
      </c>
      <c r="L18" s="75" t="str">
        <f t="shared" si="2"/>
        <v/>
      </c>
      <c r="M18" s="75" t="str">
        <f t="shared" si="2"/>
        <v/>
      </c>
      <c r="N18" s="75" t="str">
        <f t="shared" si="2"/>
        <v/>
      </c>
      <c r="O18" s="75" t="str">
        <f t="shared" si="2"/>
        <v/>
      </c>
      <c r="P18" s="76" t="str">
        <f t="shared" si="2"/>
        <v/>
      </c>
      <c r="Q18" s="108"/>
    </row>
    <row r="19" spans="1:17" ht="17.25" customHeight="1" x14ac:dyDescent="0.4">
      <c r="A19" s="95"/>
      <c r="B19" s="266" t="s">
        <v>5</v>
      </c>
      <c r="C19" s="295"/>
      <c r="D19" s="103" t="s">
        <v>99</v>
      </c>
      <c r="E19" s="64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  <c r="Q19" s="79">
        <f>ROUND(SUM(E19:P19)/12,0)</f>
        <v>0</v>
      </c>
    </row>
    <row r="20" spans="1:17" ht="17.25" customHeight="1" x14ac:dyDescent="0.4">
      <c r="A20" s="95"/>
      <c r="B20" s="296"/>
      <c r="C20" s="304"/>
      <c r="D20" s="104" t="s">
        <v>100</v>
      </c>
      <c r="E20" s="107"/>
      <c r="F20" s="75" t="str">
        <f>IFERROR(F19/$E$19,"")</f>
        <v/>
      </c>
      <c r="G20" s="75" t="str">
        <f t="shared" ref="G20:P20" si="3">IFERROR(G19/$E$19,"")</f>
        <v/>
      </c>
      <c r="H20" s="75" t="str">
        <f t="shared" si="3"/>
        <v/>
      </c>
      <c r="I20" s="75" t="str">
        <f t="shared" si="3"/>
        <v/>
      </c>
      <c r="J20" s="75" t="str">
        <f t="shared" si="3"/>
        <v/>
      </c>
      <c r="K20" s="75" t="str">
        <f t="shared" si="3"/>
        <v/>
      </c>
      <c r="L20" s="75" t="str">
        <f t="shared" si="3"/>
        <v/>
      </c>
      <c r="M20" s="75" t="str">
        <f t="shared" si="3"/>
        <v/>
      </c>
      <c r="N20" s="75" t="str">
        <f t="shared" si="3"/>
        <v/>
      </c>
      <c r="O20" s="75" t="str">
        <f t="shared" si="3"/>
        <v/>
      </c>
      <c r="P20" s="76" t="str">
        <f t="shared" si="3"/>
        <v/>
      </c>
      <c r="Q20" s="108"/>
    </row>
    <row r="21" spans="1:17" ht="17.25" customHeight="1" x14ac:dyDescent="0.4">
      <c r="A21" s="95"/>
      <c r="B21" s="266" t="s">
        <v>6</v>
      </c>
      <c r="C21" s="267"/>
      <c r="D21" s="103" t="s">
        <v>99</v>
      </c>
      <c r="E21" s="64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6"/>
      <c r="Q21" s="79">
        <f>ROUND(SUM(E21:P21)/12,0)</f>
        <v>0</v>
      </c>
    </row>
    <row r="22" spans="1:17" ht="17.25" customHeight="1" thickBot="1" x14ac:dyDescent="0.45">
      <c r="A22" s="95"/>
      <c r="B22" s="268"/>
      <c r="C22" s="269"/>
      <c r="D22" s="105" t="s">
        <v>100</v>
      </c>
      <c r="E22" s="109"/>
      <c r="F22" s="77" t="str">
        <f>IFERROR(F21/$E$21,"")</f>
        <v/>
      </c>
      <c r="G22" s="77" t="str">
        <f t="shared" ref="G22:P22" si="4">IFERROR(G21/$E$21,"")</f>
        <v/>
      </c>
      <c r="H22" s="77" t="str">
        <f t="shared" si="4"/>
        <v/>
      </c>
      <c r="I22" s="77" t="str">
        <f t="shared" si="4"/>
        <v/>
      </c>
      <c r="J22" s="77" t="str">
        <f t="shared" si="4"/>
        <v/>
      </c>
      <c r="K22" s="77" t="str">
        <f t="shared" si="4"/>
        <v/>
      </c>
      <c r="L22" s="77" t="str">
        <f t="shared" si="4"/>
        <v/>
      </c>
      <c r="M22" s="77" t="str">
        <f t="shared" si="4"/>
        <v/>
      </c>
      <c r="N22" s="77" t="str">
        <f t="shared" si="4"/>
        <v/>
      </c>
      <c r="O22" s="77" t="str">
        <f t="shared" si="4"/>
        <v/>
      </c>
      <c r="P22" s="78" t="str">
        <f t="shared" si="4"/>
        <v/>
      </c>
      <c r="Q22" s="110"/>
    </row>
    <row r="23" spans="1:17" ht="17.25" customHeight="1" thickTop="1" thickBot="1" x14ac:dyDescent="0.45">
      <c r="A23" s="95"/>
      <c r="B23" s="270" t="s">
        <v>2</v>
      </c>
      <c r="C23" s="271"/>
      <c r="D23" s="106"/>
      <c r="E23" s="81">
        <f>SUM(E13,E15,E19,E21)</f>
        <v>0</v>
      </c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2"/>
      <c r="Q23" s="80">
        <f>SUM(Q13,Q15,Q19,Q21)</f>
        <v>0</v>
      </c>
    </row>
    <row r="24" spans="1:17" ht="17.25" customHeight="1" x14ac:dyDescent="0.4">
      <c r="A24" s="95"/>
      <c r="B24" s="113"/>
      <c r="C24" s="113"/>
      <c r="D24" s="113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95"/>
    </row>
    <row r="25" spans="1:17" ht="17.25" customHeight="1" x14ac:dyDescent="0.4">
      <c r="A25" s="95"/>
      <c r="B25" s="113"/>
      <c r="C25" s="113"/>
      <c r="D25" s="113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95"/>
    </row>
    <row r="26" spans="1:17" ht="17.25" customHeight="1" thickBot="1" x14ac:dyDescent="0.45">
      <c r="A26" s="116" t="s">
        <v>103</v>
      </c>
      <c r="B26" s="95"/>
      <c r="C26" s="95"/>
      <c r="D26" s="117"/>
      <c r="E26" s="118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95"/>
    </row>
    <row r="27" spans="1:17" ht="17.25" customHeight="1" x14ac:dyDescent="0.4">
      <c r="A27" s="95"/>
      <c r="B27" s="272" t="s">
        <v>104</v>
      </c>
      <c r="C27" s="273"/>
      <c r="D27" s="274"/>
      <c r="E27" s="119">
        <v>4</v>
      </c>
      <c r="F27" s="120">
        <v>5</v>
      </c>
      <c r="G27" s="101">
        <v>6</v>
      </c>
      <c r="H27" s="121">
        <v>7</v>
      </c>
      <c r="I27" s="101">
        <v>8</v>
      </c>
      <c r="J27" s="101">
        <v>9</v>
      </c>
      <c r="K27" s="121">
        <v>10</v>
      </c>
      <c r="L27" s="101">
        <v>11</v>
      </c>
      <c r="M27" s="101">
        <v>12</v>
      </c>
      <c r="N27" s="101">
        <v>1</v>
      </c>
      <c r="O27" s="101">
        <v>2</v>
      </c>
      <c r="P27" s="102">
        <v>3</v>
      </c>
      <c r="Q27" s="305" t="s">
        <v>96</v>
      </c>
    </row>
    <row r="28" spans="1:17" ht="17.25" customHeight="1" x14ac:dyDescent="0.4">
      <c r="A28" s="95"/>
      <c r="B28" s="275"/>
      <c r="C28" s="276"/>
      <c r="D28" s="277"/>
      <c r="E28" s="122" t="s">
        <v>97</v>
      </c>
      <c r="F28" s="307" t="s">
        <v>105</v>
      </c>
      <c r="G28" s="307"/>
      <c r="H28" s="307"/>
      <c r="I28" s="307"/>
      <c r="J28" s="307"/>
      <c r="K28" s="307"/>
      <c r="L28" s="307"/>
      <c r="M28" s="307"/>
      <c r="N28" s="307"/>
      <c r="O28" s="307"/>
      <c r="P28" s="308"/>
      <c r="Q28" s="306"/>
    </row>
    <row r="29" spans="1:17" ht="17.25" customHeight="1" x14ac:dyDescent="0.4">
      <c r="A29" s="95"/>
      <c r="B29" s="309" t="s">
        <v>98</v>
      </c>
      <c r="C29" s="310"/>
      <c r="D29" s="123" t="s">
        <v>99</v>
      </c>
      <c r="E29" s="93"/>
      <c r="F29" s="82" t="str">
        <f>IFERROR($E$29*F14,"")</f>
        <v/>
      </c>
      <c r="G29" s="83" t="str">
        <f t="shared" ref="G29:P29" si="5">IFERROR($E$29*G14,"")</f>
        <v/>
      </c>
      <c r="H29" s="83" t="str">
        <f t="shared" si="5"/>
        <v/>
      </c>
      <c r="I29" s="83" t="str">
        <f t="shared" si="5"/>
        <v/>
      </c>
      <c r="J29" s="83" t="str">
        <f t="shared" si="5"/>
        <v/>
      </c>
      <c r="K29" s="83" t="str">
        <f t="shared" si="5"/>
        <v/>
      </c>
      <c r="L29" s="83" t="str">
        <f t="shared" si="5"/>
        <v/>
      </c>
      <c r="M29" s="83" t="str">
        <f t="shared" si="5"/>
        <v/>
      </c>
      <c r="N29" s="83" t="str">
        <f t="shared" si="5"/>
        <v/>
      </c>
      <c r="O29" s="83" t="str">
        <f t="shared" si="5"/>
        <v/>
      </c>
      <c r="P29" s="84" t="str">
        <f t="shared" si="5"/>
        <v/>
      </c>
      <c r="Q29" s="67">
        <f>ROUND(SUM(E29:P29)/12,0)</f>
        <v>0</v>
      </c>
    </row>
    <row r="30" spans="1:17" ht="17.25" customHeight="1" x14ac:dyDescent="0.4">
      <c r="A30" s="95"/>
      <c r="B30" s="298" t="s">
        <v>102</v>
      </c>
      <c r="C30" s="299"/>
      <c r="D30" s="124" t="s">
        <v>99</v>
      </c>
      <c r="E30" s="93"/>
      <c r="F30" s="82" t="str">
        <f>IFERROR($E$30*F16,"")</f>
        <v/>
      </c>
      <c r="G30" s="83" t="str">
        <f t="shared" ref="G30:P30" si="6">IFERROR($E$30*G16,"")</f>
        <v/>
      </c>
      <c r="H30" s="83" t="str">
        <f t="shared" si="6"/>
        <v/>
      </c>
      <c r="I30" s="83" t="str">
        <f t="shared" si="6"/>
        <v/>
      </c>
      <c r="J30" s="83" t="str">
        <f t="shared" si="6"/>
        <v/>
      </c>
      <c r="K30" s="83" t="str">
        <f t="shared" si="6"/>
        <v/>
      </c>
      <c r="L30" s="83" t="str">
        <f t="shared" si="6"/>
        <v/>
      </c>
      <c r="M30" s="83" t="str">
        <f t="shared" si="6"/>
        <v/>
      </c>
      <c r="N30" s="83" t="str">
        <f t="shared" si="6"/>
        <v/>
      </c>
      <c r="O30" s="83" t="str">
        <f t="shared" si="6"/>
        <v/>
      </c>
      <c r="P30" s="84" t="str">
        <f t="shared" si="6"/>
        <v/>
      </c>
      <c r="Q30" s="67">
        <f>ROUND(SUM(E30:P30)/12,0)</f>
        <v>0</v>
      </c>
    </row>
    <row r="31" spans="1:17" ht="34.5" customHeight="1" x14ac:dyDescent="0.4">
      <c r="A31" s="95"/>
      <c r="B31" s="125"/>
      <c r="C31" s="126" t="s">
        <v>110</v>
      </c>
      <c r="D31" s="123" t="s">
        <v>99</v>
      </c>
      <c r="E31" s="93"/>
      <c r="F31" s="82" t="str">
        <f>IFERROR($E$31*F18,"")</f>
        <v/>
      </c>
      <c r="G31" s="83" t="str">
        <f t="shared" ref="G31:P31" si="7">IFERROR($E$31*G18,"")</f>
        <v/>
      </c>
      <c r="H31" s="83" t="str">
        <f t="shared" si="7"/>
        <v/>
      </c>
      <c r="I31" s="83" t="str">
        <f t="shared" si="7"/>
        <v/>
      </c>
      <c r="J31" s="83" t="str">
        <f t="shared" si="7"/>
        <v/>
      </c>
      <c r="K31" s="83" t="str">
        <f t="shared" si="7"/>
        <v/>
      </c>
      <c r="L31" s="83" t="str">
        <f t="shared" si="7"/>
        <v/>
      </c>
      <c r="M31" s="83" t="str">
        <f t="shared" si="7"/>
        <v/>
      </c>
      <c r="N31" s="83" t="str">
        <f t="shared" si="7"/>
        <v/>
      </c>
      <c r="O31" s="83" t="str">
        <f t="shared" si="7"/>
        <v/>
      </c>
      <c r="P31" s="84" t="str">
        <f t="shared" si="7"/>
        <v/>
      </c>
      <c r="Q31" s="67">
        <f>ROUND(SUM(E31:P31)/12,0)</f>
        <v>0</v>
      </c>
    </row>
    <row r="32" spans="1:17" ht="17.25" customHeight="1" x14ac:dyDescent="0.4">
      <c r="A32" s="95"/>
      <c r="B32" s="309" t="s">
        <v>5</v>
      </c>
      <c r="C32" s="310"/>
      <c r="D32" s="123" t="s">
        <v>99</v>
      </c>
      <c r="E32" s="93"/>
      <c r="F32" s="82" t="str">
        <f t="shared" ref="F32:P32" si="8">IFERROR($E$32*F20,"")</f>
        <v/>
      </c>
      <c r="G32" s="83" t="str">
        <f t="shared" si="8"/>
        <v/>
      </c>
      <c r="H32" s="83" t="str">
        <f t="shared" si="8"/>
        <v/>
      </c>
      <c r="I32" s="83" t="str">
        <f t="shared" si="8"/>
        <v/>
      </c>
      <c r="J32" s="83" t="str">
        <f t="shared" si="8"/>
        <v/>
      </c>
      <c r="K32" s="83" t="str">
        <f t="shared" si="8"/>
        <v/>
      </c>
      <c r="L32" s="83" t="str">
        <f t="shared" si="8"/>
        <v/>
      </c>
      <c r="M32" s="83" t="str">
        <f t="shared" si="8"/>
        <v/>
      </c>
      <c r="N32" s="83" t="str">
        <f t="shared" si="8"/>
        <v/>
      </c>
      <c r="O32" s="83" t="str">
        <f t="shared" si="8"/>
        <v/>
      </c>
      <c r="P32" s="84" t="str">
        <f t="shared" si="8"/>
        <v/>
      </c>
      <c r="Q32" s="67">
        <f>ROUND(SUM(E32:P32)/12,0)</f>
        <v>0</v>
      </c>
    </row>
    <row r="33" spans="1:17" ht="17.25" customHeight="1" thickBot="1" x14ac:dyDescent="0.45">
      <c r="A33" s="95"/>
      <c r="B33" s="314" t="s">
        <v>6</v>
      </c>
      <c r="C33" s="315"/>
      <c r="D33" s="127" t="s">
        <v>99</v>
      </c>
      <c r="E33" s="94"/>
      <c r="F33" s="85" t="str">
        <f>IFERROR($E$33*F22,"")</f>
        <v/>
      </c>
      <c r="G33" s="86" t="str">
        <f t="shared" ref="G33:P33" si="9">IFERROR($E$33*G22,"")</f>
        <v/>
      </c>
      <c r="H33" s="86" t="str">
        <f t="shared" si="9"/>
        <v/>
      </c>
      <c r="I33" s="86" t="str">
        <f t="shared" si="9"/>
        <v/>
      </c>
      <c r="J33" s="86" t="str">
        <f t="shared" si="9"/>
        <v/>
      </c>
      <c r="K33" s="86" t="str">
        <f t="shared" si="9"/>
        <v/>
      </c>
      <c r="L33" s="86" t="str">
        <f t="shared" si="9"/>
        <v/>
      </c>
      <c r="M33" s="86" t="str">
        <f t="shared" si="9"/>
        <v/>
      </c>
      <c r="N33" s="86" t="str">
        <f t="shared" si="9"/>
        <v/>
      </c>
      <c r="O33" s="86" t="str">
        <f t="shared" si="9"/>
        <v/>
      </c>
      <c r="P33" s="87" t="str">
        <f t="shared" si="9"/>
        <v/>
      </c>
      <c r="Q33" s="68">
        <f>ROUND(SUM(E33:P33)/12,0)</f>
        <v>0</v>
      </c>
    </row>
    <row r="34" spans="1:17" ht="17.25" customHeight="1" thickTop="1" thickBot="1" x14ac:dyDescent="0.45">
      <c r="A34" s="95"/>
      <c r="B34" s="316" t="s">
        <v>2</v>
      </c>
      <c r="C34" s="317"/>
      <c r="D34" s="128"/>
      <c r="E34" s="88">
        <f>SUM(E29,E30,E32,E33)</f>
        <v>0</v>
      </c>
      <c r="F34" s="130"/>
      <c r="G34" s="131"/>
      <c r="H34" s="131"/>
      <c r="I34" s="131"/>
      <c r="J34" s="131"/>
      <c r="K34" s="131"/>
      <c r="L34" s="131"/>
      <c r="M34" s="131"/>
      <c r="N34" s="131"/>
      <c r="O34" s="131"/>
      <c r="P34" s="132"/>
      <c r="Q34" s="89">
        <f>SUM(Q29,Q30,Q32,Q33)</f>
        <v>0</v>
      </c>
    </row>
    <row r="35" spans="1:17" ht="17.25" customHeight="1" x14ac:dyDescent="0.4">
      <c r="A35" s="95"/>
      <c r="B35" s="129" t="s">
        <v>106</v>
      </c>
      <c r="C35" s="114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ht="17.25" customHeight="1" x14ac:dyDescent="0.4">
      <c r="A36" s="95"/>
      <c r="B36" s="114"/>
      <c r="C36" s="114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17" ht="17.25" customHeight="1" x14ac:dyDescent="0.4">
      <c r="A37" s="95"/>
      <c r="B37" s="114"/>
      <c r="C37" s="114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7.25" customHeight="1" x14ac:dyDescent="0.4">
      <c r="A38" s="95"/>
      <c r="B38" s="114"/>
      <c r="C38" s="114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1:17" ht="17.25" customHeight="1" x14ac:dyDescent="0.4">
      <c r="A39" s="95"/>
      <c r="B39" s="114"/>
      <c r="C39" s="114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1:17" ht="17.25" customHeight="1" x14ac:dyDescent="0.4">
      <c r="A40" s="95"/>
      <c r="B40" s="117"/>
      <c r="C40" s="117"/>
      <c r="D40" s="117"/>
      <c r="E40" s="114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</row>
    <row r="41" spans="1:17" ht="17.25" customHeight="1" thickBot="1" x14ac:dyDescent="0.45">
      <c r="A41" s="116" t="s">
        <v>107</v>
      </c>
      <c r="B41" s="95"/>
      <c r="C41" s="95"/>
      <c r="D41" s="117"/>
      <c r="E41" s="118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</row>
    <row r="42" spans="1:17" ht="17.25" customHeight="1" x14ac:dyDescent="0.4">
      <c r="A42" s="95"/>
      <c r="B42" s="272" t="s">
        <v>104</v>
      </c>
      <c r="C42" s="273"/>
      <c r="D42" s="274"/>
      <c r="E42" s="133">
        <v>4</v>
      </c>
      <c r="F42" s="100">
        <v>5</v>
      </c>
      <c r="G42" s="101">
        <v>6</v>
      </c>
      <c r="H42" s="121">
        <v>7</v>
      </c>
      <c r="I42" s="101">
        <v>8</v>
      </c>
      <c r="J42" s="101">
        <v>9</v>
      </c>
      <c r="K42" s="121">
        <v>10</v>
      </c>
      <c r="L42" s="101">
        <v>11</v>
      </c>
      <c r="M42" s="101">
        <v>12</v>
      </c>
      <c r="N42" s="101">
        <v>1</v>
      </c>
      <c r="O42" s="101">
        <v>2</v>
      </c>
      <c r="P42" s="102">
        <v>3</v>
      </c>
      <c r="Q42" s="305" t="s">
        <v>96</v>
      </c>
    </row>
    <row r="43" spans="1:17" ht="17.25" customHeight="1" x14ac:dyDescent="0.4">
      <c r="A43" s="95"/>
      <c r="B43" s="275"/>
      <c r="C43" s="276"/>
      <c r="D43" s="277"/>
      <c r="E43" s="134" t="s">
        <v>97</v>
      </c>
      <c r="F43" s="318" t="s">
        <v>108</v>
      </c>
      <c r="G43" s="307"/>
      <c r="H43" s="307"/>
      <c r="I43" s="307"/>
      <c r="J43" s="307"/>
      <c r="K43" s="307"/>
      <c r="L43" s="307"/>
      <c r="M43" s="307"/>
      <c r="N43" s="307"/>
      <c r="O43" s="307"/>
      <c r="P43" s="308"/>
      <c r="Q43" s="306"/>
    </row>
    <row r="44" spans="1:17" ht="17.25" customHeight="1" x14ac:dyDescent="0.4">
      <c r="A44" s="95"/>
      <c r="B44" s="309" t="s">
        <v>98</v>
      </c>
      <c r="C44" s="310"/>
      <c r="D44" s="141" t="s">
        <v>99</v>
      </c>
      <c r="E44" s="90">
        <f>E29</f>
        <v>0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1"/>
      <c r="Q44" s="67">
        <f>ROUND(SUM(E44:P44)/12,0)</f>
        <v>0</v>
      </c>
    </row>
    <row r="45" spans="1:17" ht="17.25" customHeight="1" x14ac:dyDescent="0.4">
      <c r="A45" s="95"/>
      <c r="B45" s="298" t="s">
        <v>102</v>
      </c>
      <c r="C45" s="299"/>
      <c r="D45" s="141" t="s">
        <v>99</v>
      </c>
      <c r="E45" s="90">
        <f>E30</f>
        <v>0</v>
      </c>
      <c r="F45" s="69"/>
      <c r="G45" s="70"/>
      <c r="H45" s="70"/>
      <c r="I45" s="70"/>
      <c r="J45" s="70"/>
      <c r="K45" s="70"/>
      <c r="L45" s="70"/>
      <c r="M45" s="70"/>
      <c r="N45" s="70"/>
      <c r="O45" s="70"/>
      <c r="P45" s="71"/>
      <c r="Q45" s="67">
        <f>ROUND(SUM(E45:P45)/12,0)</f>
        <v>0</v>
      </c>
    </row>
    <row r="46" spans="1:17" ht="34.5" customHeight="1" x14ac:dyDescent="0.4">
      <c r="A46" s="95"/>
      <c r="B46" s="125"/>
      <c r="C46" s="126" t="s">
        <v>110</v>
      </c>
      <c r="D46" s="141" t="s">
        <v>99</v>
      </c>
      <c r="E46" s="90">
        <f>E31</f>
        <v>0</v>
      </c>
      <c r="F46" s="69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67">
        <f>ROUND(SUM(E46:P46)/12,0)</f>
        <v>0</v>
      </c>
    </row>
    <row r="47" spans="1:17" ht="17.25" customHeight="1" x14ac:dyDescent="0.4">
      <c r="A47" s="95"/>
      <c r="B47" s="309" t="s">
        <v>5</v>
      </c>
      <c r="C47" s="310"/>
      <c r="D47" s="141" t="s">
        <v>99</v>
      </c>
      <c r="E47" s="90">
        <f>E32</f>
        <v>0</v>
      </c>
      <c r="F47" s="69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67">
        <f>ROUND(SUM(E47:P47)/12,0)</f>
        <v>0</v>
      </c>
    </row>
    <row r="48" spans="1:17" ht="17.25" customHeight="1" thickBot="1" x14ac:dyDescent="0.45">
      <c r="A48" s="95"/>
      <c r="B48" s="314" t="s">
        <v>6</v>
      </c>
      <c r="C48" s="315"/>
      <c r="D48" s="142" t="s">
        <v>99</v>
      </c>
      <c r="E48" s="91">
        <f>E33</f>
        <v>0</v>
      </c>
      <c r="F48" s="72"/>
      <c r="G48" s="73"/>
      <c r="H48" s="73"/>
      <c r="I48" s="73"/>
      <c r="J48" s="73"/>
      <c r="K48" s="73"/>
      <c r="L48" s="73"/>
      <c r="M48" s="73"/>
      <c r="N48" s="73"/>
      <c r="O48" s="73"/>
      <c r="P48" s="74"/>
      <c r="Q48" s="68">
        <f>ROUND(SUM(E48:P48)/12,0)</f>
        <v>0</v>
      </c>
    </row>
    <row r="49" spans="1:17" ht="17.25" customHeight="1" thickTop="1" thickBot="1" x14ac:dyDescent="0.45">
      <c r="A49" s="95"/>
      <c r="B49" s="270" t="s">
        <v>2</v>
      </c>
      <c r="C49" s="271"/>
      <c r="D49" s="135"/>
      <c r="E49" s="92">
        <f>SUM(E44,E45,E47,E48)</f>
        <v>0</v>
      </c>
      <c r="F49" s="136"/>
      <c r="G49" s="111"/>
      <c r="H49" s="111"/>
      <c r="I49" s="111"/>
      <c r="J49" s="111"/>
      <c r="K49" s="111"/>
      <c r="L49" s="111"/>
      <c r="M49" s="111"/>
      <c r="N49" s="111"/>
      <c r="O49" s="111"/>
      <c r="P49" s="112"/>
      <c r="Q49" s="89">
        <f>SUM(Q44,Q45,Q47,Q48)</f>
        <v>0</v>
      </c>
    </row>
    <row r="50" spans="1:17" ht="17.25" customHeight="1" x14ac:dyDescent="0.4">
      <c r="A50" s="95"/>
      <c r="B50" s="129" t="s">
        <v>106</v>
      </c>
      <c r="C50" s="114"/>
      <c r="D50" s="137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</row>
    <row r="51" spans="1:17" ht="17.25" customHeight="1" x14ac:dyDescent="0.4">
      <c r="A51" s="95"/>
      <c r="B51" s="114"/>
      <c r="C51" s="114"/>
      <c r="D51" s="137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</row>
    <row r="52" spans="1:17" ht="17.25" customHeight="1" thickBot="1" x14ac:dyDescent="0.45">
      <c r="A52" s="95"/>
      <c r="B52" s="139" t="s">
        <v>114</v>
      </c>
      <c r="C52" s="140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1:17" ht="94.5" customHeight="1" thickBot="1" x14ac:dyDescent="0.45">
      <c r="A53" s="95"/>
      <c r="B53" s="311"/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3"/>
    </row>
    <row r="54" spans="1:17" ht="17.25" customHeight="1" x14ac:dyDescent="0.4"/>
    <row r="55" spans="1:17" ht="17.25" customHeight="1" x14ac:dyDescent="0.4"/>
    <row r="56" spans="1:17" ht="17.25" customHeight="1" x14ac:dyDescent="0.4"/>
    <row r="57" spans="1:17" ht="17.25" customHeight="1" x14ac:dyDescent="0.4"/>
    <row r="58" spans="1:17" ht="17.25" customHeight="1" x14ac:dyDescent="0.4"/>
    <row r="59" spans="1:17" ht="17.25" customHeight="1" x14ac:dyDescent="0.4"/>
    <row r="60" spans="1:17" ht="17.25" customHeight="1" x14ac:dyDescent="0.4"/>
    <row r="61" spans="1:17" ht="17.25" customHeight="1" x14ac:dyDescent="0.4"/>
    <row r="62" spans="1:17" ht="17.25" customHeight="1" x14ac:dyDescent="0.4"/>
    <row r="63" spans="1:17" ht="17.25" customHeight="1" x14ac:dyDescent="0.4"/>
    <row r="64" spans="1:17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  <row r="88" ht="17.25" customHeight="1" x14ac:dyDescent="0.4"/>
    <row r="89" ht="17.25" customHeight="1" x14ac:dyDescent="0.4"/>
    <row r="90" ht="17.25" customHeight="1" x14ac:dyDescent="0.4"/>
    <row r="91" ht="17.25" customHeight="1" x14ac:dyDescent="0.4"/>
    <row r="92" ht="17.25" customHeight="1" x14ac:dyDescent="0.4"/>
  </sheetData>
  <sheetProtection algorithmName="SHA-512" hashValue="1VI2SB9MYU5QZjyDounPyy3bnepw+IkZU4QQSH5xnIYWb6dhfY4zeu3Fn7/3RI6yWmOkw9PKx847/tO4FmWsyg==" saltValue="7slaGRJjwCCeIGxLgEwNWQ==" spinCount="100000" sheet="1" objects="1" scenarios="1"/>
  <mergeCells count="31">
    <mergeCell ref="F28:P28"/>
    <mergeCell ref="B29:C29"/>
    <mergeCell ref="B53:Q53"/>
    <mergeCell ref="B32:C32"/>
    <mergeCell ref="B33:C33"/>
    <mergeCell ref="B34:C34"/>
    <mergeCell ref="B42:D43"/>
    <mergeCell ref="Q42:Q43"/>
    <mergeCell ref="F43:P43"/>
    <mergeCell ref="B44:C44"/>
    <mergeCell ref="B45:C45"/>
    <mergeCell ref="B47:C47"/>
    <mergeCell ref="B48:C48"/>
    <mergeCell ref="B49:C49"/>
    <mergeCell ref="B30:C30"/>
    <mergeCell ref="B21:C22"/>
    <mergeCell ref="B23:C23"/>
    <mergeCell ref="B27:D28"/>
    <mergeCell ref="A1:Q1"/>
    <mergeCell ref="H3:L3"/>
    <mergeCell ref="M3:Q3"/>
    <mergeCell ref="B11:D12"/>
    <mergeCell ref="Q11:Q12"/>
    <mergeCell ref="E12:P12"/>
    <mergeCell ref="B7:Q8"/>
    <mergeCell ref="B13:C14"/>
    <mergeCell ref="B15:C16"/>
    <mergeCell ref="B17:B18"/>
    <mergeCell ref="C17:C18"/>
    <mergeCell ref="B19:C20"/>
    <mergeCell ref="Q27:Q28"/>
  </mergeCells>
  <phoneticPr fontId="1"/>
  <pageMargins left="0.61" right="0.2" top="0.55118110236220474" bottom="0.19685039370078741" header="0.31496062992125984" footer="0.19685039370078741"/>
  <pageSetup paperSize="9" scale="78" orientation="portrait" r:id="rId1"/>
  <rowBreaks count="1" manualBreakCount="1">
    <brk id="35" max="16383" man="1"/>
  </rowBreaks>
  <ignoredErrors>
    <ignoredError sqref="M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view="pageBreakPreview" zoomScale="85" zoomScaleNormal="85" zoomScaleSheetLayoutView="85" workbookViewId="0">
      <selection activeCell="J2" sqref="J2:L2"/>
    </sheetView>
  </sheetViews>
  <sheetFormatPr defaultColWidth="9" defaultRowHeight="18.75" x14ac:dyDescent="0.4"/>
  <cols>
    <col min="1" max="1" width="2.875" style="5" customWidth="1"/>
    <col min="2" max="2" width="3" style="3" customWidth="1"/>
    <col min="3" max="3" width="12.125" style="3" customWidth="1"/>
    <col min="4" max="4" width="20.625" style="3" customWidth="1"/>
    <col min="5" max="5" width="10" style="3" customWidth="1"/>
    <col min="6" max="6" width="9.625" style="4" customWidth="1"/>
    <col min="7" max="7" width="12.25" style="4" hidden="1" customWidth="1"/>
    <col min="8" max="8" width="13.125" style="4" customWidth="1"/>
    <col min="9" max="9" width="10" style="4" customWidth="1"/>
    <col min="10" max="10" width="10" style="5" customWidth="1"/>
    <col min="11" max="11" width="12.625" style="5" hidden="1" customWidth="1"/>
    <col min="12" max="12" width="13.125" style="5" customWidth="1"/>
    <col min="13" max="13" width="9" style="5"/>
    <col min="14" max="14" width="5.625" style="5" customWidth="1"/>
    <col min="15" max="16384" width="9" style="5"/>
  </cols>
  <sheetData>
    <row r="1" spans="1:13" ht="19.5" thickBot="1" x14ac:dyDescent="0.45">
      <c r="A1" s="143"/>
      <c r="B1" s="144"/>
      <c r="C1" s="144"/>
      <c r="D1" s="144"/>
      <c r="E1" s="144"/>
      <c r="F1" s="145"/>
      <c r="G1" s="145"/>
      <c r="H1" s="145"/>
      <c r="I1" s="145"/>
      <c r="J1" s="143"/>
      <c r="K1" s="143"/>
      <c r="L1" s="143"/>
      <c r="M1" s="143"/>
    </row>
    <row r="2" spans="1:13" x14ac:dyDescent="0.4">
      <c r="A2" s="143"/>
      <c r="B2" s="340" t="s">
        <v>81</v>
      </c>
      <c r="C2" s="341"/>
      <c r="D2" s="144"/>
      <c r="E2" s="144"/>
      <c r="F2" s="319" t="s">
        <v>87</v>
      </c>
      <c r="G2" s="320"/>
      <c r="H2" s="321"/>
      <c r="I2" s="146" t="s">
        <v>79</v>
      </c>
      <c r="J2" s="336"/>
      <c r="K2" s="337"/>
      <c r="L2" s="338"/>
      <c r="M2" s="147" t="s">
        <v>80</v>
      </c>
    </row>
    <row r="3" spans="1:13" x14ac:dyDescent="0.4">
      <c r="A3" s="143"/>
      <c r="B3" s="342"/>
      <c r="C3" s="343"/>
      <c r="D3" s="144"/>
      <c r="E3" s="144"/>
      <c r="F3" s="322" t="s">
        <v>75</v>
      </c>
      <c r="G3" s="323"/>
      <c r="H3" s="324"/>
      <c r="I3" s="328" t="s">
        <v>81</v>
      </c>
      <c r="J3" s="328"/>
      <c r="K3" s="328"/>
      <c r="L3" s="328"/>
      <c r="M3" s="329"/>
    </row>
    <row r="4" spans="1:13" ht="19.5" thickBot="1" x14ac:dyDescent="0.45">
      <c r="A4" s="143"/>
      <c r="B4" s="344"/>
      <c r="C4" s="345"/>
      <c r="D4" s="144"/>
      <c r="E4" s="144"/>
      <c r="F4" s="322" t="s">
        <v>76</v>
      </c>
      <c r="G4" s="323"/>
      <c r="H4" s="324"/>
      <c r="I4" s="330"/>
      <c r="J4" s="330"/>
      <c r="K4" s="330"/>
      <c r="L4" s="330"/>
      <c r="M4" s="331"/>
    </row>
    <row r="5" spans="1:13" ht="33" customHeight="1" x14ac:dyDescent="0.4">
      <c r="A5" s="143"/>
      <c r="B5" s="144"/>
      <c r="C5" s="144"/>
      <c r="D5" s="144"/>
      <c r="E5" s="144"/>
      <c r="F5" s="322" t="s">
        <v>77</v>
      </c>
      <c r="G5" s="323"/>
      <c r="H5" s="324"/>
      <c r="I5" s="332"/>
      <c r="J5" s="332"/>
      <c r="K5" s="332"/>
      <c r="L5" s="332"/>
      <c r="M5" s="333"/>
    </row>
    <row r="6" spans="1:13" ht="19.5" thickBot="1" x14ac:dyDescent="0.45">
      <c r="A6" s="143"/>
      <c r="B6" s="144"/>
      <c r="C6" s="144"/>
      <c r="D6" s="144"/>
      <c r="E6" s="144"/>
      <c r="F6" s="325" t="s">
        <v>78</v>
      </c>
      <c r="G6" s="326"/>
      <c r="H6" s="327"/>
      <c r="I6" s="334"/>
      <c r="J6" s="334"/>
      <c r="K6" s="334"/>
      <c r="L6" s="334"/>
      <c r="M6" s="335"/>
    </row>
    <row r="7" spans="1:13" x14ac:dyDescent="0.4">
      <c r="A7" s="143"/>
      <c r="B7" s="144"/>
      <c r="C7" s="144"/>
      <c r="D7" s="144"/>
      <c r="E7" s="144"/>
      <c r="F7" s="145"/>
      <c r="G7" s="145"/>
      <c r="H7" s="145"/>
      <c r="I7" s="145"/>
      <c r="J7" s="143"/>
      <c r="L7" s="143"/>
      <c r="M7" s="143"/>
    </row>
    <row r="8" spans="1:13" s="2" customFormat="1" ht="23.25" customHeight="1" x14ac:dyDescent="0.4">
      <c r="A8" s="339" t="s">
        <v>82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</row>
    <row r="9" spans="1:13" ht="19.5" customHeight="1" x14ac:dyDescent="0.4">
      <c r="A9" s="144"/>
      <c r="B9" s="144"/>
      <c r="C9" s="144"/>
      <c r="D9" s="144"/>
      <c r="E9" s="144"/>
      <c r="F9" s="145"/>
      <c r="G9" s="145"/>
      <c r="H9" s="145"/>
      <c r="I9" s="145"/>
      <c r="J9" s="143"/>
      <c r="K9" s="143"/>
      <c r="L9" s="143"/>
      <c r="M9" s="143"/>
    </row>
    <row r="10" spans="1:13" ht="19.5" customHeight="1" thickBot="1" x14ac:dyDescent="0.45">
      <c r="A10" s="148" t="s">
        <v>18</v>
      </c>
      <c r="B10" s="144"/>
      <c r="C10" s="144"/>
      <c r="D10" s="144"/>
      <c r="E10" s="149"/>
      <c r="F10" s="149"/>
      <c r="G10" s="149"/>
      <c r="H10" s="149"/>
      <c r="I10" s="145"/>
      <c r="J10" s="143"/>
      <c r="K10" s="143"/>
      <c r="L10" s="143"/>
      <c r="M10" s="143"/>
    </row>
    <row r="11" spans="1:13" ht="19.5" customHeight="1" thickBot="1" x14ac:dyDescent="0.45">
      <c r="A11" s="150"/>
      <c r="B11" s="151"/>
      <c r="C11" s="152"/>
      <c r="D11" s="152"/>
      <c r="E11" s="153" t="s">
        <v>31</v>
      </c>
      <c r="F11" s="154" t="s">
        <v>21</v>
      </c>
      <c r="G11" s="6"/>
      <c r="H11" s="149"/>
      <c r="I11" s="154" t="s">
        <v>21</v>
      </c>
      <c r="J11" s="143"/>
      <c r="L11" s="143"/>
      <c r="M11" s="143"/>
    </row>
    <row r="12" spans="1:13" ht="37.5" customHeight="1" thickBot="1" x14ac:dyDescent="0.45">
      <c r="A12" s="150"/>
      <c r="B12" s="346" t="s">
        <v>30</v>
      </c>
      <c r="C12" s="350"/>
      <c r="D12" s="350"/>
      <c r="E12" s="27" t="s">
        <v>0</v>
      </c>
      <c r="F12" s="33" t="s">
        <v>33</v>
      </c>
      <c r="G12" s="6"/>
      <c r="H12" s="149"/>
      <c r="I12" s="33" t="str">
        <f>IF(E12="あり","分園分を記入","入力不要")</f>
        <v>入力不要</v>
      </c>
      <c r="J12" s="143"/>
      <c r="L12" s="143"/>
      <c r="M12" s="143"/>
    </row>
    <row r="13" spans="1:13" ht="19.5" customHeight="1" thickBot="1" x14ac:dyDescent="0.45">
      <c r="A13" s="148"/>
      <c r="B13" s="346" t="s">
        <v>19</v>
      </c>
      <c r="C13" s="350"/>
      <c r="D13" s="350"/>
      <c r="E13" s="350"/>
      <c r="F13" s="1"/>
      <c r="G13" s="6"/>
      <c r="H13" s="149"/>
      <c r="I13" s="1"/>
      <c r="J13" s="143"/>
      <c r="K13" s="143"/>
      <c r="L13" s="143"/>
      <c r="M13" s="143"/>
    </row>
    <row r="14" spans="1:13" ht="19.5" customHeight="1" thickBot="1" x14ac:dyDescent="0.45">
      <c r="A14" s="148"/>
      <c r="B14" s="372" t="s">
        <v>24</v>
      </c>
      <c r="C14" s="373"/>
      <c r="D14" s="373"/>
      <c r="E14" s="373"/>
      <c r="F14" s="20">
        <f>F15+F16+F17+F18</f>
        <v>0</v>
      </c>
      <c r="H14" s="149"/>
      <c r="I14" s="20">
        <f>I15+I16+I17+I18</f>
        <v>0</v>
      </c>
      <c r="J14" s="143"/>
      <c r="K14" s="143"/>
      <c r="L14" s="143"/>
      <c r="M14" s="143"/>
    </row>
    <row r="15" spans="1:13" ht="19.5" customHeight="1" x14ac:dyDescent="0.4">
      <c r="A15" s="148"/>
      <c r="B15" s="155"/>
      <c r="C15" s="362" t="s">
        <v>20</v>
      </c>
      <c r="D15" s="360"/>
      <c r="E15" s="156"/>
      <c r="F15" s="16"/>
      <c r="G15" s="6"/>
      <c r="H15" s="149"/>
      <c r="I15" s="16"/>
      <c r="J15" s="143"/>
      <c r="K15" s="143"/>
      <c r="L15" s="143"/>
      <c r="M15" s="143"/>
    </row>
    <row r="16" spans="1:13" ht="19.5" customHeight="1" x14ac:dyDescent="0.4">
      <c r="A16" s="148"/>
      <c r="B16" s="155"/>
      <c r="C16" s="362" t="s">
        <v>22</v>
      </c>
      <c r="D16" s="360"/>
      <c r="E16" s="156"/>
      <c r="F16" s="17"/>
      <c r="G16" s="6"/>
      <c r="H16" s="149"/>
      <c r="I16" s="17"/>
      <c r="J16" s="143"/>
      <c r="K16" s="143"/>
      <c r="L16" s="143"/>
      <c r="M16" s="143"/>
    </row>
    <row r="17" spans="1:13" ht="19.5" customHeight="1" x14ac:dyDescent="0.4">
      <c r="A17" s="148"/>
      <c r="B17" s="155"/>
      <c r="C17" s="360" t="s">
        <v>5</v>
      </c>
      <c r="D17" s="361"/>
      <c r="E17" s="156"/>
      <c r="F17" s="17"/>
      <c r="G17" s="6"/>
      <c r="H17" s="149"/>
      <c r="I17" s="17"/>
      <c r="J17" s="143"/>
      <c r="K17" s="143"/>
      <c r="L17" s="143"/>
      <c r="M17" s="143"/>
    </row>
    <row r="18" spans="1:13" ht="19.5" customHeight="1" thickBot="1" x14ac:dyDescent="0.45">
      <c r="A18" s="144"/>
      <c r="B18" s="157"/>
      <c r="C18" s="358" t="s">
        <v>6</v>
      </c>
      <c r="D18" s="359"/>
      <c r="E18" s="158"/>
      <c r="F18" s="18"/>
      <c r="G18" s="6"/>
      <c r="H18" s="149"/>
      <c r="I18" s="18"/>
      <c r="J18" s="143"/>
      <c r="K18" s="143"/>
      <c r="L18" s="143"/>
      <c r="M18" s="143"/>
    </row>
    <row r="19" spans="1:13" ht="42.75" customHeight="1" x14ac:dyDescent="0.4">
      <c r="A19" s="144"/>
      <c r="B19" s="159" t="s">
        <v>26</v>
      </c>
      <c r="C19" s="366" t="s">
        <v>116</v>
      </c>
      <c r="D19" s="366"/>
      <c r="E19" s="366"/>
      <c r="F19" s="366"/>
      <c r="G19" s="366"/>
      <c r="H19" s="366"/>
      <c r="I19" s="366"/>
      <c r="J19" s="366"/>
      <c r="K19" s="366"/>
      <c r="L19" s="366"/>
      <c r="M19" s="143"/>
    </row>
    <row r="20" spans="1:13" ht="19.5" customHeight="1" x14ac:dyDescent="0.4">
      <c r="A20" s="144"/>
      <c r="B20" s="160"/>
      <c r="C20" s="161"/>
      <c r="D20" s="161"/>
      <c r="E20" s="161"/>
      <c r="F20" s="161"/>
      <c r="G20" s="161"/>
      <c r="H20" s="161"/>
      <c r="I20" s="145"/>
      <c r="J20" s="143"/>
      <c r="K20" s="143"/>
      <c r="L20" s="143"/>
      <c r="M20" s="143"/>
    </row>
    <row r="21" spans="1:13" ht="19.5" customHeight="1" thickBot="1" x14ac:dyDescent="0.45">
      <c r="A21" s="148" t="s">
        <v>41</v>
      </c>
      <c r="B21" s="144"/>
      <c r="C21" s="144"/>
      <c r="D21" s="144"/>
      <c r="E21" s="144"/>
      <c r="F21" s="145"/>
      <c r="G21" s="145"/>
      <c r="H21" s="145"/>
      <c r="I21" s="145"/>
      <c r="J21" s="143"/>
      <c r="K21" s="143"/>
      <c r="L21" s="143"/>
      <c r="M21" s="143"/>
    </row>
    <row r="22" spans="1:13" ht="19.5" customHeight="1" thickBot="1" x14ac:dyDescent="0.45">
      <c r="A22" s="148"/>
      <c r="B22" s="144"/>
      <c r="C22" s="144"/>
      <c r="D22" s="144"/>
      <c r="E22" s="363" t="s">
        <v>32</v>
      </c>
      <c r="F22" s="364"/>
      <c r="G22" s="364"/>
      <c r="H22" s="365"/>
      <c r="I22" s="367" t="str">
        <f>IF(E12="あり","分園分","選択不要")</f>
        <v>選択不要</v>
      </c>
      <c r="J22" s="368"/>
      <c r="K22" s="368"/>
      <c r="L22" s="369"/>
      <c r="M22" s="143"/>
    </row>
    <row r="23" spans="1:13" ht="33" customHeight="1" x14ac:dyDescent="0.4">
      <c r="A23" s="143"/>
      <c r="B23" s="162"/>
      <c r="C23" s="163"/>
      <c r="D23" s="163"/>
      <c r="E23" s="164" t="s">
        <v>15</v>
      </c>
      <c r="F23" s="165"/>
      <c r="G23" s="356" t="s">
        <v>16</v>
      </c>
      <c r="H23" s="357"/>
      <c r="I23" s="166" t="s">
        <v>15</v>
      </c>
      <c r="J23" s="167"/>
      <c r="K23" s="370" t="s">
        <v>16</v>
      </c>
      <c r="L23" s="371"/>
      <c r="M23" s="143"/>
    </row>
    <row r="24" spans="1:13" ht="19.5" customHeight="1" x14ac:dyDescent="0.4">
      <c r="A24" s="168"/>
      <c r="B24" s="169" t="s">
        <v>3</v>
      </c>
      <c r="C24" s="163" t="s">
        <v>4</v>
      </c>
      <c r="D24" s="170"/>
      <c r="E24" s="171"/>
      <c r="F24" s="172"/>
      <c r="G24" s="25"/>
      <c r="H24" s="53">
        <f>H30*1.3</f>
        <v>0</v>
      </c>
      <c r="I24" s="25"/>
      <c r="J24" s="173"/>
      <c r="K24" s="174"/>
      <c r="L24" s="53">
        <f>L30*1.3</f>
        <v>0</v>
      </c>
      <c r="M24" s="143"/>
    </row>
    <row r="25" spans="1:13" ht="19.5" customHeight="1" x14ac:dyDescent="0.4">
      <c r="A25" s="168"/>
      <c r="B25" s="175"/>
      <c r="C25" s="176" t="s">
        <v>1</v>
      </c>
      <c r="D25" s="177"/>
      <c r="E25" s="178"/>
      <c r="F25" s="22">
        <f>F15</f>
        <v>0</v>
      </c>
      <c r="G25" s="15">
        <f>F25*1/30</f>
        <v>0</v>
      </c>
      <c r="H25" s="46">
        <f>ROUNDDOWN(G25,1)</f>
        <v>0</v>
      </c>
      <c r="I25" s="179"/>
      <c r="J25" s="22">
        <f>IF(E12="あり",I15,0)</f>
        <v>0</v>
      </c>
      <c r="K25" s="15">
        <f>J25*1/30</f>
        <v>0</v>
      </c>
      <c r="L25" s="46">
        <f>ROUNDDOWN(K25,1)</f>
        <v>0</v>
      </c>
      <c r="M25" s="143"/>
    </row>
    <row r="26" spans="1:13" ht="19.5" customHeight="1" x14ac:dyDescent="0.4">
      <c r="A26" s="168"/>
      <c r="B26" s="175"/>
      <c r="C26" s="180" t="s">
        <v>28</v>
      </c>
      <c r="D26" s="181"/>
      <c r="E26" s="182"/>
      <c r="F26" s="21">
        <f>F16</f>
        <v>0</v>
      </c>
      <c r="G26" s="9">
        <f>IF(E27="なし",F26/20,0)</f>
        <v>0</v>
      </c>
      <c r="H26" s="47">
        <f>ROUNDDOWN(G26,1)</f>
        <v>0</v>
      </c>
      <c r="I26" s="144"/>
      <c r="J26" s="22">
        <f>IF(E12="あり",I16,0)</f>
        <v>0</v>
      </c>
      <c r="K26" s="9">
        <f>IF(E27="なし",J26/20,"0")</f>
        <v>0</v>
      </c>
      <c r="L26" s="47">
        <f>ROUNDDOWN(K26,1)</f>
        <v>0</v>
      </c>
      <c r="M26" s="143"/>
    </row>
    <row r="27" spans="1:13" ht="19.5" customHeight="1" x14ac:dyDescent="0.4">
      <c r="A27" s="168"/>
      <c r="B27" s="175"/>
      <c r="C27" s="180" t="s">
        <v>25</v>
      </c>
      <c r="D27" s="181"/>
      <c r="E27" s="31" t="s">
        <v>0</v>
      </c>
      <c r="F27" s="21">
        <f>IF($E$12="あり",F16+I16,F16)</f>
        <v>0</v>
      </c>
      <c r="G27" s="9">
        <f>IF(E27="あり",F27/15,0)</f>
        <v>0</v>
      </c>
      <c r="H27" s="47">
        <f>ROUNDDOWN(G27,1)</f>
        <v>0</v>
      </c>
      <c r="I27" s="187" t="s">
        <v>61</v>
      </c>
      <c r="J27" s="188"/>
      <c r="K27" s="24"/>
      <c r="L27" s="50"/>
      <c r="M27" s="143"/>
    </row>
    <row r="28" spans="1:13" ht="19.5" customHeight="1" x14ac:dyDescent="0.4">
      <c r="A28" s="168"/>
      <c r="B28" s="175"/>
      <c r="C28" s="180" t="s">
        <v>5</v>
      </c>
      <c r="D28" s="181"/>
      <c r="E28" s="185"/>
      <c r="F28" s="21">
        <f>F17</f>
        <v>0</v>
      </c>
      <c r="G28" s="9">
        <f>F28*1/6</f>
        <v>0</v>
      </c>
      <c r="H28" s="47">
        <f>ROUNDDOWN(G28,1)</f>
        <v>0</v>
      </c>
      <c r="I28" s="189"/>
      <c r="J28" s="22">
        <f>IF(E12="あり",I17,0)</f>
        <v>0</v>
      </c>
      <c r="K28" s="9">
        <f>J28*1/6</f>
        <v>0</v>
      </c>
      <c r="L28" s="47">
        <f>ROUNDDOWN(K28,1)</f>
        <v>0</v>
      </c>
      <c r="M28" s="143"/>
    </row>
    <row r="29" spans="1:13" ht="19.5" customHeight="1" thickBot="1" x14ac:dyDescent="0.45">
      <c r="A29" s="168"/>
      <c r="B29" s="175"/>
      <c r="C29" s="183" t="s">
        <v>6</v>
      </c>
      <c r="D29" s="184"/>
      <c r="E29" s="186"/>
      <c r="F29" s="23">
        <f>F18</f>
        <v>0</v>
      </c>
      <c r="G29" s="10">
        <f>F29*1/3</f>
        <v>0</v>
      </c>
      <c r="H29" s="48">
        <f>ROUNDDOWN(G29,1)</f>
        <v>0</v>
      </c>
      <c r="I29" s="186"/>
      <c r="J29" s="23">
        <f>IF(E12="あり",I18,0)</f>
        <v>0</v>
      </c>
      <c r="K29" s="10">
        <f>J29*1/3</f>
        <v>0</v>
      </c>
      <c r="L29" s="48">
        <f>ROUNDDOWN(K29,1)</f>
        <v>0</v>
      </c>
      <c r="M29" s="143"/>
    </row>
    <row r="30" spans="1:13" ht="19.5" customHeight="1" thickTop="1" x14ac:dyDescent="0.4">
      <c r="A30" s="168"/>
      <c r="B30" s="175"/>
      <c r="C30" s="192" t="s">
        <v>17</v>
      </c>
      <c r="D30" s="193"/>
      <c r="E30" s="194"/>
      <c r="F30" s="190"/>
      <c r="G30" s="11"/>
      <c r="H30" s="49">
        <f>ROUND(SUM(H25:H29),0)</f>
        <v>0</v>
      </c>
      <c r="I30" s="145"/>
      <c r="J30" s="191"/>
      <c r="K30" s="11"/>
      <c r="L30" s="49">
        <f>ROUND(SUM(L25:L29),0)</f>
        <v>0</v>
      </c>
      <c r="M30" s="143"/>
    </row>
    <row r="31" spans="1:13" ht="19.5" customHeight="1" x14ac:dyDescent="0.4">
      <c r="A31" s="168"/>
      <c r="B31" s="195" t="s">
        <v>9</v>
      </c>
      <c r="C31" s="196" t="s">
        <v>8</v>
      </c>
      <c r="D31" s="197"/>
      <c r="E31" s="37" t="s">
        <v>0</v>
      </c>
      <c r="F31" s="172"/>
      <c r="G31" s="12"/>
      <c r="H31" s="54">
        <f>IF(E31="あり",1.7,0)</f>
        <v>0</v>
      </c>
      <c r="I31" s="19" t="s">
        <v>0</v>
      </c>
      <c r="J31" s="172"/>
      <c r="K31" s="12"/>
      <c r="L31" s="54">
        <f>IF(E12="あり",IF(I31="あり",1.7,0),0)</f>
        <v>0</v>
      </c>
      <c r="M31" s="143"/>
    </row>
    <row r="32" spans="1:13" ht="19.5" customHeight="1" thickBot="1" x14ac:dyDescent="0.45">
      <c r="A32" s="168"/>
      <c r="B32" s="195" t="s">
        <v>10</v>
      </c>
      <c r="C32" s="196" t="s">
        <v>7</v>
      </c>
      <c r="D32" s="197"/>
      <c r="E32" s="37" t="s">
        <v>0</v>
      </c>
      <c r="F32" s="172"/>
      <c r="G32" s="38"/>
      <c r="H32" s="54">
        <f>IF(E32="あり",1.2,0)</f>
        <v>0</v>
      </c>
      <c r="I32" s="351" t="str">
        <f>IF($E$12="あり","本園分で選択","－")</f>
        <v>－</v>
      </c>
      <c r="J32" s="352"/>
      <c r="K32" s="29"/>
      <c r="L32" s="218"/>
      <c r="M32" s="143"/>
    </row>
    <row r="33" spans="1:13" ht="33" customHeight="1" thickBot="1" x14ac:dyDescent="0.45">
      <c r="A33" s="168"/>
      <c r="B33" s="195" t="s">
        <v>11</v>
      </c>
      <c r="C33" s="353" t="s">
        <v>120</v>
      </c>
      <c r="D33" s="347"/>
      <c r="E33" s="45" t="s">
        <v>0</v>
      </c>
      <c r="F33" s="60" t="s">
        <v>57</v>
      </c>
      <c r="G33" s="12"/>
      <c r="H33" s="54">
        <f>IF(E33="あり",IF(F33="A",0.4,IF(F33="B",0.3,0)),0)</f>
        <v>0</v>
      </c>
      <c r="I33" s="348" t="str">
        <f t="shared" ref="I33:I40" si="0">IF($E$12="あり","本園分で選択","－")</f>
        <v>－</v>
      </c>
      <c r="J33" s="349"/>
      <c r="K33" s="174"/>
      <c r="L33" s="218"/>
      <c r="M33" s="143"/>
    </row>
    <row r="34" spans="1:13" ht="19.5" customHeight="1" thickBot="1" x14ac:dyDescent="0.45">
      <c r="A34" s="168"/>
      <c r="B34" s="195" t="s">
        <v>12</v>
      </c>
      <c r="C34" s="196" t="s">
        <v>14</v>
      </c>
      <c r="D34" s="197"/>
      <c r="E34" s="36" t="s">
        <v>0</v>
      </c>
      <c r="F34" s="205"/>
      <c r="G34" s="39"/>
      <c r="H34" s="55">
        <f>IF(E34="あり",0.4,0)</f>
        <v>0</v>
      </c>
      <c r="I34" s="348" t="str">
        <f t="shared" si="0"/>
        <v>－</v>
      </c>
      <c r="J34" s="349"/>
      <c r="K34" s="174"/>
      <c r="L34" s="218"/>
      <c r="M34" s="143"/>
    </row>
    <row r="35" spans="1:13" ht="45" customHeight="1" thickBot="1" x14ac:dyDescent="0.45">
      <c r="A35" s="168"/>
      <c r="B35" s="195" t="s">
        <v>13</v>
      </c>
      <c r="C35" s="353" t="s">
        <v>85</v>
      </c>
      <c r="D35" s="347"/>
      <c r="E35" s="34" t="s">
        <v>0</v>
      </c>
      <c r="F35" s="61" t="s">
        <v>43</v>
      </c>
      <c r="G35" s="35">
        <f>VLOOKUP(F35,$C$49:$D$62,2,FALSE)</f>
        <v>0.5</v>
      </c>
      <c r="H35" s="54">
        <f>IF(E35="あり",G35,0)</f>
        <v>0</v>
      </c>
      <c r="I35" s="351" t="str">
        <f t="shared" si="0"/>
        <v>－</v>
      </c>
      <c r="J35" s="352"/>
      <c r="K35" s="174"/>
      <c r="L35" s="218"/>
      <c r="M35" s="143"/>
    </row>
    <row r="36" spans="1:13" ht="19.5" customHeight="1" thickBot="1" x14ac:dyDescent="0.45">
      <c r="A36" s="168"/>
      <c r="B36" s="198" t="s">
        <v>35</v>
      </c>
      <c r="C36" s="350" t="s">
        <v>42</v>
      </c>
      <c r="D36" s="347"/>
      <c r="E36" s="32" t="s">
        <v>0</v>
      </c>
      <c r="F36" s="206"/>
      <c r="G36" s="41"/>
      <c r="H36" s="55">
        <f>IF(E36="あり",2.7,0)</f>
        <v>0</v>
      </c>
      <c r="I36" s="348" t="str">
        <f>IF($E$12="あり","本園分で選択","－")</f>
        <v>－</v>
      </c>
      <c r="J36" s="349"/>
      <c r="K36" s="174"/>
      <c r="L36" s="218"/>
      <c r="M36" s="143"/>
    </row>
    <row r="37" spans="1:13" ht="33" customHeight="1" thickBot="1" x14ac:dyDescent="0.45">
      <c r="A37" s="168"/>
      <c r="B37" s="198" t="s">
        <v>36</v>
      </c>
      <c r="C37" s="354" t="s">
        <v>117</v>
      </c>
      <c r="D37" s="355"/>
      <c r="E37" s="34" t="s">
        <v>0</v>
      </c>
      <c r="F37" s="1"/>
      <c r="G37" s="38"/>
      <c r="H37" s="54">
        <f>IF(E37="あり",F37*1.3,0)</f>
        <v>0</v>
      </c>
      <c r="I37" s="351" t="str">
        <f t="shared" si="0"/>
        <v>－</v>
      </c>
      <c r="J37" s="352"/>
      <c r="K37" s="174"/>
      <c r="L37" s="218"/>
      <c r="M37" s="143"/>
    </row>
    <row r="38" spans="1:13" ht="19.5" customHeight="1" x14ac:dyDescent="0.4">
      <c r="A38" s="168"/>
      <c r="B38" s="198" t="s">
        <v>29</v>
      </c>
      <c r="C38" s="350" t="s">
        <v>84</v>
      </c>
      <c r="D38" s="347"/>
      <c r="E38" s="32" t="s">
        <v>0</v>
      </c>
      <c r="F38" s="207"/>
      <c r="G38" s="12"/>
      <c r="H38" s="54">
        <f>IF(E38="あり",0.6,0)</f>
        <v>0</v>
      </c>
      <c r="I38" s="348" t="str">
        <f t="shared" si="0"/>
        <v>－</v>
      </c>
      <c r="J38" s="349"/>
      <c r="K38" s="219"/>
      <c r="L38" s="220"/>
      <c r="M38" s="143"/>
    </row>
    <row r="39" spans="1:13" ht="19.5" customHeight="1" x14ac:dyDescent="0.4">
      <c r="A39" s="168"/>
      <c r="B39" s="198" t="s">
        <v>37</v>
      </c>
      <c r="C39" s="346" t="s">
        <v>58</v>
      </c>
      <c r="D39" s="347"/>
      <c r="E39" s="348" t="str">
        <f>IF($E$12="あり","分園分で選択","－")</f>
        <v>－</v>
      </c>
      <c r="F39" s="349"/>
      <c r="G39" s="43"/>
      <c r="H39" s="42"/>
      <c r="I39" s="40"/>
      <c r="J39" s="44">
        <f>IF(I13&lt;=40,-1.3,IF(I13&gt;=151,-3.8,-2.6))</f>
        <v>-1.3</v>
      </c>
      <c r="K39" s="174"/>
      <c r="L39" s="59">
        <f>IF(E12="あり",J39,0)</f>
        <v>0</v>
      </c>
      <c r="M39" s="143"/>
    </row>
    <row r="40" spans="1:13" ht="19.5" customHeight="1" x14ac:dyDescent="0.4">
      <c r="A40" s="168"/>
      <c r="B40" s="198" t="s">
        <v>34</v>
      </c>
      <c r="C40" s="346" t="s">
        <v>59</v>
      </c>
      <c r="D40" s="347"/>
      <c r="E40" s="32" t="s">
        <v>83</v>
      </c>
      <c r="F40" s="208"/>
      <c r="G40" s="12"/>
      <c r="H40" s="59">
        <f>IF(E40="該当",-1,0)</f>
        <v>0</v>
      </c>
      <c r="I40" s="348" t="str">
        <f t="shared" si="0"/>
        <v>－</v>
      </c>
      <c r="J40" s="349"/>
      <c r="K40" s="174"/>
      <c r="L40" s="218"/>
      <c r="M40" s="143"/>
    </row>
    <row r="41" spans="1:13" ht="19.5" customHeight="1" thickBot="1" x14ac:dyDescent="0.45">
      <c r="A41" s="168"/>
      <c r="B41" s="199" t="s">
        <v>23</v>
      </c>
      <c r="C41" s="200"/>
      <c r="D41" s="200"/>
      <c r="E41" s="209"/>
      <c r="F41" s="210"/>
      <c r="G41" s="26"/>
      <c r="H41" s="56">
        <f>IF(F13&lt;=30,4.5,IF(F13&lt;=40,4.2,IF(F13&lt;=90,5.4,IF(F13&lt;=150,5.1,6.3))))</f>
        <v>4.5</v>
      </c>
      <c r="I41" s="221"/>
      <c r="J41" s="222"/>
      <c r="K41" s="223"/>
      <c r="L41" s="56">
        <f>IF(E12="あり",IF(I13&lt;=30,4.5,IF(I13&lt;=40,4.2,IF(I13&lt;=90,5.4,IF(I13&lt;=150,5.1,6.3)))),0)</f>
        <v>0</v>
      </c>
      <c r="M41" s="143"/>
    </row>
    <row r="42" spans="1:13" ht="19.5" customHeight="1" thickTop="1" thickBot="1" x14ac:dyDescent="0.45">
      <c r="A42" s="168"/>
      <c r="B42" s="201" t="s">
        <v>2</v>
      </c>
      <c r="C42" s="202"/>
      <c r="D42" s="202"/>
      <c r="E42" s="212"/>
      <c r="F42" s="211"/>
      <c r="G42" s="13"/>
      <c r="H42" s="57">
        <f>SUM(H40:H41,H24,H31:H38)</f>
        <v>4.5</v>
      </c>
      <c r="I42" s="145"/>
      <c r="J42" s="217"/>
      <c r="K42" s="28"/>
      <c r="L42" s="57">
        <f>SUM(L24,L31,L39,L41)</f>
        <v>0</v>
      </c>
      <c r="M42" s="143"/>
    </row>
    <row r="43" spans="1:13" ht="19.5" customHeight="1" thickBot="1" x14ac:dyDescent="0.45">
      <c r="A43" s="168"/>
      <c r="B43" s="203" t="s">
        <v>38</v>
      </c>
      <c r="C43" s="204"/>
      <c r="D43" s="204"/>
      <c r="E43" s="214"/>
      <c r="F43" s="213"/>
      <c r="G43" s="14"/>
      <c r="H43" s="58">
        <f>ROUND(H42,0)</f>
        <v>5</v>
      </c>
      <c r="I43" s="216"/>
      <c r="J43" s="215"/>
      <c r="K43" s="30"/>
      <c r="L43" s="58">
        <f>IF(E12="あり",ROUND(L42,0),0)</f>
        <v>0</v>
      </c>
      <c r="M43" s="143"/>
    </row>
    <row r="44" spans="1:13" ht="19.5" customHeight="1" x14ac:dyDescent="0.4">
      <c r="A44" s="168"/>
      <c r="B44" s="224"/>
      <c r="C44" s="224"/>
      <c r="D44" s="224"/>
      <c r="E44" s="224"/>
      <c r="F44" s="225"/>
      <c r="G44" s="225"/>
      <c r="H44" s="226"/>
      <c r="I44" s="225"/>
      <c r="J44" s="143"/>
      <c r="K44" s="143"/>
      <c r="L44" s="227"/>
      <c r="M44" s="143"/>
    </row>
    <row r="45" spans="1:13" ht="19.5" customHeight="1" thickBot="1" x14ac:dyDescent="0.45">
      <c r="A45" s="150" t="s">
        <v>39</v>
      </c>
      <c r="B45" s="224"/>
      <c r="C45" s="224"/>
      <c r="D45" s="224"/>
      <c r="E45" s="224"/>
      <c r="F45" s="225"/>
      <c r="G45" s="225"/>
      <c r="H45" s="225"/>
      <c r="I45" s="225"/>
      <c r="J45" s="143"/>
      <c r="K45" s="143"/>
      <c r="L45" s="143"/>
      <c r="M45" s="143"/>
    </row>
    <row r="46" spans="1:13" ht="19.5" customHeight="1" thickBot="1" x14ac:dyDescent="0.45">
      <c r="A46" s="143"/>
      <c r="B46" s="228"/>
      <c r="C46" s="229">
        <v>11000</v>
      </c>
      <c r="D46" s="230" t="s">
        <v>40</v>
      </c>
      <c r="E46" s="231"/>
      <c r="F46" s="232"/>
      <c r="G46" s="233"/>
      <c r="H46" s="62">
        <f>C46*(H43+L43)</f>
        <v>55000</v>
      </c>
      <c r="I46" s="225"/>
      <c r="J46" s="143"/>
      <c r="K46" s="143"/>
      <c r="L46" s="143"/>
      <c r="M46" s="143"/>
    </row>
    <row r="47" spans="1:13" ht="19.5" customHeight="1" x14ac:dyDescent="0.4">
      <c r="B47" s="7"/>
      <c r="C47" s="7"/>
      <c r="D47" s="7"/>
      <c r="E47" s="7"/>
      <c r="F47" s="8"/>
      <c r="G47" s="8"/>
      <c r="H47" s="8"/>
      <c r="I47" s="8"/>
    </row>
    <row r="48" spans="1:13" hidden="1" x14ac:dyDescent="0.4">
      <c r="B48" s="7"/>
      <c r="C48" s="5" t="s">
        <v>60</v>
      </c>
      <c r="D48" s="5"/>
      <c r="E48" s="7"/>
      <c r="F48" s="8"/>
      <c r="G48" s="8"/>
      <c r="H48" s="8"/>
      <c r="I48" s="8"/>
    </row>
    <row r="49" spans="2:9" hidden="1" x14ac:dyDescent="0.4">
      <c r="B49" s="7"/>
      <c r="C49" s="5" t="s">
        <v>43</v>
      </c>
      <c r="D49" s="5">
        <v>0.5</v>
      </c>
      <c r="E49" s="7"/>
      <c r="F49" s="8"/>
      <c r="G49" s="8"/>
      <c r="H49" s="8"/>
      <c r="I49" s="8"/>
    </row>
    <row r="50" spans="2:9" hidden="1" x14ac:dyDescent="0.4">
      <c r="B50" s="7"/>
      <c r="C50" s="5" t="s">
        <v>44</v>
      </c>
      <c r="D50" s="5">
        <v>0.5</v>
      </c>
      <c r="E50" s="7"/>
      <c r="F50" s="8"/>
      <c r="G50" s="8"/>
      <c r="H50" s="8"/>
      <c r="I50" s="8"/>
    </row>
    <row r="51" spans="2:9" hidden="1" x14ac:dyDescent="0.4">
      <c r="C51" s="5" t="s">
        <v>45</v>
      </c>
      <c r="D51" s="5">
        <v>0.6</v>
      </c>
    </row>
    <row r="52" spans="2:9" hidden="1" x14ac:dyDescent="0.4">
      <c r="C52" s="5" t="s">
        <v>46</v>
      </c>
      <c r="D52" s="5">
        <v>0.7</v>
      </c>
    </row>
    <row r="53" spans="2:9" hidden="1" x14ac:dyDescent="0.4">
      <c r="C53" s="5" t="s">
        <v>47</v>
      </c>
      <c r="D53" s="5">
        <v>0.8</v>
      </c>
    </row>
    <row r="54" spans="2:9" hidden="1" x14ac:dyDescent="0.4">
      <c r="C54" s="5" t="s">
        <v>48</v>
      </c>
      <c r="D54" s="5">
        <v>0.8</v>
      </c>
    </row>
    <row r="55" spans="2:9" hidden="1" x14ac:dyDescent="0.4">
      <c r="C55" s="5" t="s">
        <v>49</v>
      </c>
      <c r="D55" s="5">
        <v>0.9</v>
      </c>
    </row>
    <row r="56" spans="2:9" hidden="1" x14ac:dyDescent="0.4">
      <c r="C56" s="5" t="s">
        <v>50</v>
      </c>
      <c r="D56" s="5">
        <v>1</v>
      </c>
    </row>
    <row r="57" spans="2:9" hidden="1" x14ac:dyDescent="0.4">
      <c r="C57" s="5" t="s">
        <v>51</v>
      </c>
      <c r="D57" s="5">
        <v>1.1000000000000001</v>
      </c>
    </row>
    <row r="58" spans="2:9" hidden="1" x14ac:dyDescent="0.4">
      <c r="C58" s="5" t="s">
        <v>52</v>
      </c>
      <c r="D58" s="5">
        <v>1.1000000000000001</v>
      </c>
    </row>
    <row r="59" spans="2:9" hidden="1" x14ac:dyDescent="0.4">
      <c r="C59" s="5" t="s">
        <v>53</v>
      </c>
      <c r="D59" s="5">
        <v>1.2</v>
      </c>
    </row>
    <row r="60" spans="2:9" hidden="1" x14ac:dyDescent="0.4">
      <c r="C60" s="5" t="s">
        <v>54</v>
      </c>
      <c r="D60" s="5">
        <v>1.3</v>
      </c>
    </row>
    <row r="61" spans="2:9" hidden="1" x14ac:dyDescent="0.4">
      <c r="C61" s="5" t="s">
        <v>55</v>
      </c>
      <c r="D61" s="5">
        <v>1.4</v>
      </c>
    </row>
    <row r="62" spans="2:9" hidden="1" x14ac:dyDescent="0.4">
      <c r="C62" s="5" t="s">
        <v>56</v>
      </c>
      <c r="D62" s="5">
        <v>1.5</v>
      </c>
    </row>
    <row r="63" spans="2:9" ht="20.25" customHeight="1" x14ac:dyDescent="0.4"/>
    <row r="64" spans="2:9" ht="20.25" customHeight="1" x14ac:dyDescent="0.4"/>
    <row r="65" ht="20.25" customHeight="1" x14ac:dyDescent="0.4"/>
    <row r="66" ht="20.25" customHeight="1" x14ac:dyDescent="0.4"/>
    <row r="67" ht="20.25" customHeight="1" x14ac:dyDescent="0.4"/>
    <row r="68" ht="20.25" customHeight="1" x14ac:dyDescent="0.4"/>
    <row r="69" ht="20.25" customHeight="1" x14ac:dyDescent="0.4"/>
    <row r="70" ht="20.25" customHeight="1" x14ac:dyDescent="0.4"/>
    <row r="71" ht="20.25" customHeight="1" x14ac:dyDescent="0.4"/>
    <row r="72" ht="20.25" customHeight="1" x14ac:dyDescent="0.4"/>
    <row r="73" ht="20.25" customHeight="1" x14ac:dyDescent="0.4"/>
    <row r="74" ht="20.25" customHeight="1" x14ac:dyDescent="0.4"/>
    <row r="75" ht="20.25" customHeight="1" x14ac:dyDescent="0.4"/>
    <row r="76" ht="20.25" customHeight="1" x14ac:dyDescent="0.4"/>
    <row r="77" ht="20.25" customHeight="1" x14ac:dyDescent="0.4"/>
    <row r="78" ht="20.25" customHeight="1" x14ac:dyDescent="0.4"/>
    <row r="79" ht="20.25" customHeight="1" x14ac:dyDescent="0.4"/>
    <row r="80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</sheetData>
  <sheetProtection algorithmName="SHA-512" hashValue="KCHPuLV80BeT0pcEVG0SaJfiTbmXdOJcm4oFXipRXiMtpCoPT15wd1K93E9OhNhXv4q+z7MF3KAo2BnRki2JZg==" saltValue="CqGQX0/HYk+z81CmNa2kOw==" spinCount="100000" sheet="1" objects="1" scenarios="1"/>
  <mergeCells count="40">
    <mergeCell ref="B12:D12"/>
    <mergeCell ref="E22:H22"/>
    <mergeCell ref="C19:L19"/>
    <mergeCell ref="I22:L22"/>
    <mergeCell ref="K23:L23"/>
    <mergeCell ref="B14:E14"/>
    <mergeCell ref="I37:J37"/>
    <mergeCell ref="B13:E13"/>
    <mergeCell ref="G23:H23"/>
    <mergeCell ref="C18:D18"/>
    <mergeCell ref="C17:D17"/>
    <mergeCell ref="C16:D16"/>
    <mergeCell ref="C15:D15"/>
    <mergeCell ref="I32:J32"/>
    <mergeCell ref="A8:M8"/>
    <mergeCell ref="B2:C4"/>
    <mergeCell ref="C40:D40"/>
    <mergeCell ref="I36:J36"/>
    <mergeCell ref="I33:J33"/>
    <mergeCell ref="I40:J40"/>
    <mergeCell ref="I38:J38"/>
    <mergeCell ref="C38:D38"/>
    <mergeCell ref="C36:D36"/>
    <mergeCell ref="E39:F39"/>
    <mergeCell ref="I34:J34"/>
    <mergeCell ref="I35:J35"/>
    <mergeCell ref="C33:D33"/>
    <mergeCell ref="C35:D35"/>
    <mergeCell ref="C39:D39"/>
    <mergeCell ref="C37:D37"/>
    <mergeCell ref="I3:M3"/>
    <mergeCell ref="I4:M4"/>
    <mergeCell ref="I5:M5"/>
    <mergeCell ref="I6:M6"/>
    <mergeCell ref="J2:L2"/>
    <mergeCell ref="F2:H2"/>
    <mergeCell ref="F3:H3"/>
    <mergeCell ref="F4:H4"/>
    <mergeCell ref="F5:H5"/>
    <mergeCell ref="F6:H6"/>
  </mergeCells>
  <phoneticPr fontId="1"/>
  <dataValidations count="6">
    <dataValidation type="list" allowBlank="1" showInputMessage="1" showErrorMessage="1" sqref="E40">
      <formula1>"該当,非該当"</formula1>
    </dataValidation>
    <dataValidation type="list" allowBlank="1" showInputMessage="1" showErrorMessage="1" sqref="F33">
      <formula1>"A,B"</formula1>
    </dataValidation>
    <dataValidation type="list" allowBlank="1" showInputMessage="1" showErrorMessage="1" sqref="F36">
      <formula1>#REF!</formula1>
    </dataValidation>
    <dataValidation type="list" allowBlank="1" showInputMessage="1" showErrorMessage="1" sqref="F35">
      <formula1>$C$49:$C$62</formula1>
    </dataValidation>
    <dataValidation type="list" allowBlank="1" showInputMessage="1" showErrorMessage="1" sqref="E12 E31:E38 E27 I31">
      <formula1>"あり,なし"</formula1>
    </dataValidation>
    <dataValidation type="list" allowBlank="1" showInputMessage="1" showErrorMessage="1" sqref="J2:L2">
      <formula1>"鶴見,神奈川,西,中,南,港南,保土ケ谷,旭,磯子,金沢,港北,緑,青葉,都筑,泉,栄,戸塚,瀬谷"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70" orientation="portrait" horizontalDpi="300" verticalDpi="300" r:id="rId1"/>
  <ignoredErrors>
    <ignoredError sqref="F27 L3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showGridLines="0" showZeros="0" view="pageBreakPreview" zoomScale="85" zoomScaleNormal="100" zoomScaleSheetLayoutView="85" workbookViewId="0">
      <selection activeCell="AA17" sqref="AA17:AG18"/>
    </sheetView>
  </sheetViews>
  <sheetFormatPr defaultColWidth="9" defaultRowHeight="18" customHeight="1" x14ac:dyDescent="0.4"/>
  <cols>
    <col min="1" max="1" width="1.25" style="51" customWidth="1"/>
    <col min="2" max="33" width="3" style="51" customWidth="1"/>
    <col min="34" max="34" width="1.25" style="51" customWidth="1"/>
    <col min="35" max="36" width="3.125" style="51" customWidth="1"/>
    <col min="37" max="37" width="3.375" style="51" hidden="1" customWidth="1"/>
    <col min="38" max="38" width="7.5" style="51" hidden="1" customWidth="1"/>
    <col min="39" max="52" width="3.375" style="51" customWidth="1"/>
    <col min="53" max="16384" width="9" style="51"/>
  </cols>
  <sheetData>
    <row r="1" spans="1:38" ht="12.75" customHeight="1" x14ac:dyDescent="0.4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5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K1" s="51" t="s">
        <v>62</v>
      </c>
      <c r="AL1" s="51" t="s">
        <v>63</v>
      </c>
    </row>
    <row r="2" spans="1:38" ht="18" customHeight="1" x14ac:dyDescent="0.4">
      <c r="A2" s="234"/>
      <c r="B2" s="236" t="s">
        <v>127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L2" s="51" t="s">
        <v>64</v>
      </c>
    </row>
    <row r="3" spans="1:38" ht="18" customHeight="1" x14ac:dyDescent="0.4">
      <c r="A3" s="234"/>
      <c r="B3" s="408" t="s">
        <v>121</v>
      </c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234"/>
    </row>
    <row r="4" spans="1:38" ht="18" customHeight="1" x14ac:dyDescent="0.4">
      <c r="A4" s="234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4"/>
    </row>
    <row r="5" spans="1:38" ht="17.25" customHeight="1" x14ac:dyDescent="0.4">
      <c r="A5" s="234"/>
      <c r="B5" s="238"/>
      <c r="C5" s="238"/>
      <c r="D5" s="238"/>
      <c r="E5" s="409" t="s">
        <v>71</v>
      </c>
      <c r="F5" s="409"/>
      <c r="G5" s="409"/>
      <c r="H5" s="409"/>
      <c r="I5" s="409"/>
      <c r="J5" s="409"/>
      <c r="K5" s="239"/>
      <c r="L5" s="239"/>
      <c r="M5" s="239"/>
      <c r="N5" s="239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4"/>
    </row>
    <row r="6" spans="1:38" ht="17.25" customHeight="1" thickBot="1" x14ac:dyDescent="0.45">
      <c r="A6" s="234"/>
      <c r="B6" s="234"/>
      <c r="C6" s="234"/>
      <c r="D6" s="234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34"/>
      <c r="Q6" s="234"/>
      <c r="R6" s="234"/>
      <c r="S6" s="234"/>
      <c r="T6" s="234"/>
      <c r="U6" s="241"/>
      <c r="V6" s="412" t="s">
        <v>86</v>
      </c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242"/>
      <c r="AH6" s="234"/>
    </row>
    <row r="7" spans="1:38" ht="17.25" customHeight="1" x14ac:dyDescent="0.4">
      <c r="A7" s="234"/>
      <c r="B7" s="234"/>
      <c r="C7" s="234"/>
      <c r="D7" s="234"/>
      <c r="E7" s="240"/>
      <c r="F7" s="240"/>
      <c r="G7" s="234"/>
      <c r="H7" s="234"/>
      <c r="I7" s="234"/>
      <c r="J7" s="234"/>
      <c r="K7" s="234"/>
      <c r="L7" s="234"/>
      <c r="M7" s="234"/>
      <c r="N7" s="240"/>
      <c r="O7" s="410" t="s">
        <v>65</v>
      </c>
      <c r="P7" s="411"/>
      <c r="Q7" s="411"/>
      <c r="R7" s="411"/>
      <c r="S7" s="411"/>
      <c r="T7" s="411"/>
      <c r="U7" s="381" t="s">
        <v>73</v>
      </c>
      <c r="V7" s="379"/>
      <c r="W7" s="379"/>
      <c r="X7" s="379"/>
      <c r="Y7" s="382">
        <f>②加算Ⅲ算定対象人数計算表!J2</f>
        <v>0</v>
      </c>
      <c r="Z7" s="382"/>
      <c r="AA7" s="382"/>
      <c r="AB7" s="382"/>
      <c r="AC7" s="382"/>
      <c r="AD7" s="379" t="s">
        <v>72</v>
      </c>
      <c r="AE7" s="379"/>
      <c r="AF7" s="379"/>
      <c r="AG7" s="380"/>
      <c r="AH7" s="234"/>
    </row>
    <row r="8" spans="1:38" ht="17.25" customHeight="1" x14ac:dyDescent="0.4">
      <c r="A8" s="234"/>
      <c r="B8" s="234"/>
      <c r="C8" s="234"/>
      <c r="D8" s="234"/>
      <c r="E8" s="240"/>
      <c r="F8" s="240"/>
      <c r="G8" s="234"/>
      <c r="H8" s="234"/>
      <c r="I8" s="234"/>
      <c r="J8" s="234"/>
      <c r="K8" s="234"/>
      <c r="L8" s="234"/>
      <c r="M8" s="234"/>
      <c r="N8" s="240"/>
      <c r="O8" s="397" t="s">
        <v>74</v>
      </c>
      <c r="P8" s="398"/>
      <c r="Q8" s="398"/>
      <c r="R8" s="398"/>
      <c r="S8" s="398"/>
      <c r="T8" s="398"/>
      <c r="U8" s="399" t="str">
        <f>②加算Ⅲ算定対象人数計算表!I3</f>
        <v>保育所</v>
      </c>
      <c r="V8" s="399"/>
      <c r="W8" s="399"/>
      <c r="X8" s="399"/>
      <c r="Y8" s="399"/>
      <c r="Z8" s="399"/>
      <c r="AA8" s="399"/>
      <c r="AB8" s="399"/>
      <c r="AC8" s="399"/>
      <c r="AD8" s="399"/>
      <c r="AE8" s="399"/>
      <c r="AF8" s="399"/>
      <c r="AG8" s="400"/>
      <c r="AH8" s="234"/>
    </row>
    <row r="9" spans="1:38" ht="17.25" customHeight="1" x14ac:dyDescent="0.4">
      <c r="A9" s="234"/>
      <c r="B9" s="234"/>
      <c r="C9" s="234"/>
      <c r="D9" s="234"/>
      <c r="E9" s="240"/>
      <c r="F9" s="240"/>
      <c r="G9" s="234"/>
      <c r="H9" s="234"/>
      <c r="I9" s="234"/>
      <c r="J9" s="234"/>
      <c r="K9" s="234"/>
      <c r="L9" s="234"/>
      <c r="M9" s="234"/>
      <c r="N9" s="240"/>
      <c r="O9" s="397" t="s">
        <v>67</v>
      </c>
      <c r="P9" s="398"/>
      <c r="Q9" s="398"/>
      <c r="R9" s="398"/>
      <c r="S9" s="398"/>
      <c r="T9" s="398"/>
      <c r="U9" s="383">
        <f>②加算Ⅲ算定対象人数計算表!I4</f>
        <v>0</v>
      </c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5"/>
      <c r="AH9" s="234"/>
    </row>
    <row r="10" spans="1:38" ht="17.25" customHeight="1" x14ac:dyDescent="0.4">
      <c r="A10" s="234"/>
      <c r="B10" s="234"/>
      <c r="C10" s="234"/>
      <c r="D10" s="234"/>
      <c r="E10" s="240"/>
      <c r="F10" s="240"/>
      <c r="G10" s="234"/>
      <c r="H10" s="234"/>
      <c r="I10" s="234"/>
      <c r="J10" s="234"/>
      <c r="K10" s="234"/>
      <c r="L10" s="234"/>
      <c r="M10" s="234"/>
      <c r="N10" s="240"/>
      <c r="O10" s="397" t="s">
        <v>66</v>
      </c>
      <c r="P10" s="398"/>
      <c r="Q10" s="398"/>
      <c r="R10" s="398"/>
      <c r="S10" s="398"/>
      <c r="T10" s="398"/>
      <c r="U10" s="399">
        <f>②加算Ⅲ算定対象人数計算表!I5</f>
        <v>0</v>
      </c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400"/>
      <c r="AH10" s="234"/>
    </row>
    <row r="11" spans="1:38" ht="18" customHeight="1" thickBot="1" x14ac:dyDescent="0.45">
      <c r="A11" s="234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401" t="s">
        <v>88</v>
      </c>
      <c r="P11" s="402"/>
      <c r="Q11" s="402"/>
      <c r="R11" s="402"/>
      <c r="S11" s="402"/>
      <c r="T11" s="402"/>
      <c r="U11" s="403">
        <f>②加算Ⅲ算定対象人数計算表!I6</f>
        <v>0</v>
      </c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4"/>
      <c r="AH11" s="234"/>
    </row>
    <row r="12" spans="1:38" ht="18" customHeight="1" x14ac:dyDescent="0.4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43"/>
      <c r="P12" s="243"/>
      <c r="Q12" s="243"/>
      <c r="R12" s="243"/>
      <c r="S12" s="243"/>
      <c r="T12" s="243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34"/>
    </row>
    <row r="13" spans="1:38" ht="18" customHeight="1" x14ac:dyDescent="0.4">
      <c r="A13" s="234"/>
      <c r="B13" s="234" t="s">
        <v>115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43"/>
      <c r="P13" s="243"/>
      <c r="Q13" s="243"/>
      <c r="R13" s="243"/>
      <c r="S13" s="243"/>
      <c r="T13" s="243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34"/>
    </row>
    <row r="14" spans="1:38" ht="18" customHeight="1" x14ac:dyDescent="0.4">
      <c r="A14" s="234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45"/>
      <c r="P14" s="245"/>
      <c r="Q14" s="245"/>
      <c r="R14" s="245"/>
      <c r="S14" s="245"/>
      <c r="T14" s="245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34"/>
    </row>
    <row r="15" spans="1:38" ht="18" customHeight="1" thickBot="1" x14ac:dyDescent="0.45">
      <c r="A15" s="234"/>
      <c r="B15" s="234" t="s">
        <v>89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47"/>
      <c r="R15" s="247"/>
      <c r="S15" s="247"/>
      <c r="T15" s="247"/>
      <c r="U15" s="247"/>
      <c r="V15" s="247"/>
      <c r="W15" s="247"/>
      <c r="X15" s="247"/>
      <c r="Y15" s="247"/>
      <c r="Z15" s="234"/>
      <c r="AA15" s="234"/>
      <c r="AB15" s="234"/>
      <c r="AC15" s="234"/>
      <c r="AD15" s="234"/>
      <c r="AE15" s="234"/>
      <c r="AF15" s="234"/>
      <c r="AG15" s="234"/>
      <c r="AH15" s="234"/>
    </row>
    <row r="16" spans="1:38" ht="18" customHeight="1" thickBot="1" x14ac:dyDescent="0.45">
      <c r="A16" s="234"/>
      <c r="B16" s="405" t="s">
        <v>90</v>
      </c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6"/>
      <c r="AF16" s="406"/>
      <c r="AG16" s="407"/>
      <c r="AH16" s="234"/>
    </row>
    <row r="17" spans="1:34" ht="18" customHeight="1" thickTop="1" x14ac:dyDescent="0.4">
      <c r="A17" s="234"/>
      <c r="B17" s="386"/>
      <c r="C17" s="388" t="s">
        <v>68</v>
      </c>
      <c r="D17" s="389"/>
      <c r="E17" s="389"/>
      <c r="F17" s="389"/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91" t="s">
        <v>27</v>
      </c>
      <c r="AB17" s="392"/>
      <c r="AC17" s="392"/>
      <c r="AD17" s="392"/>
      <c r="AE17" s="392"/>
      <c r="AF17" s="392"/>
      <c r="AG17" s="393"/>
      <c r="AH17" s="234"/>
    </row>
    <row r="18" spans="1:34" ht="18" customHeight="1" thickBot="1" x14ac:dyDescent="0.45">
      <c r="A18" s="234"/>
      <c r="B18" s="387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  <c r="X18" s="390"/>
      <c r="Y18" s="390"/>
      <c r="Z18" s="390"/>
      <c r="AA18" s="394"/>
      <c r="AB18" s="395"/>
      <c r="AC18" s="395"/>
      <c r="AD18" s="395"/>
      <c r="AE18" s="395"/>
      <c r="AF18" s="395"/>
      <c r="AG18" s="396"/>
      <c r="AH18" s="234"/>
    </row>
    <row r="19" spans="1:34" ht="9" customHeight="1" x14ac:dyDescent="0.4">
      <c r="A19" s="234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47"/>
      <c r="R19" s="247"/>
      <c r="S19" s="247"/>
      <c r="T19" s="247"/>
      <c r="U19" s="247"/>
      <c r="V19" s="247"/>
      <c r="W19" s="247"/>
      <c r="X19" s="247"/>
      <c r="Y19" s="247"/>
      <c r="Z19" s="234"/>
      <c r="AA19" s="234"/>
      <c r="AB19" s="234"/>
      <c r="AC19" s="234"/>
      <c r="AD19" s="234"/>
      <c r="AE19" s="234"/>
      <c r="AF19" s="234"/>
      <c r="AG19" s="234"/>
      <c r="AH19" s="234"/>
    </row>
    <row r="20" spans="1:34" ht="21.75" customHeight="1" thickBot="1" x14ac:dyDescent="0.45">
      <c r="A20" s="234"/>
      <c r="B20" s="234" t="s">
        <v>69</v>
      </c>
      <c r="C20" s="248"/>
      <c r="D20" s="248"/>
      <c r="E20" s="248"/>
      <c r="F20" s="248"/>
      <c r="G20" s="247"/>
      <c r="H20" s="247"/>
      <c r="I20" s="247"/>
      <c r="J20" s="249"/>
      <c r="K20" s="249"/>
      <c r="L20" s="249"/>
      <c r="M20" s="249"/>
      <c r="N20" s="249"/>
      <c r="O20" s="249"/>
      <c r="P20" s="249"/>
      <c r="Q20" s="249"/>
      <c r="R20" s="249"/>
      <c r="S20" s="247"/>
      <c r="T20" s="247"/>
      <c r="U20" s="247"/>
      <c r="V20" s="249"/>
      <c r="W20" s="249"/>
      <c r="X20" s="249"/>
      <c r="Y20" s="249"/>
      <c r="Z20" s="249"/>
      <c r="AA20" s="249"/>
      <c r="AB20" s="249"/>
      <c r="AC20" s="249"/>
      <c r="AD20" s="249"/>
      <c r="AE20" s="247"/>
      <c r="AF20" s="247"/>
      <c r="AG20" s="247"/>
      <c r="AH20" s="234"/>
    </row>
    <row r="21" spans="1:34" s="52" customFormat="1" ht="28.5" customHeight="1" thickTop="1" thickBot="1" x14ac:dyDescent="0.45">
      <c r="A21" s="263"/>
      <c r="B21" s="250" t="s">
        <v>126</v>
      </c>
      <c r="C21" s="251"/>
      <c r="D21" s="251"/>
      <c r="E21" s="251"/>
      <c r="F21" s="251"/>
      <c r="G21" s="251"/>
      <c r="H21" s="251"/>
      <c r="I21" s="251"/>
      <c r="J21" s="251"/>
      <c r="K21" s="252"/>
      <c r="L21" s="252"/>
      <c r="M21" s="252"/>
      <c r="N21" s="252"/>
      <c r="O21" s="252"/>
      <c r="P21" s="252"/>
      <c r="Q21" s="252"/>
      <c r="R21" s="252"/>
      <c r="S21" s="253"/>
      <c r="T21" s="253"/>
      <c r="U21" s="253"/>
      <c r="V21" s="252"/>
      <c r="W21" s="252"/>
      <c r="X21" s="252"/>
      <c r="Y21" s="252"/>
      <c r="Z21" s="252"/>
      <c r="AA21" s="377">
        <f>②加算Ⅲ算定対象人数計算表!H43+②加算Ⅲ算定対象人数計算表!L43</f>
        <v>5</v>
      </c>
      <c r="AB21" s="378"/>
      <c r="AC21" s="378"/>
      <c r="AD21" s="378"/>
      <c r="AE21" s="378"/>
      <c r="AF21" s="378"/>
      <c r="AG21" s="264" t="s">
        <v>70</v>
      </c>
      <c r="AH21" s="263"/>
    </row>
    <row r="22" spans="1:34" ht="9" customHeight="1" x14ac:dyDescent="0.4">
      <c r="A22" s="234"/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47"/>
      <c r="R22" s="247"/>
      <c r="S22" s="247"/>
      <c r="T22" s="247"/>
      <c r="U22" s="247"/>
      <c r="V22" s="247"/>
      <c r="W22" s="247"/>
      <c r="X22" s="247"/>
      <c r="Y22" s="247"/>
      <c r="Z22" s="234"/>
      <c r="AA22" s="234"/>
      <c r="AB22" s="234"/>
      <c r="AC22" s="234"/>
      <c r="AD22" s="234"/>
      <c r="AE22" s="234"/>
      <c r="AF22" s="234"/>
      <c r="AG22" s="234"/>
      <c r="AH22" s="234"/>
    </row>
    <row r="23" spans="1:34" ht="18" customHeight="1" x14ac:dyDescent="0.4">
      <c r="A23" s="234"/>
      <c r="B23" s="254" t="s">
        <v>124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34"/>
    </row>
    <row r="24" spans="1:34" ht="18" customHeight="1" thickBot="1" x14ac:dyDescent="0.45">
      <c r="A24" s="234"/>
      <c r="B24" s="254" t="s">
        <v>122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34"/>
    </row>
    <row r="25" spans="1:34" ht="28.5" customHeight="1" thickTop="1" thickBot="1" x14ac:dyDescent="0.45">
      <c r="A25" s="234"/>
      <c r="B25" s="256" t="s">
        <v>123</v>
      </c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8"/>
      <c r="AA25" s="374"/>
      <c r="AB25" s="375"/>
      <c r="AC25" s="375"/>
      <c r="AD25" s="375"/>
      <c r="AE25" s="375"/>
      <c r="AF25" s="375"/>
      <c r="AG25" s="376"/>
      <c r="AH25" s="234"/>
    </row>
    <row r="26" spans="1:34" ht="18" customHeight="1" x14ac:dyDescent="0.4">
      <c r="A26" s="234"/>
      <c r="B26" s="259" t="s">
        <v>118</v>
      </c>
      <c r="C26" s="259" t="s">
        <v>119</v>
      </c>
      <c r="D26" s="249"/>
      <c r="E26" s="249"/>
      <c r="F26" s="260"/>
      <c r="G26" s="260"/>
      <c r="H26" s="234"/>
      <c r="I26" s="234"/>
      <c r="J26" s="234"/>
      <c r="K26" s="249"/>
      <c r="L26" s="249"/>
      <c r="M26" s="249"/>
      <c r="N26" s="249"/>
      <c r="O26" s="249"/>
      <c r="P26" s="249"/>
      <c r="Q26" s="249"/>
      <c r="R26" s="249"/>
      <c r="S26" s="247"/>
      <c r="T26" s="247"/>
      <c r="U26" s="247"/>
      <c r="V26" s="249"/>
      <c r="W26" s="249"/>
      <c r="X26" s="249"/>
      <c r="Y26" s="249"/>
      <c r="Z26" s="249"/>
      <c r="AA26" s="249"/>
      <c r="AB26" s="249"/>
      <c r="AC26" s="249"/>
      <c r="AD26" s="249"/>
      <c r="AE26" s="262"/>
      <c r="AF26" s="262"/>
      <c r="AG26" s="262"/>
      <c r="AH26" s="234"/>
    </row>
    <row r="27" spans="1:34" ht="15" customHeight="1" x14ac:dyDescent="0.4">
      <c r="A27" s="234"/>
      <c r="B27" s="261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</row>
  </sheetData>
  <sheetProtection algorithmName="SHA-512" hashValue="ZJ/ISd8Zxo+pIBPuXxGEbyTWV2uZgGu2sm5HUtO/rZ+Oq+K0omPRSjXGyQpSgsQhzVHegtsdmM3+Mq0ZiG6W9g==" saltValue="gUOiHWkF4QbonHGNdRCh8w==" spinCount="100000" sheet="1" objects="1" scenarios="1"/>
  <dataConsolidate/>
  <mergeCells count="21">
    <mergeCell ref="B3:AG3"/>
    <mergeCell ref="E5:J5"/>
    <mergeCell ref="O7:T7"/>
    <mergeCell ref="O10:T10"/>
    <mergeCell ref="U10:AG10"/>
    <mergeCell ref="V6:AF6"/>
    <mergeCell ref="B17:B18"/>
    <mergeCell ref="C17:Z18"/>
    <mergeCell ref="AA17:AG18"/>
    <mergeCell ref="O8:T8"/>
    <mergeCell ref="U8:AG8"/>
    <mergeCell ref="O9:T9"/>
    <mergeCell ref="O11:T11"/>
    <mergeCell ref="U11:AG11"/>
    <mergeCell ref="B16:AG16"/>
    <mergeCell ref="AA25:AG25"/>
    <mergeCell ref="AA21:AF21"/>
    <mergeCell ref="AD7:AG7"/>
    <mergeCell ref="U7:X7"/>
    <mergeCell ref="Y7:AC7"/>
    <mergeCell ref="U9:AG9"/>
  </mergeCells>
  <phoneticPr fontId="1"/>
  <conditionalFormatting sqref="AA25:AG25">
    <cfRule type="expression" dxfId="0" priority="1">
      <formula>$AA$17="非該当"</formula>
    </cfRule>
  </conditionalFormatting>
  <dataValidations count="2">
    <dataValidation type="list" allowBlank="1" showInputMessage="1" showErrorMessage="1" sqref="AA17:AG18">
      <formula1>"該当,非該当"</formula1>
    </dataValidation>
    <dataValidation type="list" allowBlank="1" showInputMessage="1" showErrorMessage="1" sqref="AA25:AG25">
      <formula1>"受ける,受けない"</formula1>
    </dataValidation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73" fitToHeight="2" orientation="portrait" r:id="rId1"/>
  <headerFooter alignWithMargins="0"/>
  <ignoredErrors>
    <ignoredError sqref="Y7 U8:U11 AA2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view="pageBreakPreview" zoomScale="85" zoomScaleNormal="100" zoomScaleSheetLayoutView="85" workbookViewId="0">
      <selection activeCell="E13" sqref="E13"/>
    </sheetView>
  </sheetViews>
  <sheetFormatPr defaultColWidth="9" defaultRowHeight="18.75" x14ac:dyDescent="0.4"/>
  <cols>
    <col min="1" max="1" width="2.25" style="63" customWidth="1"/>
    <col min="2" max="2" width="1.625" style="63" customWidth="1"/>
    <col min="3" max="3" width="14.125" style="63" customWidth="1"/>
    <col min="4" max="4" width="6.875" style="63" customWidth="1"/>
    <col min="5" max="16" width="6.625" style="63" customWidth="1"/>
    <col min="17" max="17" width="7.5" style="63" customWidth="1"/>
    <col min="18" max="18" width="5.625" style="63" customWidth="1"/>
    <col min="19" max="16384" width="9" style="63"/>
  </cols>
  <sheetData>
    <row r="1" spans="1:17" ht="40.5" customHeight="1" x14ac:dyDescent="0.4">
      <c r="A1" s="278" t="s">
        <v>91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</row>
    <row r="2" spans="1:17" ht="18" customHeight="1" thickBot="1" x14ac:dyDescent="0.45">
      <c r="A2" s="95"/>
      <c r="B2" s="265" t="s">
        <v>125</v>
      </c>
      <c r="C2" s="96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18" customHeight="1" thickBot="1" x14ac:dyDescent="0.45">
      <c r="A3" s="95"/>
      <c r="B3" s="96"/>
      <c r="C3" s="96"/>
      <c r="D3" s="95"/>
      <c r="E3" s="95"/>
      <c r="F3" s="95"/>
      <c r="G3" s="95"/>
      <c r="H3" s="279" t="s">
        <v>92</v>
      </c>
      <c r="I3" s="280"/>
      <c r="J3" s="280"/>
      <c r="K3" s="280"/>
      <c r="L3" s="281"/>
      <c r="M3" s="413">
        <f>②加算Ⅲ算定対象人数計算表!I5</f>
        <v>0</v>
      </c>
      <c r="N3" s="414"/>
      <c r="O3" s="414"/>
      <c r="P3" s="414"/>
      <c r="Q3" s="415"/>
    </row>
    <row r="4" spans="1:17" ht="18" customHeight="1" x14ac:dyDescent="0.4">
      <c r="A4" s="95"/>
      <c r="B4" s="96"/>
      <c r="C4" s="96"/>
      <c r="D4" s="95"/>
      <c r="E4" s="95"/>
      <c r="F4" s="95"/>
      <c r="G4" s="95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7" ht="18" customHeight="1" x14ac:dyDescent="0.4">
      <c r="A5" s="95" t="s">
        <v>111</v>
      </c>
      <c r="B5" s="95" t="s">
        <v>93</v>
      </c>
      <c r="C5" s="95"/>
      <c r="D5" s="95"/>
      <c r="E5" s="95"/>
      <c r="F5" s="95"/>
      <c r="G5" s="95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7" ht="18" customHeight="1" x14ac:dyDescent="0.4">
      <c r="A6" s="95" t="s">
        <v>111</v>
      </c>
      <c r="B6" s="95" t="s">
        <v>113</v>
      </c>
      <c r="C6" s="98"/>
      <c r="D6" s="95"/>
      <c r="E6" s="95"/>
      <c r="F6" s="95"/>
      <c r="G6" s="95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17" ht="18" customHeight="1" x14ac:dyDescent="0.4">
      <c r="A7" s="95" t="s">
        <v>111</v>
      </c>
      <c r="B7" s="294" t="s">
        <v>112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</row>
    <row r="8" spans="1:17" ht="18" customHeight="1" x14ac:dyDescent="0.4">
      <c r="A8" s="95"/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</row>
    <row r="9" spans="1:17" ht="18" customHeight="1" x14ac:dyDescent="0.4">
      <c r="A9" s="95"/>
      <c r="B9" s="98"/>
      <c r="C9" s="98"/>
      <c r="D9" s="95"/>
      <c r="E9" s="95"/>
      <c r="F9" s="95"/>
      <c r="G9" s="95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7" ht="18" customHeight="1" thickBot="1" x14ac:dyDescent="0.45">
      <c r="A10" s="99" t="s">
        <v>94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7" ht="17.25" customHeight="1" x14ac:dyDescent="0.4">
      <c r="A11" s="95"/>
      <c r="B11" s="285" t="s">
        <v>95</v>
      </c>
      <c r="C11" s="286"/>
      <c r="D11" s="286"/>
      <c r="E11" s="100">
        <v>4</v>
      </c>
      <c r="F11" s="101">
        <v>5</v>
      </c>
      <c r="G11" s="101">
        <v>6</v>
      </c>
      <c r="H11" s="101">
        <v>7</v>
      </c>
      <c r="I11" s="101">
        <v>8</v>
      </c>
      <c r="J11" s="101">
        <v>9</v>
      </c>
      <c r="K11" s="101">
        <v>10</v>
      </c>
      <c r="L11" s="101">
        <v>11</v>
      </c>
      <c r="M11" s="101">
        <v>12</v>
      </c>
      <c r="N11" s="101">
        <v>1</v>
      </c>
      <c r="O11" s="101">
        <v>2</v>
      </c>
      <c r="P11" s="102">
        <v>3</v>
      </c>
      <c r="Q11" s="289" t="s">
        <v>96</v>
      </c>
    </row>
    <row r="12" spans="1:17" ht="17.25" customHeight="1" x14ac:dyDescent="0.4">
      <c r="A12" s="95"/>
      <c r="B12" s="287"/>
      <c r="C12" s="288"/>
      <c r="D12" s="288"/>
      <c r="E12" s="291" t="s">
        <v>97</v>
      </c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3"/>
      <c r="Q12" s="290"/>
    </row>
    <row r="13" spans="1:17" ht="17.25" customHeight="1" x14ac:dyDescent="0.4">
      <c r="A13" s="95"/>
      <c r="B13" s="266" t="s">
        <v>98</v>
      </c>
      <c r="C13" s="295"/>
      <c r="D13" s="103" t="s">
        <v>99</v>
      </c>
      <c r="E13" s="64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6"/>
      <c r="Q13" s="79">
        <f>ROUND(SUM(E13:P13)/12,0)</f>
        <v>0</v>
      </c>
    </row>
    <row r="14" spans="1:17" ht="17.25" customHeight="1" x14ac:dyDescent="0.4">
      <c r="A14" s="95"/>
      <c r="B14" s="296"/>
      <c r="C14" s="297"/>
      <c r="D14" s="104" t="s">
        <v>100</v>
      </c>
      <c r="E14" s="107"/>
      <c r="F14" s="75" t="str">
        <f>IFERROR(F13/$E$13,"")</f>
        <v/>
      </c>
      <c r="G14" s="75" t="str">
        <f t="shared" ref="G14:P14" si="0">IFERROR(G13/$E$13,"")</f>
        <v/>
      </c>
      <c r="H14" s="75" t="str">
        <f t="shared" si="0"/>
        <v/>
      </c>
      <c r="I14" s="75" t="str">
        <f t="shared" si="0"/>
        <v/>
      </c>
      <c r="J14" s="75" t="str">
        <f t="shared" si="0"/>
        <v/>
      </c>
      <c r="K14" s="75" t="str">
        <f t="shared" si="0"/>
        <v/>
      </c>
      <c r="L14" s="75" t="str">
        <f t="shared" si="0"/>
        <v/>
      </c>
      <c r="M14" s="75" t="str">
        <f t="shared" si="0"/>
        <v/>
      </c>
      <c r="N14" s="75" t="str">
        <f t="shared" si="0"/>
        <v/>
      </c>
      <c r="O14" s="75" t="str">
        <f t="shared" si="0"/>
        <v/>
      </c>
      <c r="P14" s="76" t="str">
        <f t="shared" si="0"/>
        <v/>
      </c>
      <c r="Q14" s="108" t="s">
        <v>101</v>
      </c>
    </row>
    <row r="15" spans="1:17" ht="17.25" customHeight="1" x14ac:dyDescent="0.4">
      <c r="A15" s="95"/>
      <c r="B15" s="298" t="s">
        <v>102</v>
      </c>
      <c r="C15" s="299"/>
      <c r="D15" s="103" t="s">
        <v>99</v>
      </c>
      <c r="E15" s="64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6"/>
      <c r="Q15" s="79">
        <f>ROUND(SUM(E15:P15)/12,0)</f>
        <v>0</v>
      </c>
    </row>
    <row r="16" spans="1:17" ht="17.25" customHeight="1" x14ac:dyDescent="0.4">
      <c r="A16" s="95"/>
      <c r="B16" s="298"/>
      <c r="C16" s="299"/>
      <c r="D16" s="104" t="s">
        <v>100</v>
      </c>
      <c r="E16" s="107"/>
      <c r="F16" s="75" t="str">
        <f>IFERROR(F15/$E$15,"")</f>
        <v/>
      </c>
      <c r="G16" s="75" t="str">
        <f t="shared" ref="G16:P16" si="1">IFERROR(G15/$E$15,"")</f>
        <v/>
      </c>
      <c r="H16" s="75" t="str">
        <f t="shared" si="1"/>
        <v/>
      </c>
      <c r="I16" s="75" t="str">
        <f t="shared" si="1"/>
        <v/>
      </c>
      <c r="J16" s="75" t="str">
        <f t="shared" si="1"/>
        <v/>
      </c>
      <c r="K16" s="75" t="str">
        <f t="shared" si="1"/>
        <v/>
      </c>
      <c r="L16" s="75" t="str">
        <f t="shared" si="1"/>
        <v/>
      </c>
      <c r="M16" s="75" t="str">
        <f t="shared" si="1"/>
        <v/>
      </c>
      <c r="N16" s="75" t="str">
        <f t="shared" si="1"/>
        <v/>
      </c>
      <c r="O16" s="75" t="str">
        <f t="shared" si="1"/>
        <v/>
      </c>
      <c r="P16" s="76" t="str">
        <f t="shared" si="1"/>
        <v/>
      </c>
      <c r="Q16" s="108"/>
    </row>
    <row r="17" spans="1:17" ht="17.25" customHeight="1" x14ac:dyDescent="0.4">
      <c r="A17" s="95"/>
      <c r="B17" s="300"/>
      <c r="C17" s="302" t="s">
        <v>109</v>
      </c>
      <c r="D17" s="103" t="s">
        <v>99</v>
      </c>
      <c r="E17" s="64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6"/>
      <c r="Q17" s="79">
        <f>ROUND(SUM(E17:P17)/12,0)</f>
        <v>0</v>
      </c>
    </row>
    <row r="18" spans="1:17" ht="17.25" customHeight="1" x14ac:dyDescent="0.4">
      <c r="A18" s="95"/>
      <c r="B18" s="301"/>
      <c r="C18" s="303"/>
      <c r="D18" s="104" t="s">
        <v>100</v>
      </c>
      <c r="E18" s="107"/>
      <c r="F18" s="75" t="str">
        <f>IFERROR(F17/$E$17,"")</f>
        <v/>
      </c>
      <c r="G18" s="75" t="str">
        <f t="shared" ref="G18:P18" si="2">IFERROR(G17/$E$17,"")</f>
        <v/>
      </c>
      <c r="H18" s="75" t="str">
        <f t="shared" si="2"/>
        <v/>
      </c>
      <c r="I18" s="75" t="str">
        <f t="shared" si="2"/>
        <v/>
      </c>
      <c r="J18" s="75" t="str">
        <f t="shared" si="2"/>
        <v/>
      </c>
      <c r="K18" s="75" t="str">
        <f t="shared" si="2"/>
        <v/>
      </c>
      <c r="L18" s="75" t="str">
        <f t="shared" si="2"/>
        <v/>
      </c>
      <c r="M18" s="75" t="str">
        <f t="shared" si="2"/>
        <v/>
      </c>
      <c r="N18" s="75" t="str">
        <f t="shared" si="2"/>
        <v/>
      </c>
      <c r="O18" s="75" t="str">
        <f t="shared" si="2"/>
        <v/>
      </c>
      <c r="P18" s="76" t="str">
        <f t="shared" si="2"/>
        <v/>
      </c>
      <c r="Q18" s="108"/>
    </row>
    <row r="19" spans="1:17" ht="17.25" customHeight="1" x14ac:dyDescent="0.4">
      <c r="A19" s="95"/>
      <c r="B19" s="266" t="s">
        <v>5</v>
      </c>
      <c r="C19" s="295"/>
      <c r="D19" s="103" t="s">
        <v>99</v>
      </c>
      <c r="E19" s="64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  <c r="Q19" s="79">
        <f>ROUND(SUM(E19:P19)/12,0)</f>
        <v>0</v>
      </c>
    </row>
    <row r="20" spans="1:17" ht="17.25" customHeight="1" x14ac:dyDescent="0.4">
      <c r="A20" s="95"/>
      <c r="B20" s="296"/>
      <c r="C20" s="304"/>
      <c r="D20" s="104" t="s">
        <v>100</v>
      </c>
      <c r="E20" s="107"/>
      <c r="F20" s="75" t="str">
        <f>IFERROR(F19/$E$19,"")</f>
        <v/>
      </c>
      <c r="G20" s="75" t="str">
        <f t="shared" ref="G20:P20" si="3">IFERROR(G19/$E$19,"")</f>
        <v/>
      </c>
      <c r="H20" s="75" t="str">
        <f t="shared" si="3"/>
        <v/>
      </c>
      <c r="I20" s="75" t="str">
        <f t="shared" si="3"/>
        <v/>
      </c>
      <c r="J20" s="75" t="str">
        <f t="shared" si="3"/>
        <v/>
      </c>
      <c r="K20" s="75" t="str">
        <f t="shared" si="3"/>
        <v/>
      </c>
      <c r="L20" s="75" t="str">
        <f t="shared" si="3"/>
        <v/>
      </c>
      <c r="M20" s="75" t="str">
        <f t="shared" si="3"/>
        <v/>
      </c>
      <c r="N20" s="75" t="str">
        <f t="shared" si="3"/>
        <v/>
      </c>
      <c r="O20" s="75" t="str">
        <f t="shared" si="3"/>
        <v/>
      </c>
      <c r="P20" s="76" t="str">
        <f t="shared" si="3"/>
        <v/>
      </c>
      <c r="Q20" s="108"/>
    </row>
    <row r="21" spans="1:17" ht="17.25" customHeight="1" x14ac:dyDescent="0.4">
      <c r="A21" s="95"/>
      <c r="B21" s="266" t="s">
        <v>6</v>
      </c>
      <c r="C21" s="267"/>
      <c r="D21" s="103" t="s">
        <v>99</v>
      </c>
      <c r="E21" s="64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6"/>
      <c r="Q21" s="79">
        <f>ROUND(SUM(E21:P21)/12,0)</f>
        <v>0</v>
      </c>
    </row>
    <row r="22" spans="1:17" ht="17.25" customHeight="1" thickBot="1" x14ac:dyDescent="0.45">
      <c r="A22" s="95"/>
      <c r="B22" s="268"/>
      <c r="C22" s="269"/>
      <c r="D22" s="105" t="s">
        <v>100</v>
      </c>
      <c r="E22" s="109"/>
      <c r="F22" s="77" t="str">
        <f>IFERROR(F21/$E$21,"")</f>
        <v/>
      </c>
      <c r="G22" s="77" t="str">
        <f t="shared" ref="G22:P22" si="4">IFERROR(G21/$E$21,"")</f>
        <v/>
      </c>
      <c r="H22" s="77" t="str">
        <f t="shared" si="4"/>
        <v/>
      </c>
      <c r="I22" s="77" t="str">
        <f t="shared" si="4"/>
        <v/>
      </c>
      <c r="J22" s="77" t="str">
        <f t="shared" si="4"/>
        <v/>
      </c>
      <c r="K22" s="77" t="str">
        <f t="shared" si="4"/>
        <v/>
      </c>
      <c r="L22" s="77" t="str">
        <f t="shared" si="4"/>
        <v/>
      </c>
      <c r="M22" s="77" t="str">
        <f t="shared" si="4"/>
        <v/>
      </c>
      <c r="N22" s="77" t="str">
        <f t="shared" si="4"/>
        <v/>
      </c>
      <c r="O22" s="77" t="str">
        <f t="shared" si="4"/>
        <v/>
      </c>
      <c r="P22" s="78" t="str">
        <f t="shared" si="4"/>
        <v/>
      </c>
      <c r="Q22" s="110"/>
    </row>
    <row r="23" spans="1:17" ht="17.25" customHeight="1" thickTop="1" thickBot="1" x14ac:dyDescent="0.45">
      <c r="A23" s="95"/>
      <c r="B23" s="270" t="s">
        <v>2</v>
      </c>
      <c r="C23" s="271"/>
      <c r="D23" s="106"/>
      <c r="E23" s="81">
        <f>SUM(E13,E15,E19,E21)</f>
        <v>0</v>
      </c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2"/>
      <c r="Q23" s="80">
        <f>SUM(Q13,Q15,Q19,Q21)</f>
        <v>0</v>
      </c>
    </row>
    <row r="24" spans="1:17" ht="17.25" customHeight="1" x14ac:dyDescent="0.4">
      <c r="A24" s="95"/>
      <c r="B24" s="113"/>
      <c r="C24" s="113"/>
      <c r="D24" s="113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95"/>
    </row>
    <row r="25" spans="1:17" ht="17.25" customHeight="1" x14ac:dyDescent="0.4">
      <c r="A25" s="95"/>
      <c r="B25" s="113"/>
      <c r="C25" s="113"/>
      <c r="D25" s="113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95"/>
    </row>
    <row r="26" spans="1:17" ht="17.25" customHeight="1" thickBot="1" x14ac:dyDescent="0.45">
      <c r="A26" s="116" t="s">
        <v>103</v>
      </c>
      <c r="B26" s="95"/>
      <c r="C26" s="95"/>
      <c r="D26" s="117"/>
      <c r="E26" s="118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95"/>
    </row>
    <row r="27" spans="1:17" ht="17.25" customHeight="1" x14ac:dyDescent="0.4">
      <c r="A27" s="95"/>
      <c r="B27" s="272" t="s">
        <v>104</v>
      </c>
      <c r="C27" s="273"/>
      <c r="D27" s="274"/>
      <c r="E27" s="119">
        <v>4</v>
      </c>
      <c r="F27" s="120">
        <v>5</v>
      </c>
      <c r="G27" s="101">
        <v>6</v>
      </c>
      <c r="H27" s="121">
        <v>7</v>
      </c>
      <c r="I27" s="101">
        <v>8</v>
      </c>
      <c r="J27" s="101">
        <v>9</v>
      </c>
      <c r="K27" s="121">
        <v>10</v>
      </c>
      <c r="L27" s="101">
        <v>11</v>
      </c>
      <c r="M27" s="101">
        <v>12</v>
      </c>
      <c r="N27" s="101">
        <v>1</v>
      </c>
      <c r="O27" s="101">
        <v>2</v>
      </c>
      <c r="P27" s="102">
        <v>3</v>
      </c>
      <c r="Q27" s="305" t="s">
        <v>96</v>
      </c>
    </row>
    <row r="28" spans="1:17" ht="17.25" customHeight="1" x14ac:dyDescent="0.4">
      <c r="A28" s="95"/>
      <c r="B28" s="275"/>
      <c r="C28" s="276"/>
      <c r="D28" s="277"/>
      <c r="E28" s="122" t="s">
        <v>97</v>
      </c>
      <c r="F28" s="307" t="s">
        <v>105</v>
      </c>
      <c r="G28" s="307"/>
      <c r="H28" s="307"/>
      <c r="I28" s="307"/>
      <c r="J28" s="307"/>
      <c r="K28" s="307"/>
      <c r="L28" s="307"/>
      <c r="M28" s="307"/>
      <c r="N28" s="307"/>
      <c r="O28" s="307"/>
      <c r="P28" s="308"/>
      <c r="Q28" s="306"/>
    </row>
    <row r="29" spans="1:17" ht="17.25" customHeight="1" x14ac:dyDescent="0.4">
      <c r="A29" s="95"/>
      <c r="B29" s="309" t="s">
        <v>98</v>
      </c>
      <c r="C29" s="310"/>
      <c r="D29" s="123" t="s">
        <v>99</v>
      </c>
      <c r="E29" s="93"/>
      <c r="F29" s="82" t="str">
        <f>IFERROR($E$29*F14,"")</f>
        <v/>
      </c>
      <c r="G29" s="83" t="str">
        <f t="shared" ref="G29:P29" si="5">IFERROR($E$29*G14,"")</f>
        <v/>
      </c>
      <c r="H29" s="83" t="str">
        <f t="shared" si="5"/>
        <v/>
      </c>
      <c r="I29" s="83" t="str">
        <f t="shared" si="5"/>
        <v/>
      </c>
      <c r="J29" s="83" t="str">
        <f t="shared" si="5"/>
        <v/>
      </c>
      <c r="K29" s="83" t="str">
        <f t="shared" si="5"/>
        <v/>
      </c>
      <c r="L29" s="83" t="str">
        <f t="shared" si="5"/>
        <v/>
      </c>
      <c r="M29" s="83" t="str">
        <f t="shared" si="5"/>
        <v/>
      </c>
      <c r="N29" s="83" t="str">
        <f t="shared" si="5"/>
        <v/>
      </c>
      <c r="O29" s="83" t="str">
        <f t="shared" si="5"/>
        <v/>
      </c>
      <c r="P29" s="84" t="str">
        <f t="shared" si="5"/>
        <v/>
      </c>
      <c r="Q29" s="67">
        <f>ROUND(SUM(E29:P29)/12,0)</f>
        <v>0</v>
      </c>
    </row>
    <row r="30" spans="1:17" ht="17.25" customHeight="1" x14ac:dyDescent="0.4">
      <c r="A30" s="95"/>
      <c r="B30" s="298" t="s">
        <v>102</v>
      </c>
      <c r="C30" s="299"/>
      <c r="D30" s="124" t="s">
        <v>99</v>
      </c>
      <c r="E30" s="93"/>
      <c r="F30" s="82" t="str">
        <f>IFERROR($E$30*F16,"")</f>
        <v/>
      </c>
      <c r="G30" s="83" t="str">
        <f t="shared" ref="G30:P30" si="6">IFERROR($E$30*G16,"")</f>
        <v/>
      </c>
      <c r="H30" s="83" t="str">
        <f t="shared" si="6"/>
        <v/>
      </c>
      <c r="I30" s="83" t="str">
        <f t="shared" si="6"/>
        <v/>
      </c>
      <c r="J30" s="83" t="str">
        <f t="shared" si="6"/>
        <v/>
      </c>
      <c r="K30" s="83" t="str">
        <f t="shared" si="6"/>
        <v/>
      </c>
      <c r="L30" s="83" t="str">
        <f t="shared" si="6"/>
        <v/>
      </c>
      <c r="M30" s="83" t="str">
        <f t="shared" si="6"/>
        <v/>
      </c>
      <c r="N30" s="83" t="str">
        <f t="shared" si="6"/>
        <v/>
      </c>
      <c r="O30" s="83" t="str">
        <f t="shared" si="6"/>
        <v/>
      </c>
      <c r="P30" s="84" t="str">
        <f t="shared" si="6"/>
        <v/>
      </c>
      <c r="Q30" s="67">
        <f>ROUND(SUM(E30:P30)/12,0)</f>
        <v>0</v>
      </c>
    </row>
    <row r="31" spans="1:17" ht="34.5" customHeight="1" x14ac:dyDescent="0.4">
      <c r="A31" s="95"/>
      <c r="B31" s="125"/>
      <c r="C31" s="126" t="s">
        <v>110</v>
      </c>
      <c r="D31" s="123" t="s">
        <v>99</v>
      </c>
      <c r="E31" s="93"/>
      <c r="F31" s="82" t="str">
        <f>IFERROR($E$31*F18,"")</f>
        <v/>
      </c>
      <c r="G31" s="83" t="str">
        <f t="shared" ref="G31:P31" si="7">IFERROR($E$31*G18,"")</f>
        <v/>
      </c>
      <c r="H31" s="83" t="str">
        <f t="shared" si="7"/>
        <v/>
      </c>
      <c r="I31" s="83" t="str">
        <f t="shared" si="7"/>
        <v/>
      </c>
      <c r="J31" s="83" t="str">
        <f t="shared" si="7"/>
        <v/>
      </c>
      <c r="K31" s="83" t="str">
        <f t="shared" si="7"/>
        <v/>
      </c>
      <c r="L31" s="83" t="str">
        <f t="shared" si="7"/>
        <v/>
      </c>
      <c r="M31" s="83" t="str">
        <f t="shared" si="7"/>
        <v/>
      </c>
      <c r="N31" s="83" t="str">
        <f t="shared" si="7"/>
        <v/>
      </c>
      <c r="O31" s="83" t="str">
        <f t="shared" si="7"/>
        <v/>
      </c>
      <c r="P31" s="84" t="str">
        <f t="shared" si="7"/>
        <v/>
      </c>
      <c r="Q31" s="67">
        <f>ROUND(SUM(E31:P31)/12,0)</f>
        <v>0</v>
      </c>
    </row>
    <row r="32" spans="1:17" ht="17.25" customHeight="1" x14ac:dyDescent="0.4">
      <c r="A32" s="95"/>
      <c r="B32" s="309" t="s">
        <v>5</v>
      </c>
      <c r="C32" s="310"/>
      <c r="D32" s="123" t="s">
        <v>99</v>
      </c>
      <c r="E32" s="93"/>
      <c r="F32" s="82" t="str">
        <f t="shared" ref="F32:P32" si="8">IFERROR($E$32*F20,"")</f>
        <v/>
      </c>
      <c r="G32" s="83" t="str">
        <f t="shared" si="8"/>
        <v/>
      </c>
      <c r="H32" s="83" t="str">
        <f t="shared" si="8"/>
        <v/>
      </c>
      <c r="I32" s="83" t="str">
        <f t="shared" si="8"/>
        <v/>
      </c>
      <c r="J32" s="83" t="str">
        <f t="shared" si="8"/>
        <v/>
      </c>
      <c r="K32" s="83" t="str">
        <f t="shared" si="8"/>
        <v/>
      </c>
      <c r="L32" s="83" t="str">
        <f t="shared" si="8"/>
        <v/>
      </c>
      <c r="M32" s="83" t="str">
        <f t="shared" si="8"/>
        <v/>
      </c>
      <c r="N32" s="83" t="str">
        <f t="shared" si="8"/>
        <v/>
      </c>
      <c r="O32" s="83" t="str">
        <f t="shared" si="8"/>
        <v/>
      </c>
      <c r="P32" s="84" t="str">
        <f t="shared" si="8"/>
        <v/>
      </c>
      <c r="Q32" s="67">
        <f>ROUND(SUM(E32:P32)/12,0)</f>
        <v>0</v>
      </c>
    </row>
    <row r="33" spans="1:17" ht="17.25" customHeight="1" thickBot="1" x14ac:dyDescent="0.45">
      <c r="A33" s="95"/>
      <c r="B33" s="314" t="s">
        <v>6</v>
      </c>
      <c r="C33" s="315"/>
      <c r="D33" s="127" t="s">
        <v>99</v>
      </c>
      <c r="E33" s="94"/>
      <c r="F33" s="85" t="str">
        <f>IFERROR($E$33*F22,"")</f>
        <v/>
      </c>
      <c r="G33" s="86" t="str">
        <f t="shared" ref="G33:P33" si="9">IFERROR($E$33*G22,"")</f>
        <v/>
      </c>
      <c r="H33" s="86" t="str">
        <f t="shared" si="9"/>
        <v/>
      </c>
      <c r="I33" s="86" t="str">
        <f t="shared" si="9"/>
        <v/>
      </c>
      <c r="J33" s="86" t="str">
        <f t="shared" si="9"/>
        <v/>
      </c>
      <c r="K33" s="86" t="str">
        <f t="shared" si="9"/>
        <v/>
      </c>
      <c r="L33" s="86" t="str">
        <f t="shared" si="9"/>
        <v/>
      </c>
      <c r="M33" s="86" t="str">
        <f t="shared" si="9"/>
        <v/>
      </c>
      <c r="N33" s="86" t="str">
        <f t="shared" si="9"/>
        <v/>
      </c>
      <c r="O33" s="86" t="str">
        <f t="shared" si="9"/>
        <v/>
      </c>
      <c r="P33" s="87" t="str">
        <f t="shared" si="9"/>
        <v/>
      </c>
      <c r="Q33" s="68">
        <f>ROUND(SUM(E33:P33)/12,0)</f>
        <v>0</v>
      </c>
    </row>
    <row r="34" spans="1:17" ht="17.25" customHeight="1" thickTop="1" thickBot="1" x14ac:dyDescent="0.45">
      <c r="A34" s="95"/>
      <c r="B34" s="316" t="s">
        <v>2</v>
      </c>
      <c r="C34" s="317"/>
      <c r="D34" s="128"/>
      <c r="E34" s="88">
        <f>SUM(E29,E30,E32,E33)</f>
        <v>0</v>
      </c>
      <c r="F34" s="130"/>
      <c r="G34" s="131"/>
      <c r="H34" s="131"/>
      <c r="I34" s="131"/>
      <c r="J34" s="131"/>
      <c r="K34" s="131"/>
      <c r="L34" s="131"/>
      <c r="M34" s="131"/>
      <c r="N34" s="131"/>
      <c r="O34" s="131"/>
      <c r="P34" s="132"/>
      <c r="Q34" s="89">
        <f>SUM(Q29,Q30,Q32,Q33)</f>
        <v>0</v>
      </c>
    </row>
    <row r="35" spans="1:17" ht="17.25" customHeight="1" x14ac:dyDescent="0.4">
      <c r="A35" s="95"/>
      <c r="B35" s="129" t="s">
        <v>106</v>
      </c>
      <c r="C35" s="114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ht="17.25" customHeight="1" x14ac:dyDescent="0.4">
      <c r="A36" s="95"/>
      <c r="B36" s="114"/>
      <c r="C36" s="114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17" ht="17.25" customHeight="1" x14ac:dyDescent="0.4">
      <c r="A37" s="95"/>
      <c r="B37" s="114"/>
      <c r="C37" s="114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7.25" customHeight="1" x14ac:dyDescent="0.4">
      <c r="A38" s="95"/>
      <c r="B38" s="114"/>
      <c r="C38" s="114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1:17" ht="17.25" customHeight="1" x14ac:dyDescent="0.4">
      <c r="A39" s="95"/>
      <c r="B39" s="114"/>
      <c r="C39" s="114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1:17" ht="17.25" customHeight="1" x14ac:dyDescent="0.4">
      <c r="A40" s="95"/>
      <c r="B40" s="117"/>
      <c r="C40" s="117"/>
      <c r="D40" s="117"/>
      <c r="E40" s="114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</row>
    <row r="41" spans="1:17" ht="17.25" customHeight="1" thickBot="1" x14ac:dyDescent="0.45">
      <c r="A41" s="116" t="s">
        <v>107</v>
      </c>
      <c r="B41" s="95"/>
      <c r="C41" s="95"/>
      <c r="D41" s="117"/>
      <c r="E41" s="118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</row>
    <row r="42" spans="1:17" ht="17.25" customHeight="1" x14ac:dyDescent="0.4">
      <c r="A42" s="95"/>
      <c r="B42" s="272" t="s">
        <v>104</v>
      </c>
      <c r="C42" s="273"/>
      <c r="D42" s="274"/>
      <c r="E42" s="133">
        <v>4</v>
      </c>
      <c r="F42" s="100">
        <v>5</v>
      </c>
      <c r="G42" s="101">
        <v>6</v>
      </c>
      <c r="H42" s="121">
        <v>7</v>
      </c>
      <c r="I42" s="101">
        <v>8</v>
      </c>
      <c r="J42" s="101">
        <v>9</v>
      </c>
      <c r="K42" s="121">
        <v>10</v>
      </c>
      <c r="L42" s="101">
        <v>11</v>
      </c>
      <c r="M42" s="101">
        <v>12</v>
      </c>
      <c r="N42" s="101">
        <v>1</v>
      </c>
      <c r="O42" s="101">
        <v>2</v>
      </c>
      <c r="P42" s="102">
        <v>3</v>
      </c>
      <c r="Q42" s="305" t="s">
        <v>96</v>
      </c>
    </row>
    <row r="43" spans="1:17" ht="17.25" customHeight="1" x14ac:dyDescent="0.4">
      <c r="A43" s="95"/>
      <c r="B43" s="275"/>
      <c r="C43" s="276"/>
      <c r="D43" s="277"/>
      <c r="E43" s="134" t="s">
        <v>97</v>
      </c>
      <c r="F43" s="318" t="s">
        <v>108</v>
      </c>
      <c r="G43" s="307"/>
      <c r="H43" s="307"/>
      <c r="I43" s="307"/>
      <c r="J43" s="307"/>
      <c r="K43" s="307"/>
      <c r="L43" s="307"/>
      <c r="M43" s="307"/>
      <c r="N43" s="307"/>
      <c r="O43" s="307"/>
      <c r="P43" s="308"/>
      <c r="Q43" s="306"/>
    </row>
    <row r="44" spans="1:17" ht="17.25" customHeight="1" x14ac:dyDescent="0.4">
      <c r="A44" s="95"/>
      <c r="B44" s="309" t="s">
        <v>98</v>
      </c>
      <c r="C44" s="310"/>
      <c r="D44" s="141" t="s">
        <v>99</v>
      </c>
      <c r="E44" s="90">
        <f>E29</f>
        <v>0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1"/>
      <c r="Q44" s="67">
        <f>ROUND(SUM(E44:P44)/12,0)</f>
        <v>0</v>
      </c>
    </row>
    <row r="45" spans="1:17" ht="17.25" customHeight="1" x14ac:dyDescent="0.4">
      <c r="A45" s="95"/>
      <c r="B45" s="298" t="s">
        <v>102</v>
      </c>
      <c r="C45" s="299"/>
      <c r="D45" s="141" t="s">
        <v>99</v>
      </c>
      <c r="E45" s="90">
        <f>E30</f>
        <v>0</v>
      </c>
      <c r="F45" s="69"/>
      <c r="G45" s="70"/>
      <c r="H45" s="70"/>
      <c r="I45" s="70"/>
      <c r="J45" s="70"/>
      <c r="K45" s="70"/>
      <c r="L45" s="70"/>
      <c r="M45" s="70"/>
      <c r="N45" s="70"/>
      <c r="O45" s="70"/>
      <c r="P45" s="71"/>
      <c r="Q45" s="67">
        <f>ROUND(SUM(E45:P45)/12,0)</f>
        <v>0</v>
      </c>
    </row>
    <row r="46" spans="1:17" ht="34.5" customHeight="1" x14ac:dyDescent="0.4">
      <c r="A46" s="95"/>
      <c r="B46" s="125"/>
      <c r="C46" s="126" t="s">
        <v>110</v>
      </c>
      <c r="D46" s="141" t="s">
        <v>99</v>
      </c>
      <c r="E46" s="90">
        <f>E31</f>
        <v>0</v>
      </c>
      <c r="F46" s="69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67">
        <f>ROUND(SUM(E46:P46)/12,0)</f>
        <v>0</v>
      </c>
    </row>
    <row r="47" spans="1:17" ht="17.25" customHeight="1" x14ac:dyDescent="0.4">
      <c r="A47" s="95"/>
      <c r="B47" s="309" t="s">
        <v>5</v>
      </c>
      <c r="C47" s="310"/>
      <c r="D47" s="141" t="s">
        <v>99</v>
      </c>
      <c r="E47" s="90">
        <f>E32</f>
        <v>0</v>
      </c>
      <c r="F47" s="69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67">
        <f>ROUND(SUM(E47:P47)/12,0)</f>
        <v>0</v>
      </c>
    </row>
    <row r="48" spans="1:17" ht="17.25" customHeight="1" thickBot="1" x14ac:dyDescent="0.45">
      <c r="A48" s="95"/>
      <c r="B48" s="314" t="s">
        <v>6</v>
      </c>
      <c r="C48" s="315"/>
      <c r="D48" s="142" t="s">
        <v>99</v>
      </c>
      <c r="E48" s="91">
        <f>E33</f>
        <v>0</v>
      </c>
      <c r="F48" s="72"/>
      <c r="G48" s="73"/>
      <c r="H48" s="73"/>
      <c r="I48" s="73"/>
      <c r="J48" s="73"/>
      <c r="K48" s="73"/>
      <c r="L48" s="73"/>
      <c r="M48" s="73"/>
      <c r="N48" s="73"/>
      <c r="O48" s="73"/>
      <c r="P48" s="74"/>
      <c r="Q48" s="68">
        <f>ROUND(SUM(E48:P48)/12,0)</f>
        <v>0</v>
      </c>
    </row>
    <row r="49" spans="1:17" ht="17.25" customHeight="1" thickTop="1" thickBot="1" x14ac:dyDescent="0.45">
      <c r="A49" s="95"/>
      <c r="B49" s="270" t="s">
        <v>2</v>
      </c>
      <c r="C49" s="271"/>
      <c r="D49" s="135"/>
      <c r="E49" s="92">
        <f>SUM(E44,E45,E47,E48)</f>
        <v>0</v>
      </c>
      <c r="F49" s="136"/>
      <c r="G49" s="111"/>
      <c r="H49" s="111"/>
      <c r="I49" s="111"/>
      <c r="J49" s="111"/>
      <c r="K49" s="111"/>
      <c r="L49" s="111"/>
      <c r="M49" s="111"/>
      <c r="N49" s="111"/>
      <c r="O49" s="111"/>
      <c r="P49" s="112"/>
      <c r="Q49" s="89">
        <f>SUM(Q44,Q45,Q47,Q48)</f>
        <v>0</v>
      </c>
    </row>
    <row r="50" spans="1:17" ht="17.25" customHeight="1" x14ac:dyDescent="0.4">
      <c r="A50" s="95"/>
      <c r="B50" s="129" t="s">
        <v>106</v>
      </c>
      <c r="C50" s="114"/>
      <c r="D50" s="137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</row>
    <row r="51" spans="1:17" ht="17.25" customHeight="1" x14ac:dyDescent="0.4">
      <c r="A51" s="95"/>
      <c r="B51" s="114"/>
      <c r="C51" s="114"/>
      <c r="D51" s="137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</row>
    <row r="52" spans="1:17" ht="17.25" customHeight="1" thickBot="1" x14ac:dyDescent="0.45">
      <c r="A52" s="95"/>
      <c r="B52" s="139" t="s">
        <v>114</v>
      </c>
      <c r="C52" s="140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1:17" ht="94.5" customHeight="1" thickBot="1" x14ac:dyDescent="0.45">
      <c r="A53" s="95"/>
      <c r="B53" s="311"/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3"/>
    </row>
    <row r="54" spans="1:17" ht="17.25" customHeight="1" x14ac:dyDescent="0.4"/>
    <row r="55" spans="1:17" ht="17.25" customHeight="1" x14ac:dyDescent="0.4"/>
    <row r="56" spans="1:17" ht="17.25" customHeight="1" x14ac:dyDescent="0.4"/>
    <row r="57" spans="1:17" ht="17.25" customHeight="1" x14ac:dyDescent="0.4"/>
    <row r="58" spans="1:17" ht="17.25" customHeight="1" x14ac:dyDescent="0.4"/>
    <row r="59" spans="1:17" ht="17.25" customHeight="1" x14ac:dyDescent="0.4"/>
    <row r="60" spans="1:17" ht="17.25" customHeight="1" x14ac:dyDescent="0.4"/>
    <row r="61" spans="1:17" ht="17.25" customHeight="1" x14ac:dyDescent="0.4"/>
    <row r="62" spans="1:17" ht="17.25" customHeight="1" x14ac:dyDescent="0.4"/>
    <row r="63" spans="1:17" ht="17.25" customHeight="1" x14ac:dyDescent="0.4"/>
    <row r="64" spans="1:17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  <row r="88" ht="17.25" customHeight="1" x14ac:dyDescent="0.4"/>
    <row r="89" ht="17.25" customHeight="1" x14ac:dyDescent="0.4"/>
    <row r="90" ht="17.25" customHeight="1" x14ac:dyDescent="0.4"/>
    <row r="91" ht="17.25" customHeight="1" x14ac:dyDescent="0.4"/>
    <row r="92" ht="17.25" customHeight="1" x14ac:dyDescent="0.4"/>
  </sheetData>
  <sheetProtection algorithmName="SHA-512" hashValue="yVnMIoReY/WlILBRvbIc5er3aaoIASREvNqFbEHdgKftv+9LafIkskLW614oOcQr18jkigBLHzSVK0u2BwggMw==" saltValue="nQwWbrgOZ/Nl+v20Y7trPQ==" spinCount="100000" sheet="1" objects="1" scenarios="1"/>
  <mergeCells count="31">
    <mergeCell ref="B21:C22"/>
    <mergeCell ref="B23:C23"/>
    <mergeCell ref="B27:D28"/>
    <mergeCell ref="A1:Q1"/>
    <mergeCell ref="H3:L3"/>
    <mergeCell ref="M3:Q3"/>
    <mergeCell ref="B7:Q8"/>
    <mergeCell ref="B11:D12"/>
    <mergeCell ref="Q11:Q12"/>
    <mergeCell ref="E12:P12"/>
    <mergeCell ref="B13:C14"/>
    <mergeCell ref="B15:C16"/>
    <mergeCell ref="B17:B18"/>
    <mergeCell ref="C17:C18"/>
    <mergeCell ref="B19:C20"/>
    <mergeCell ref="Q27:Q28"/>
    <mergeCell ref="F28:P28"/>
    <mergeCell ref="B29:C29"/>
    <mergeCell ref="B53:Q53"/>
    <mergeCell ref="B32:C32"/>
    <mergeCell ref="B33:C33"/>
    <mergeCell ref="B34:C34"/>
    <mergeCell ref="B42:D43"/>
    <mergeCell ref="Q42:Q43"/>
    <mergeCell ref="F43:P43"/>
    <mergeCell ref="B44:C44"/>
    <mergeCell ref="B45:C45"/>
    <mergeCell ref="B47:C47"/>
    <mergeCell ref="B48:C48"/>
    <mergeCell ref="B49:C49"/>
    <mergeCell ref="B30:C30"/>
  </mergeCells>
  <phoneticPr fontId="1"/>
  <pageMargins left="0.61" right="0.2" top="0.55118110236220474" bottom="0.19685039370078741" header="0.31496062992125984" footer="0.19685039370078741"/>
  <pageSetup paperSize="9" scale="78" orientation="portrait" r:id="rId1"/>
  <rowBreaks count="1" manualBreakCount="1">
    <brk id="35" max="16383" man="1"/>
  </rowBreaks>
  <ignoredErrors>
    <ignoredError sqref="M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①平均年齢別児童数計算表</vt:lpstr>
      <vt:lpstr>②加算Ⅲ算定対象人数計算表</vt:lpstr>
      <vt:lpstr>③第８号様式</vt:lpstr>
      <vt:lpstr>④【分園用】平均年齢別児童数計算表</vt:lpstr>
      <vt:lpstr>①平均年齢別児童数計算表!Print_Area</vt:lpstr>
      <vt:lpstr>②加算Ⅲ算定対象人数計算表!Print_Area</vt:lpstr>
      <vt:lpstr>③第８号様式!Print_Area</vt:lpstr>
      <vt:lpstr>④【分園用】平均年齢別児童数計算表!Print_Area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2023-06-09T02:43:55Z</dcterms:created>
  <dcterms:modified xsi:type="dcterms:W3CDTF">2023-08-21T00:34:29Z</dcterms:modified>
</cp:coreProperties>
</file>