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yh-19-00021585\給付担当\06 処遇改善\R3\140_事務改善に向けた取組\050_Ｒ３処遇計画様式検討\積算表\"/>
    </mc:Choice>
  </mc:AlternateContent>
  <workbookProtection workbookAlgorithmName="SHA-512" workbookHashValue="Uej5kU1EZH0KiWji4Y48BPEc+8+nV4rdJo3/G9V+Lhjj0f7lP/NkZ2fViGAM0Wd3InJo3sEvLTIeoqrScJCvsQ==" workbookSaltValue="kyAtve69tQ4L7Mo8JR6qyw==" workbookSpinCount="100000" lockStructure="1"/>
  <bookViews>
    <workbookView xWindow="0" yWindow="0" windowWidth="20490" windowHeight="7770"/>
  </bookViews>
  <sheets>
    <sheet name="積算表" sheetId="1" r:id="rId1"/>
    <sheet name="加算区分" sheetId="2" state="hidden" r:id="rId2"/>
    <sheet name="幼稚園 単価表" sheetId="3" state="hidden" r:id="rId3"/>
    <sheet name="幼稚園 本単価表②" sheetId="5" state="hidden" r:id="rId4"/>
  </sheets>
  <externalReferences>
    <externalReference r:id="rId5"/>
  </externalReferences>
  <definedNames>
    <definedName name="_Fill" localSheetId="1" hidden="1">#REF!</definedName>
    <definedName name="_Fill" hidden="1">#REF!</definedName>
    <definedName name="_xlnm._FilterDatabase" localSheetId="2" hidden="1">'幼稚園 単価表'!$B$4:$AW$5</definedName>
    <definedName name="_Key1" localSheetId="1" hidden="1">#REF!</definedName>
    <definedName name="_Key1" hidden="1">#REF!</definedName>
    <definedName name="_Order1" hidden="1">255</definedName>
    <definedName name="_Sort" localSheetId="1" hidden="1">#REF!</definedName>
    <definedName name="_Sort" hidden="1">#REF!</definedName>
    <definedName name="_xlnm.Print_Area" localSheetId="0">積算表!$A$1:$AF$59</definedName>
    <definedName name="_xlnm.Print_Area" localSheetId="2">'幼稚園 単価表'!$A$1:$BA$40</definedName>
    <definedName name="_xlnm.Print_Area" localSheetId="3">'幼稚園 本単価表②'!$A$1:$W$69</definedName>
    <definedName name="_xlnm.Print_Titles" localSheetId="2">'幼稚園 単価表'!$B:$E,'幼稚園 単価表'!$1:$5</definedName>
    <definedName name="引上率">[1]単価引上率!$B$2</definedName>
    <definedName name="単価表">'幼稚園 単価表'!$A$6:$BA$40</definedName>
    <definedName name="定員">積算表!$AO$2:$AP$19</definedName>
    <definedName name="定員Ⅱ">積算表!#REF!</definedName>
    <definedName name="平均勤続年数">加算区分!$B$3:$F$14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V24" i="1" l="1"/>
  <c r="AC41" i="1" l="1"/>
  <c r="Y41" i="1"/>
  <c r="U41" i="1"/>
  <c r="AC40" i="1" l="1"/>
  <c r="Y40" i="1"/>
  <c r="U40" i="1"/>
  <c r="AC44" i="1" l="1"/>
  <c r="Y44" i="1"/>
  <c r="U44" i="1"/>
  <c r="AC37" i="1" l="1"/>
  <c r="Y37" i="1"/>
  <c r="U37" i="1"/>
  <c r="AE44" i="1" l="1"/>
  <c r="AA44" i="1"/>
  <c r="M52" i="1" l="1"/>
  <c r="M51" i="1"/>
  <c r="W44" i="1"/>
  <c r="AC43" i="1"/>
  <c r="AC45" i="1" s="1"/>
  <c r="Y43" i="1"/>
  <c r="Y45" i="1" s="1"/>
  <c r="U43" i="1"/>
  <c r="U45" i="1" s="1"/>
  <c r="AA1" i="1"/>
  <c r="M50" i="1" l="1"/>
  <c r="U39" i="1" l="1"/>
  <c r="U35" i="1"/>
  <c r="M49" i="1" l="1"/>
  <c r="M48" i="1"/>
  <c r="M47" i="1"/>
  <c r="M46" i="1"/>
  <c r="M53" i="1" l="1"/>
  <c r="Q21" i="1"/>
  <c r="L21" i="1"/>
  <c r="AC39" i="1" l="1"/>
  <c r="Y39" i="1"/>
  <c r="AC38" i="1"/>
  <c r="Y38" i="1"/>
  <c r="U38" i="1"/>
  <c r="F14" i="2" l="1"/>
  <c r="F13" i="2"/>
  <c r="F12" i="2"/>
  <c r="F11" i="2"/>
  <c r="F10" i="2"/>
  <c r="F9" i="2"/>
  <c r="F8" i="2"/>
  <c r="F7" i="2"/>
  <c r="F6" i="2"/>
  <c r="F5" i="2"/>
  <c r="F4" i="2"/>
  <c r="F3" i="2"/>
  <c r="AA16" i="1"/>
  <c r="AU7" i="1" l="1"/>
  <c r="AU8" i="1"/>
  <c r="AU4" i="1"/>
  <c r="AU9" i="1"/>
  <c r="AU6" i="1"/>
  <c r="U36" i="1" s="1"/>
  <c r="U34" i="1" l="1"/>
  <c r="Y34" i="1"/>
  <c r="U33" i="1"/>
  <c r="AC32" i="1"/>
  <c r="Y33" i="1"/>
  <c r="AC33" i="1"/>
  <c r="U32" i="1"/>
  <c r="Y32" i="1"/>
  <c r="U42" i="1" l="1"/>
  <c r="U54" i="1" s="1"/>
  <c r="U55" i="1" s="1"/>
  <c r="Y42" i="1"/>
  <c r="Y54" i="1" s="1"/>
  <c r="AC42" i="1"/>
  <c r="AC54" i="1" s="1"/>
  <c r="Y55" i="1" l="1"/>
  <c r="AC55" i="1" l="1"/>
  <c r="M57" i="1" l="1"/>
  <c r="M58" i="1"/>
  <c r="M26" i="1" s="1"/>
  <c r="M59" i="1"/>
  <c r="M27" i="1" s="1"/>
  <c r="M56" i="1" l="1"/>
</calcChain>
</file>

<file path=xl/sharedStrings.xml><?xml version="1.0" encoding="utf-8"?>
<sst xmlns="http://schemas.openxmlformats.org/spreadsheetml/2006/main" count="921" uniqueCount="292">
  <si>
    <t>定員</t>
    <rPh sb="0" eb="2">
      <t>テイイン</t>
    </rPh>
    <phoneticPr fontId="5"/>
  </si>
  <si>
    <t>施設・事業種別</t>
    <rPh sb="0" eb="2">
      <t>シセツ</t>
    </rPh>
    <rPh sb="3" eb="5">
      <t>ジギョウ</t>
    </rPh>
    <rPh sb="5" eb="7">
      <t>シュベツ</t>
    </rPh>
    <phoneticPr fontId="8"/>
  </si>
  <si>
    <t>施設・事業所番号</t>
    <rPh sb="0" eb="2">
      <t>シセツ</t>
    </rPh>
    <rPh sb="3" eb="6">
      <t>ジギョウショ</t>
    </rPh>
    <rPh sb="6" eb="8">
      <t>バンゴウ</t>
    </rPh>
    <phoneticPr fontId="8"/>
  </si>
  <si>
    <t>４歳以上児</t>
    <rPh sb="1" eb="4">
      <t>サイイジョウ</t>
    </rPh>
    <rPh sb="4" eb="5">
      <t>ジ</t>
    </rPh>
    <phoneticPr fontId="8"/>
  </si>
  <si>
    <t>３歳児</t>
    <rPh sb="1" eb="3">
      <t>サイジ</t>
    </rPh>
    <phoneticPr fontId="8"/>
  </si>
  <si>
    <t>２歳児</t>
    <rPh sb="1" eb="2">
      <t>サイ</t>
    </rPh>
    <rPh sb="2" eb="3">
      <t>ジ</t>
    </rPh>
    <phoneticPr fontId="8"/>
  </si>
  <si>
    <t>１歳児</t>
    <rPh sb="1" eb="2">
      <t>サイ</t>
    </rPh>
    <rPh sb="2" eb="3">
      <t>ジ</t>
    </rPh>
    <phoneticPr fontId="8"/>
  </si>
  <si>
    <t>乳児</t>
    <rPh sb="0" eb="2">
      <t>ニュウジ</t>
    </rPh>
    <phoneticPr fontId="8"/>
  </si>
  <si>
    <t>※黄欄には加算見込額が表示されます。賃金改善計画書に加算見込額の数字をそのまま記入してください。</t>
    <phoneticPr fontId="4"/>
  </si>
  <si>
    <t>※必ず賃金改善計画書と一緒に送付してください。</t>
    <rPh sb="1" eb="2">
      <t>カナラ</t>
    </rPh>
    <rPh sb="3" eb="5">
      <t>チンギン</t>
    </rPh>
    <rPh sb="5" eb="7">
      <t>カイゼン</t>
    </rPh>
    <rPh sb="7" eb="9">
      <t>ケイカク</t>
    </rPh>
    <rPh sb="9" eb="10">
      <t>ショ</t>
    </rPh>
    <rPh sb="11" eb="13">
      <t>イッショ</t>
    </rPh>
    <rPh sb="14" eb="16">
      <t>ソウフ</t>
    </rPh>
    <phoneticPr fontId="4"/>
  </si>
  <si>
    <t>利用定員</t>
    <rPh sb="0" eb="2">
      <t>リヨウ</t>
    </rPh>
    <rPh sb="2" eb="4">
      <t>テイイン</t>
    </rPh>
    <phoneticPr fontId="8"/>
  </si>
  <si>
    <t>定員区分</t>
    <rPh sb="0" eb="2">
      <t>テイイン</t>
    </rPh>
    <rPh sb="2" eb="4">
      <t>クブン</t>
    </rPh>
    <phoneticPr fontId="8"/>
  </si>
  <si>
    <t>実施月数
（通常12月）</t>
    <phoneticPr fontId="4"/>
  </si>
  <si>
    <t>基礎分</t>
    <rPh sb="0" eb="2">
      <t>キソ</t>
    </rPh>
    <rPh sb="2" eb="3">
      <t>ブン</t>
    </rPh>
    <phoneticPr fontId="4"/>
  </si>
  <si>
    <t>賃金改善要件分</t>
    <rPh sb="0" eb="2">
      <t>チンギン</t>
    </rPh>
    <rPh sb="2" eb="4">
      <t>カイゼン</t>
    </rPh>
    <rPh sb="4" eb="6">
      <t>ヨウケン</t>
    </rPh>
    <rPh sb="6" eb="7">
      <t>ブン</t>
    </rPh>
    <phoneticPr fontId="8"/>
  </si>
  <si>
    <t>うちｷｬﾘｱﾊﾟｽ要件</t>
    <rPh sb="9" eb="11">
      <t>ヨウケン</t>
    </rPh>
    <phoneticPr fontId="8"/>
  </si>
  <si>
    <t>区分</t>
    <rPh sb="0" eb="2">
      <t>クブン</t>
    </rPh>
    <phoneticPr fontId="8"/>
  </si>
  <si>
    <t>適用
する
場合</t>
    <rPh sb="0" eb="2">
      <t>テキヨウ</t>
    </rPh>
    <rPh sb="6" eb="8">
      <t>バアイ</t>
    </rPh>
    <phoneticPr fontId="8"/>
  </si>
  <si>
    <t>年齢別単価</t>
    <rPh sb="0" eb="2">
      <t>ネンレイ</t>
    </rPh>
    <rPh sb="2" eb="3">
      <t>ベツ</t>
    </rPh>
    <rPh sb="3" eb="5">
      <t>タンカ</t>
    </rPh>
    <phoneticPr fontId="8"/>
  </si>
  <si>
    <t>３歳児</t>
    <rPh sb="1" eb="2">
      <t>サイ</t>
    </rPh>
    <rPh sb="2" eb="3">
      <t>ジ</t>
    </rPh>
    <phoneticPr fontId="8"/>
  </si>
  <si>
    <t>４歳以上児</t>
    <rPh sb="1" eb="2">
      <t>サイ</t>
    </rPh>
    <rPh sb="2" eb="4">
      <t>イジョウ</t>
    </rPh>
    <rPh sb="4" eb="5">
      <t>ジ</t>
    </rPh>
    <phoneticPr fontId="8"/>
  </si>
  <si>
    <t>平均利用子ども数(人)</t>
    <rPh sb="9" eb="10">
      <t>ニン</t>
    </rPh>
    <phoneticPr fontId="4"/>
  </si>
  <si>
    <t>①</t>
    <phoneticPr fontId="4"/>
  </si>
  <si>
    <t>処遇改善等加算分単価(円)</t>
    <rPh sb="0" eb="2">
      <t>ショグウ</t>
    </rPh>
    <rPh sb="2" eb="4">
      <t>カイゼン</t>
    </rPh>
    <rPh sb="4" eb="5">
      <t>ナド</t>
    </rPh>
    <rPh sb="5" eb="7">
      <t>カサン</t>
    </rPh>
    <rPh sb="7" eb="8">
      <t>ブン</t>
    </rPh>
    <rPh sb="8" eb="10">
      <t>タンカ</t>
    </rPh>
    <rPh sb="11" eb="12">
      <t>エン</t>
    </rPh>
    <phoneticPr fontId="8"/>
  </si>
  <si>
    <t>基本加算②</t>
    <rPh sb="0" eb="2">
      <t>キホン</t>
    </rPh>
    <rPh sb="2" eb="4">
      <t>カサン</t>
    </rPh>
    <phoneticPr fontId="8"/>
  </si>
  <si>
    <t>処遇改善等加算Ⅰ</t>
    <rPh sb="0" eb="2">
      <t>ショグウ</t>
    </rPh>
    <rPh sb="2" eb="4">
      <t>カイゼン</t>
    </rPh>
    <rPh sb="4" eb="5">
      <t>ナド</t>
    </rPh>
    <rPh sb="5" eb="7">
      <t>カサン</t>
    </rPh>
    <phoneticPr fontId="8"/>
  </si>
  <si>
    <t>３歳児配置改善加算</t>
    <rPh sb="1" eb="2">
      <t>サイ</t>
    </rPh>
    <rPh sb="2" eb="3">
      <t>ジ</t>
    </rPh>
    <rPh sb="3" eb="5">
      <t>ハイチ</t>
    </rPh>
    <rPh sb="5" eb="7">
      <t>カイゼン</t>
    </rPh>
    <rPh sb="7" eb="9">
      <t>カサン</t>
    </rPh>
    <phoneticPr fontId="8"/>
  </si>
  <si>
    <t>②合計</t>
    <rPh sb="1" eb="3">
      <t>ゴウケイ</t>
    </rPh>
    <phoneticPr fontId="4"/>
  </si>
  <si>
    <t>加減調整部分③</t>
    <rPh sb="0" eb="2">
      <t>カゲン</t>
    </rPh>
    <rPh sb="2" eb="4">
      <t>チョウセイ</t>
    </rPh>
    <rPh sb="4" eb="6">
      <t>ブブン</t>
    </rPh>
    <phoneticPr fontId="4"/>
  </si>
  <si>
    <t>定員を恒常的に超過する場合</t>
    <rPh sb="0" eb="2">
      <t>テイイン</t>
    </rPh>
    <rPh sb="3" eb="6">
      <t>コウジョウテキ</t>
    </rPh>
    <rPh sb="7" eb="9">
      <t>チョウカ</t>
    </rPh>
    <rPh sb="11" eb="13">
      <t>バアイ</t>
    </rPh>
    <phoneticPr fontId="8"/>
  </si>
  <si>
    <t>特定加算④</t>
    <rPh sb="0" eb="2">
      <t>トクテイ</t>
    </rPh>
    <rPh sb="2" eb="4">
      <t>カサン</t>
    </rPh>
    <phoneticPr fontId="8"/>
  </si>
  <si>
    <t>療育支援加算</t>
    <rPh sb="0" eb="2">
      <t>リョウイク</t>
    </rPh>
    <rPh sb="2" eb="4">
      <t>シエン</t>
    </rPh>
    <rPh sb="4" eb="6">
      <t>カサン</t>
    </rPh>
    <phoneticPr fontId="8"/>
  </si>
  <si>
    <t>④合計</t>
    <rPh sb="1" eb="3">
      <t>ゴウケイ</t>
    </rPh>
    <phoneticPr fontId="4"/>
  </si>
  <si>
    <t>処遇改善等加算の単価の合計額(②+④)</t>
    <rPh sb="0" eb="2">
      <t>ショグウ</t>
    </rPh>
    <rPh sb="2" eb="4">
      <t>カイゼン</t>
    </rPh>
    <rPh sb="4" eb="5">
      <t>トウ</t>
    </rPh>
    <rPh sb="5" eb="7">
      <t>カサン</t>
    </rPh>
    <rPh sb="8" eb="10">
      <t>タンカ</t>
    </rPh>
    <rPh sb="11" eb="13">
      <t>ゴウケイ</t>
    </rPh>
    <rPh sb="13" eb="14">
      <t>ガク</t>
    </rPh>
    <phoneticPr fontId="4"/>
  </si>
  <si>
    <t>⑤</t>
    <phoneticPr fontId="4"/>
  </si>
  <si>
    <t>平均利用子ども数①×⑤</t>
    <rPh sb="0" eb="2">
      <t>ヘイキン</t>
    </rPh>
    <rPh sb="2" eb="4">
      <t>リヨウ</t>
    </rPh>
    <rPh sb="4" eb="5">
      <t>コ</t>
    </rPh>
    <rPh sb="7" eb="8">
      <t>スウ</t>
    </rPh>
    <phoneticPr fontId="4"/>
  </si>
  <si>
    <t>合計額（年額）</t>
    <rPh sb="0" eb="2">
      <t>ゴウケイ</t>
    </rPh>
    <rPh sb="2" eb="3">
      <t>ガク</t>
    </rPh>
    <rPh sb="4" eb="6">
      <t>ネンガク</t>
    </rPh>
    <phoneticPr fontId="4"/>
  </si>
  <si>
    <t>賃金改善要件分</t>
    <rPh sb="0" eb="2">
      <t>チンギン</t>
    </rPh>
    <rPh sb="2" eb="4">
      <t>カイゼン</t>
    </rPh>
    <rPh sb="4" eb="6">
      <t>ヨウケン</t>
    </rPh>
    <rPh sb="6" eb="7">
      <t>ブン</t>
    </rPh>
    <phoneticPr fontId="4"/>
  </si>
  <si>
    <t>職員一人当たりの
平均勤続年数</t>
    <phoneticPr fontId="8"/>
  </si>
  <si>
    <t>合計</t>
    <rPh sb="0" eb="2">
      <t>ゴウケイ</t>
    </rPh>
    <phoneticPr fontId="4"/>
  </si>
  <si>
    <t>１年未満</t>
    <phoneticPr fontId="8"/>
  </si>
  <si>
    <t>１年以上２年未満</t>
    <phoneticPr fontId="8"/>
  </si>
  <si>
    <t>２年以上３年未満</t>
    <phoneticPr fontId="8"/>
  </si>
  <si>
    <t>３年以上４年未満</t>
    <phoneticPr fontId="8"/>
  </si>
  <si>
    <t>４年以上５年未満</t>
    <phoneticPr fontId="8"/>
  </si>
  <si>
    <t>５年以上６年未満</t>
    <phoneticPr fontId="8"/>
  </si>
  <si>
    <t>６年以上７年未満</t>
    <phoneticPr fontId="8"/>
  </si>
  <si>
    <t>７年以上８年未満</t>
    <phoneticPr fontId="8"/>
  </si>
  <si>
    <t>８年以上９年未満</t>
    <phoneticPr fontId="8"/>
  </si>
  <si>
    <t>９年以上１０年未満</t>
    <phoneticPr fontId="8"/>
  </si>
  <si>
    <t>１０年以上１１年未満</t>
    <phoneticPr fontId="8"/>
  </si>
  <si>
    <t>１１年以上１２年未満</t>
    <phoneticPr fontId="8"/>
  </si>
  <si>
    <t>地域
区分</t>
    <rPh sb="0" eb="2">
      <t>チイキ</t>
    </rPh>
    <rPh sb="3" eb="5">
      <t>クブン</t>
    </rPh>
    <phoneticPr fontId="8"/>
  </si>
  <si>
    <t>認定
区分</t>
    <rPh sb="0" eb="2">
      <t>ニンテイ</t>
    </rPh>
    <rPh sb="3" eb="5">
      <t>クブン</t>
    </rPh>
    <phoneticPr fontId="5"/>
  </si>
  <si>
    <t>年齢区分</t>
    <rPh sb="0" eb="2">
      <t>ネンレイ</t>
    </rPh>
    <rPh sb="2" eb="4">
      <t>クブン</t>
    </rPh>
    <phoneticPr fontId="8"/>
  </si>
  <si>
    <t>基本分単価</t>
    <rPh sb="0" eb="2">
      <t>キホン</t>
    </rPh>
    <rPh sb="2" eb="3">
      <t>ブン</t>
    </rPh>
    <rPh sb="3" eb="4">
      <t>タン</t>
    </rPh>
    <rPh sb="4" eb="5">
      <t>アタイ</t>
    </rPh>
    <phoneticPr fontId="8"/>
  </si>
  <si>
    <t>処遇改善等加算Ⅰ</t>
  </si>
  <si>
    <t>副園長・教頭配置加算</t>
    <rPh sb="0" eb="3">
      <t>フクエンチョウ</t>
    </rPh>
    <rPh sb="4" eb="6">
      <t>キョウトウ</t>
    </rPh>
    <rPh sb="6" eb="8">
      <t>ハイチ</t>
    </rPh>
    <rPh sb="8" eb="10">
      <t>カサン</t>
    </rPh>
    <phoneticPr fontId="5"/>
  </si>
  <si>
    <t>３歳児配置改善加算</t>
    <rPh sb="1" eb="3">
      <t>サイジ</t>
    </rPh>
    <rPh sb="3" eb="5">
      <t>ハイチ</t>
    </rPh>
    <rPh sb="5" eb="7">
      <t>カイゼン</t>
    </rPh>
    <rPh sb="7" eb="9">
      <t>カサン</t>
    </rPh>
    <phoneticPr fontId="5"/>
  </si>
  <si>
    <t>満３歳児対応加配加算(3歳児配置改善加算無し)</t>
    <rPh sb="0" eb="1">
      <t>マン</t>
    </rPh>
    <rPh sb="2" eb="4">
      <t>サイジ</t>
    </rPh>
    <rPh sb="4" eb="6">
      <t>タイオウ</t>
    </rPh>
    <rPh sb="6" eb="8">
      <t>カハイ</t>
    </rPh>
    <rPh sb="8" eb="10">
      <t>カサン</t>
    </rPh>
    <rPh sb="12" eb="14">
      <t>サイジ</t>
    </rPh>
    <rPh sb="14" eb="16">
      <t>ハイチ</t>
    </rPh>
    <rPh sb="16" eb="18">
      <t>カイゼン</t>
    </rPh>
    <rPh sb="18" eb="20">
      <t>カサン</t>
    </rPh>
    <rPh sb="20" eb="21">
      <t>ナ</t>
    </rPh>
    <rPh sb="21" eb="22">
      <t>ヨウナ</t>
    </rPh>
    <phoneticPr fontId="5"/>
  </si>
  <si>
    <t>満３歳児対応加配加算(3歳児配置改善加算有り)</t>
    <rPh sb="0" eb="1">
      <t>マン</t>
    </rPh>
    <rPh sb="2" eb="4">
      <t>サイジ</t>
    </rPh>
    <rPh sb="4" eb="6">
      <t>タイオウ</t>
    </rPh>
    <rPh sb="6" eb="8">
      <t>カハイ</t>
    </rPh>
    <rPh sb="8" eb="10">
      <t>カサン</t>
    </rPh>
    <rPh sb="12" eb="14">
      <t>サイジ</t>
    </rPh>
    <rPh sb="14" eb="16">
      <t>ハイチ</t>
    </rPh>
    <rPh sb="16" eb="18">
      <t>カイゼン</t>
    </rPh>
    <rPh sb="18" eb="20">
      <t>カサン</t>
    </rPh>
    <rPh sb="20" eb="21">
      <t>ア</t>
    </rPh>
    <phoneticPr fontId="5"/>
  </si>
  <si>
    <t>チーム保育加配加算
※加配1人当たり単価</t>
    <rPh sb="3" eb="5">
      <t>ホイク</t>
    </rPh>
    <rPh sb="5" eb="7">
      <t>カハイ</t>
    </rPh>
    <rPh sb="7" eb="9">
      <t>カサン</t>
    </rPh>
    <phoneticPr fontId="5"/>
  </si>
  <si>
    <t>通園送迎加算</t>
    <rPh sb="0" eb="2">
      <t>ツウエン</t>
    </rPh>
    <rPh sb="2" eb="4">
      <t>ソウゲイ</t>
    </rPh>
    <rPh sb="4" eb="6">
      <t>カサン</t>
    </rPh>
    <phoneticPr fontId="5"/>
  </si>
  <si>
    <t>外部監査費
加算</t>
    <rPh sb="0" eb="2">
      <t>ガイブ</t>
    </rPh>
    <rPh sb="2" eb="4">
      <t>カンサ</t>
    </rPh>
    <rPh sb="4" eb="5">
      <t>ヒ</t>
    </rPh>
    <rPh sb="6" eb="8">
      <t>カサン</t>
    </rPh>
    <phoneticPr fontId="5"/>
  </si>
  <si>
    <t>年齢別配置基準を
下回る場合</t>
    <rPh sb="0" eb="2">
      <t>ネンレイ</t>
    </rPh>
    <rPh sb="2" eb="3">
      <t>ベツ</t>
    </rPh>
    <rPh sb="3" eb="5">
      <t>ハイチ</t>
    </rPh>
    <rPh sb="5" eb="7">
      <t>キジュン</t>
    </rPh>
    <rPh sb="9" eb="11">
      <t>シタマワ</t>
    </rPh>
    <rPh sb="12" eb="14">
      <t>バアイ</t>
    </rPh>
    <phoneticPr fontId="5"/>
  </si>
  <si>
    <t>定員を恒常的に
超過する場合</t>
    <phoneticPr fontId="5"/>
  </si>
  <si>
    <t>処遇改善等加算Ⅰ</t>
    <phoneticPr fontId="8"/>
  </si>
  <si>
    <t>（注）</t>
    <phoneticPr fontId="5"/>
  </si>
  <si>
    <t>（注）</t>
    <rPh sb="0" eb="3">
      <t>チュウ</t>
    </rPh>
    <phoneticPr fontId="8"/>
  </si>
  <si>
    <t>①</t>
    <phoneticPr fontId="5"/>
  </si>
  <si>
    <t>②</t>
    <phoneticPr fontId="5"/>
  </si>
  <si>
    <t>③</t>
    <phoneticPr fontId="5"/>
  </si>
  <si>
    <t>④</t>
    <phoneticPr fontId="5"/>
  </si>
  <si>
    <t>⑤</t>
    <phoneticPr fontId="5"/>
  </si>
  <si>
    <t>⑥</t>
    <phoneticPr fontId="5"/>
  </si>
  <si>
    <t>⑦</t>
    <phoneticPr fontId="5"/>
  </si>
  <si>
    <t>⑧</t>
    <phoneticPr fontId="5"/>
  </si>
  <si>
    <t>⑨</t>
    <phoneticPr fontId="5"/>
  </si>
  <si>
    <t>⑨’</t>
    <phoneticPr fontId="5"/>
  </si>
  <si>
    <t>⑩</t>
    <phoneticPr fontId="5"/>
  </si>
  <si>
    <t>⑪</t>
    <phoneticPr fontId="5"/>
  </si>
  <si>
    <t>⑫</t>
    <phoneticPr fontId="5"/>
  </si>
  <si>
    <t>⑬</t>
    <phoneticPr fontId="5"/>
  </si>
  <si>
    <t>⑭</t>
    <phoneticPr fontId="5"/>
  </si>
  <si>
    <t>⑮</t>
    <phoneticPr fontId="5"/>
  </si>
  <si>
    <t>　15人
　　まで</t>
    <rPh sb="3" eb="4">
      <t>ニン</t>
    </rPh>
    <phoneticPr fontId="8"/>
  </si>
  <si>
    <t>一号</t>
    <phoneticPr fontId="5"/>
  </si>
  <si>
    <t>＋</t>
    <phoneticPr fontId="5"/>
  </si>
  <si>
    <t>×加算率</t>
    <rPh sb="1" eb="4">
      <t>カサンリツ</t>
    </rPh>
    <phoneticPr fontId="5"/>
  </si>
  <si>
    <t/>
  </si>
  <si>
    <t>＋</t>
    <phoneticPr fontId="5"/>
  </si>
  <si>
    <t>＋</t>
  </si>
  <si>
    <t>－</t>
    <phoneticPr fontId="5"/>
  </si>
  <si>
    <t>＋</t>
    <phoneticPr fontId="5"/>
  </si>
  <si>
    <t>＋</t>
    <phoneticPr fontId="5"/>
  </si>
  <si>
    <t>　16人
　　から
　25人
　　まで</t>
    <rPh sb="3" eb="4">
      <t>ニン</t>
    </rPh>
    <rPh sb="13" eb="14">
      <t>ニン</t>
    </rPh>
    <phoneticPr fontId="8"/>
  </si>
  <si>
    <t>一号</t>
    <phoneticPr fontId="5"/>
  </si>
  <si>
    <t>＋</t>
    <phoneticPr fontId="5"/>
  </si>
  <si>
    <t>－</t>
    <phoneticPr fontId="5"/>
  </si>
  <si>
    <t>　26人
　　から
　35人
　　まで</t>
    <rPh sb="3" eb="4">
      <t>ニン</t>
    </rPh>
    <rPh sb="13" eb="14">
      <t>ニン</t>
    </rPh>
    <phoneticPr fontId="8"/>
  </si>
  <si>
    <t>一号</t>
    <phoneticPr fontId="5"/>
  </si>
  <si>
    <t>　36人
　　から
　45人
　　まで</t>
    <rPh sb="3" eb="4">
      <t>ニン</t>
    </rPh>
    <rPh sb="13" eb="14">
      <t>ニン</t>
    </rPh>
    <phoneticPr fontId="8"/>
  </si>
  <si>
    <t>＋</t>
    <phoneticPr fontId="5"/>
  </si>
  <si>
    <t>　46人
　　から
　60人
　　まで</t>
    <rPh sb="3" eb="4">
      <t>ニン</t>
    </rPh>
    <rPh sb="13" eb="14">
      <t>ニン</t>
    </rPh>
    <phoneticPr fontId="8"/>
  </si>
  <si>
    <t>一号</t>
    <phoneticPr fontId="5"/>
  </si>
  <si>
    <t>　61人
　　から
　75人
　　まで</t>
    <rPh sb="3" eb="4">
      <t>ニン</t>
    </rPh>
    <rPh sb="13" eb="14">
      <t>ニン</t>
    </rPh>
    <phoneticPr fontId="8"/>
  </si>
  <si>
    <t>　76人
　　から
　90人
　　まで</t>
    <rPh sb="3" eb="4">
      <t>ニン</t>
    </rPh>
    <rPh sb="13" eb="14">
      <t>ニン</t>
    </rPh>
    <phoneticPr fontId="8"/>
  </si>
  <si>
    <t>　91人
　　から
　105人
　　まで</t>
    <rPh sb="3" eb="4">
      <t>ニン</t>
    </rPh>
    <rPh sb="14" eb="15">
      <t>ニン</t>
    </rPh>
    <phoneticPr fontId="8"/>
  </si>
  <si>
    <t>　106人
　　から
　120人
　　まで</t>
    <rPh sb="4" eb="5">
      <t>ニン</t>
    </rPh>
    <rPh sb="15" eb="16">
      <t>ニン</t>
    </rPh>
    <phoneticPr fontId="8"/>
  </si>
  <si>
    <t>　121人
　　から
　135人
　　まで</t>
    <rPh sb="4" eb="5">
      <t>ニン</t>
    </rPh>
    <rPh sb="15" eb="16">
      <t>ニン</t>
    </rPh>
    <phoneticPr fontId="8"/>
  </si>
  <si>
    <t>　136人
　　から
　150人
　　まで</t>
    <rPh sb="4" eb="5">
      <t>ニン</t>
    </rPh>
    <rPh sb="15" eb="16">
      <t>ニン</t>
    </rPh>
    <phoneticPr fontId="8"/>
  </si>
  <si>
    <t>　151人
　　から
　180人
　　まで</t>
    <rPh sb="4" eb="5">
      <t>ニン</t>
    </rPh>
    <rPh sb="15" eb="16">
      <t>ニン</t>
    </rPh>
    <phoneticPr fontId="8"/>
  </si>
  <si>
    <t>　181人
　　から
　210人
　　まで</t>
    <rPh sb="4" eb="5">
      <t>ニン</t>
    </rPh>
    <rPh sb="15" eb="16">
      <t>ニン</t>
    </rPh>
    <phoneticPr fontId="8"/>
  </si>
  <si>
    <t>　211人
　　から
　240人
　　まで</t>
    <rPh sb="4" eb="5">
      <t>ニン</t>
    </rPh>
    <rPh sb="15" eb="16">
      <t>ニン</t>
    </rPh>
    <phoneticPr fontId="8"/>
  </si>
  <si>
    <t>　241人
　　から
　270人
　　まで</t>
    <rPh sb="4" eb="5">
      <t>ニン</t>
    </rPh>
    <rPh sb="15" eb="16">
      <t>ニン</t>
    </rPh>
    <phoneticPr fontId="8"/>
  </si>
  <si>
    <t>　271人
　　から
　300人
　　まで</t>
    <rPh sb="4" eb="5">
      <t>ニン</t>
    </rPh>
    <rPh sb="15" eb="16">
      <t>ニン</t>
    </rPh>
    <phoneticPr fontId="8"/>
  </si>
  <si>
    <t>16/100
地域</t>
    <phoneticPr fontId="8"/>
  </si>
  <si>
    <t>－</t>
    <phoneticPr fontId="5"/>
  </si>
  <si>
    <t>　301人
　　以上</t>
    <phoneticPr fontId="8"/>
  </si>
  <si>
    <t>主幹教諭等専任加算</t>
    <rPh sb="0" eb="2">
      <t>シュカン</t>
    </rPh>
    <rPh sb="2" eb="4">
      <t>キョウユ</t>
    </rPh>
    <rPh sb="4" eb="5">
      <t>トウ</t>
    </rPh>
    <rPh sb="5" eb="7">
      <t>センニン</t>
    </rPh>
    <rPh sb="7" eb="9">
      <t>カサン</t>
    </rPh>
    <phoneticPr fontId="5"/>
  </si>
  <si>
    <t>基本額</t>
    <phoneticPr fontId="8"/>
  </si>
  <si>
    <t>※各月初日の利用子どもの単価に加算</t>
    <phoneticPr fontId="5"/>
  </si>
  <si>
    <t>（</t>
    <phoneticPr fontId="8"/>
  </si>
  <si>
    <t>＋</t>
    <phoneticPr fontId="8"/>
  </si>
  <si>
    <t>）</t>
    <phoneticPr fontId="8"/>
  </si>
  <si>
    <t>÷各月初日の利用子ども数</t>
    <phoneticPr fontId="8"/>
  </si>
  <si>
    <t>子育て支援活動費加算</t>
    <rPh sb="0" eb="2">
      <t>コソダ</t>
    </rPh>
    <rPh sb="3" eb="5">
      <t>シエン</t>
    </rPh>
    <rPh sb="5" eb="8">
      <t>カツドウヒ</t>
    </rPh>
    <rPh sb="8" eb="10">
      <t>カサン</t>
    </rPh>
    <phoneticPr fontId="5"/>
  </si>
  <si>
    <t>Ａ</t>
    <phoneticPr fontId="8"/>
  </si>
  <si>
    <t>※以下の区分に応じて、各月初日の利用子どもの単価に加算
　Ａ：特別児童扶養手当支給対象児童受入施設
　Ｂ：それ以外の障害児受入施設</t>
    <rPh sb="1" eb="3">
      <t>イカ</t>
    </rPh>
    <rPh sb="4" eb="6">
      <t>クブン</t>
    </rPh>
    <rPh sb="7" eb="8">
      <t>オウ</t>
    </rPh>
    <rPh sb="11" eb="13">
      <t>カクツキ</t>
    </rPh>
    <rPh sb="13" eb="15">
      <t>ショニチ</t>
    </rPh>
    <rPh sb="16" eb="18">
      <t>リヨウ</t>
    </rPh>
    <rPh sb="18" eb="19">
      <t>コ</t>
    </rPh>
    <rPh sb="22" eb="24">
      <t>タンカ</t>
    </rPh>
    <rPh sb="25" eb="27">
      <t>カサン</t>
    </rPh>
    <phoneticPr fontId="8"/>
  </si>
  <si>
    <t>Ｂ</t>
    <phoneticPr fontId="8"/>
  </si>
  <si>
    <t>指導充実加配加算</t>
    <rPh sb="0" eb="2">
      <t>シドウ</t>
    </rPh>
    <rPh sb="2" eb="4">
      <t>ジュウジツ</t>
    </rPh>
    <rPh sb="4" eb="6">
      <t>カハイ</t>
    </rPh>
    <rPh sb="6" eb="8">
      <t>カサン</t>
    </rPh>
    <phoneticPr fontId="5"/>
  </si>
  <si>
    <t>事務負担対応加配加算</t>
    <rPh sb="0" eb="2">
      <t>ジム</t>
    </rPh>
    <rPh sb="2" eb="4">
      <t>フタン</t>
    </rPh>
    <rPh sb="4" eb="6">
      <t>タイオウ</t>
    </rPh>
    <rPh sb="6" eb="8">
      <t>カハイ</t>
    </rPh>
    <rPh sb="8" eb="10">
      <t>カサン</t>
    </rPh>
    <phoneticPr fontId="5"/>
  </si>
  <si>
    <t>処遇改善等加算Ⅱ</t>
    <rPh sb="0" eb="2">
      <t>ショグウ</t>
    </rPh>
    <rPh sb="2" eb="4">
      <t>カイゼン</t>
    </rPh>
    <rPh sb="4" eb="5">
      <t>トウ</t>
    </rPh>
    <rPh sb="5" eb="7">
      <t>カサン</t>
    </rPh>
    <phoneticPr fontId="5"/>
  </si>
  <si>
    <t>　以下の加算を合算した額を各月初日の利用子ども数で除した額</t>
    <rPh sb="1" eb="3">
      <t>イカ</t>
    </rPh>
    <rPh sb="4" eb="6">
      <t>カサン</t>
    </rPh>
    <rPh sb="7" eb="9">
      <t>ガッサン</t>
    </rPh>
    <rPh sb="11" eb="12">
      <t>ガク</t>
    </rPh>
    <rPh sb="13" eb="15">
      <t>カクツキ</t>
    </rPh>
    <rPh sb="15" eb="17">
      <t>ショニチ</t>
    </rPh>
    <rPh sb="18" eb="20">
      <t>リヨウ</t>
    </rPh>
    <rPh sb="20" eb="21">
      <t>コ</t>
    </rPh>
    <rPh sb="23" eb="24">
      <t>スウ</t>
    </rPh>
    <rPh sb="25" eb="26">
      <t>ジョ</t>
    </rPh>
    <rPh sb="28" eb="29">
      <t>ガク</t>
    </rPh>
    <phoneticPr fontId="5"/>
  </si>
  <si>
    <t>※１　各月初日の利用子どもの単価に加算
※２　人数Ａ及び人数Ｂについては、別に定める</t>
    <rPh sb="3" eb="5">
      <t>カクツキ</t>
    </rPh>
    <rPh sb="5" eb="7">
      <t>ショニチ</t>
    </rPh>
    <rPh sb="8" eb="10">
      <t>リヨウ</t>
    </rPh>
    <rPh sb="10" eb="11">
      <t>コ</t>
    </rPh>
    <rPh sb="14" eb="16">
      <t>タンカ</t>
    </rPh>
    <rPh sb="17" eb="19">
      <t>カサン</t>
    </rPh>
    <rPh sb="23" eb="25">
      <t>ニンズウ</t>
    </rPh>
    <rPh sb="26" eb="27">
      <t>オヨ</t>
    </rPh>
    <rPh sb="28" eb="30">
      <t>ニンズウ</t>
    </rPh>
    <rPh sb="37" eb="38">
      <t>ベツ</t>
    </rPh>
    <rPh sb="39" eb="40">
      <t>サダ</t>
    </rPh>
    <phoneticPr fontId="5"/>
  </si>
  <si>
    <t>冷暖房費加算</t>
    <rPh sb="0" eb="3">
      <t>レイダンボウ</t>
    </rPh>
    <rPh sb="3" eb="4">
      <t>ヒ</t>
    </rPh>
    <rPh sb="4" eb="6">
      <t>カサン</t>
    </rPh>
    <phoneticPr fontId="8"/>
  </si>
  <si>
    <t>１級地</t>
    <rPh sb="1" eb="3">
      <t>キュウチ</t>
    </rPh>
    <phoneticPr fontId="8"/>
  </si>
  <si>
    <t>４級地</t>
    <rPh sb="1" eb="3">
      <t>キュウチ</t>
    </rPh>
    <phoneticPr fontId="8"/>
  </si>
  <si>
    <t>※以下の区分に応じて、各月の単価に加算
　１級地から４級地：国家公務員の寒冷地手当に関する法律（昭和
　　　　　　　　　　２４年法律第２００号）第１条第１号及び第
　　　　　　　　　　２号に掲げる地域
　そ の 他  地  域：１級地から４級地以外の地域</t>
    <rPh sb="1" eb="3">
      <t>イカ</t>
    </rPh>
    <rPh sb="4" eb="6">
      <t>クブン</t>
    </rPh>
    <rPh sb="22" eb="24">
      <t>キュウチ</t>
    </rPh>
    <rPh sb="27" eb="29">
      <t>キュウチ</t>
    </rPh>
    <rPh sb="30" eb="32">
      <t>コッカ</t>
    </rPh>
    <rPh sb="32" eb="35">
      <t>コウムイン</t>
    </rPh>
    <rPh sb="36" eb="39">
      <t>カンレイチ</t>
    </rPh>
    <rPh sb="39" eb="41">
      <t>テアテ</t>
    </rPh>
    <rPh sb="42" eb="43">
      <t>カン</t>
    </rPh>
    <rPh sb="45" eb="47">
      <t>ホウリツ</t>
    </rPh>
    <rPh sb="48" eb="50">
      <t>ショウワ</t>
    </rPh>
    <rPh sb="63" eb="64">
      <t>ネン</t>
    </rPh>
    <rPh sb="64" eb="66">
      <t>ホウリツ</t>
    </rPh>
    <rPh sb="66" eb="67">
      <t>ダイ</t>
    </rPh>
    <rPh sb="70" eb="71">
      <t>ゴウ</t>
    </rPh>
    <rPh sb="72" eb="73">
      <t>ダイ</t>
    </rPh>
    <rPh sb="74" eb="75">
      <t>ジョウ</t>
    </rPh>
    <rPh sb="75" eb="76">
      <t>ダイ</t>
    </rPh>
    <rPh sb="77" eb="78">
      <t>ゴウ</t>
    </rPh>
    <rPh sb="78" eb="79">
      <t>オヨ</t>
    </rPh>
    <rPh sb="80" eb="81">
      <t>ダイ</t>
    </rPh>
    <rPh sb="93" eb="94">
      <t>ゴウ</t>
    </rPh>
    <rPh sb="95" eb="96">
      <t>カカ</t>
    </rPh>
    <rPh sb="98" eb="100">
      <t>チイキ</t>
    </rPh>
    <rPh sb="106" eb="107">
      <t>タ</t>
    </rPh>
    <rPh sb="115" eb="117">
      <t>キュウチ</t>
    </rPh>
    <rPh sb="120" eb="122">
      <t>キュウチ</t>
    </rPh>
    <rPh sb="122" eb="124">
      <t>イガイ</t>
    </rPh>
    <rPh sb="125" eb="127">
      <t>チイキ</t>
    </rPh>
    <phoneticPr fontId="8"/>
  </si>
  <si>
    <t>２級地</t>
    <rPh sb="1" eb="3">
      <t>キュウチ</t>
    </rPh>
    <phoneticPr fontId="8"/>
  </si>
  <si>
    <t>その他地域</t>
    <rPh sb="2" eb="3">
      <t>タ</t>
    </rPh>
    <rPh sb="3" eb="5">
      <t>チイキ</t>
    </rPh>
    <phoneticPr fontId="8"/>
  </si>
  <si>
    <t>３級地</t>
    <rPh sb="1" eb="3">
      <t>キュウチ</t>
    </rPh>
    <phoneticPr fontId="8"/>
  </si>
  <si>
    <t>施設関係者評価加算</t>
    <rPh sb="0" eb="2">
      <t>シセツ</t>
    </rPh>
    <rPh sb="2" eb="5">
      <t>カンケイシャ</t>
    </rPh>
    <rPh sb="5" eb="7">
      <t>ヒョウカ</t>
    </rPh>
    <rPh sb="7" eb="9">
      <t>カサン</t>
    </rPh>
    <phoneticPr fontId="8"/>
  </si>
  <si>
    <t>※３月初日の利用子どもの単価に加算</t>
    <rPh sb="3" eb="5">
      <t>ショニチ</t>
    </rPh>
    <rPh sb="6" eb="8">
      <t>リヨウ</t>
    </rPh>
    <rPh sb="8" eb="9">
      <t>コ</t>
    </rPh>
    <phoneticPr fontId="8"/>
  </si>
  <si>
    <t>除雪費加算</t>
    <rPh sb="0" eb="2">
      <t>ジョセツ</t>
    </rPh>
    <rPh sb="2" eb="3">
      <t>ヒ</t>
    </rPh>
    <rPh sb="3" eb="5">
      <t>カサン</t>
    </rPh>
    <phoneticPr fontId="8"/>
  </si>
  <si>
    <t>降灰除去費加算</t>
    <rPh sb="0" eb="2">
      <t>コウカイ</t>
    </rPh>
    <rPh sb="2" eb="4">
      <t>ジョキョ</t>
    </rPh>
    <rPh sb="4" eb="5">
      <t>ヒ</t>
    </rPh>
    <rPh sb="5" eb="7">
      <t>カサン</t>
    </rPh>
    <phoneticPr fontId="8"/>
  </si>
  <si>
    <t>入所児童処遇特別加算</t>
    <rPh sb="0" eb="2">
      <t>ニュウショ</t>
    </rPh>
    <rPh sb="2" eb="4">
      <t>ジドウ</t>
    </rPh>
    <rPh sb="4" eb="6">
      <t>ショグウ</t>
    </rPh>
    <rPh sb="6" eb="8">
      <t>トクベツ</t>
    </rPh>
    <rPh sb="8" eb="10">
      <t>カサン</t>
    </rPh>
    <phoneticPr fontId="8"/>
  </si>
  <si>
    <t xml:space="preserve"> 400時間以上 800時間未満</t>
    <rPh sb="4" eb="6">
      <t>ジカン</t>
    </rPh>
    <rPh sb="6" eb="8">
      <t>イジョウ</t>
    </rPh>
    <rPh sb="12" eb="14">
      <t>ジカン</t>
    </rPh>
    <rPh sb="14" eb="16">
      <t>ミマン</t>
    </rPh>
    <phoneticPr fontId="8"/>
  </si>
  <si>
    <t>※加算額は、高齢者者等の年間総雇用時間数を基に区分
※３月初日の利用子どもの単価に加算</t>
    <phoneticPr fontId="8"/>
  </si>
  <si>
    <t>÷３月初日の利用子ども数</t>
    <phoneticPr fontId="5"/>
  </si>
  <si>
    <t xml:space="preserve"> 800時間以上1200時間未満</t>
    <rPh sb="4" eb="6">
      <t>ジカン</t>
    </rPh>
    <rPh sb="6" eb="8">
      <t>イジョウ</t>
    </rPh>
    <rPh sb="12" eb="14">
      <t>ジカン</t>
    </rPh>
    <rPh sb="14" eb="16">
      <t>ミマン</t>
    </rPh>
    <phoneticPr fontId="8"/>
  </si>
  <si>
    <t>1200時間以上　　　　　　</t>
    <rPh sb="4" eb="6">
      <t>ジカン</t>
    </rPh>
    <rPh sb="6" eb="8">
      <t>イジョウ</t>
    </rPh>
    <phoneticPr fontId="8"/>
  </si>
  <si>
    <t>施設機能強化推進費加算</t>
    <rPh sb="0" eb="2">
      <t>シセツ</t>
    </rPh>
    <rPh sb="2" eb="4">
      <t>キノウ</t>
    </rPh>
    <rPh sb="4" eb="6">
      <t>キョウカ</t>
    </rPh>
    <rPh sb="6" eb="8">
      <t>スイシン</t>
    </rPh>
    <rPh sb="8" eb="9">
      <t>ヒ</t>
    </rPh>
    <rPh sb="9" eb="11">
      <t>カサン</t>
    </rPh>
    <phoneticPr fontId="8"/>
  </si>
  <si>
    <t>小学校接続加算</t>
    <rPh sb="0" eb="3">
      <t>ショウガッコウ</t>
    </rPh>
    <rPh sb="3" eb="5">
      <t>セツゾク</t>
    </rPh>
    <rPh sb="5" eb="7">
      <t>カサン</t>
    </rPh>
    <phoneticPr fontId="8"/>
  </si>
  <si>
    <t>第三者評価受審加算</t>
    <rPh sb="0" eb="3">
      <t>ダイサンシャ</t>
    </rPh>
    <rPh sb="3" eb="5">
      <t>ヒョウカ</t>
    </rPh>
    <rPh sb="5" eb="7">
      <t>ジュシン</t>
    </rPh>
    <rPh sb="7" eb="9">
      <t>カサン</t>
    </rPh>
    <phoneticPr fontId="8"/>
  </si>
  <si>
    <t>（ 注 ）年度の初日の前日における満年齢に応じて月額を調整</t>
    <phoneticPr fontId="5"/>
  </si>
  <si>
    <t>15４歳以上児</t>
    <rPh sb="3" eb="6">
      <t>サイイジョウ</t>
    </rPh>
    <rPh sb="6" eb="7">
      <t>ジ</t>
    </rPh>
    <phoneticPr fontId="5"/>
  </si>
  <si>
    <t>15３歳児</t>
    <rPh sb="3" eb="4">
      <t>サイ</t>
    </rPh>
    <rPh sb="4" eb="5">
      <t>ジ</t>
    </rPh>
    <phoneticPr fontId="5"/>
  </si>
  <si>
    <t>25４歳以上児</t>
    <rPh sb="3" eb="6">
      <t>サイイジョウ</t>
    </rPh>
    <rPh sb="6" eb="7">
      <t>ジ</t>
    </rPh>
    <phoneticPr fontId="5"/>
  </si>
  <si>
    <t>25３歳児</t>
    <rPh sb="3" eb="4">
      <t>サイ</t>
    </rPh>
    <rPh sb="4" eb="5">
      <t>ジ</t>
    </rPh>
    <phoneticPr fontId="5"/>
  </si>
  <si>
    <t>35４歳以上児</t>
    <rPh sb="3" eb="6">
      <t>サイイジョウ</t>
    </rPh>
    <rPh sb="6" eb="7">
      <t>ジ</t>
    </rPh>
    <phoneticPr fontId="5"/>
  </si>
  <si>
    <t>35３歳児</t>
    <rPh sb="3" eb="4">
      <t>サイ</t>
    </rPh>
    <rPh sb="4" eb="5">
      <t>ジ</t>
    </rPh>
    <phoneticPr fontId="5"/>
  </si>
  <si>
    <t>45４歳以上児</t>
    <rPh sb="3" eb="6">
      <t>サイイジョウ</t>
    </rPh>
    <rPh sb="6" eb="7">
      <t>ジ</t>
    </rPh>
    <phoneticPr fontId="5"/>
  </si>
  <si>
    <t>45３歳児</t>
    <rPh sb="3" eb="4">
      <t>サイ</t>
    </rPh>
    <rPh sb="4" eb="5">
      <t>ジ</t>
    </rPh>
    <phoneticPr fontId="5"/>
  </si>
  <si>
    <t>60４歳以上児</t>
    <rPh sb="3" eb="6">
      <t>サイイジョウ</t>
    </rPh>
    <rPh sb="6" eb="7">
      <t>ジ</t>
    </rPh>
    <phoneticPr fontId="5"/>
  </si>
  <si>
    <t>60３歳児</t>
    <rPh sb="3" eb="4">
      <t>サイ</t>
    </rPh>
    <rPh sb="4" eb="5">
      <t>ジ</t>
    </rPh>
    <phoneticPr fontId="5"/>
  </si>
  <si>
    <t>75４歳以上児</t>
    <rPh sb="3" eb="6">
      <t>サイイジョウ</t>
    </rPh>
    <rPh sb="6" eb="7">
      <t>ジ</t>
    </rPh>
    <phoneticPr fontId="5"/>
  </si>
  <si>
    <t>75３歳児</t>
    <rPh sb="3" eb="4">
      <t>サイ</t>
    </rPh>
    <rPh sb="4" eb="5">
      <t>ジ</t>
    </rPh>
    <phoneticPr fontId="5"/>
  </si>
  <si>
    <t>90４歳以上児</t>
    <rPh sb="3" eb="6">
      <t>サイイジョウ</t>
    </rPh>
    <rPh sb="6" eb="7">
      <t>ジ</t>
    </rPh>
    <phoneticPr fontId="5"/>
  </si>
  <si>
    <t>90３歳児</t>
    <rPh sb="3" eb="4">
      <t>サイ</t>
    </rPh>
    <rPh sb="4" eb="5">
      <t>ジ</t>
    </rPh>
    <phoneticPr fontId="5"/>
  </si>
  <si>
    <t>105４歳以上児</t>
    <rPh sb="4" eb="7">
      <t>サイイジョウ</t>
    </rPh>
    <rPh sb="7" eb="8">
      <t>ジ</t>
    </rPh>
    <phoneticPr fontId="5"/>
  </si>
  <si>
    <t>105３歳児</t>
    <rPh sb="4" eb="5">
      <t>サイ</t>
    </rPh>
    <rPh sb="5" eb="6">
      <t>ジ</t>
    </rPh>
    <phoneticPr fontId="5"/>
  </si>
  <si>
    <t>120４歳以上児</t>
    <rPh sb="4" eb="7">
      <t>サイイジョウ</t>
    </rPh>
    <rPh sb="7" eb="8">
      <t>ジ</t>
    </rPh>
    <phoneticPr fontId="5"/>
  </si>
  <si>
    <t>120３歳児</t>
    <rPh sb="4" eb="5">
      <t>サイ</t>
    </rPh>
    <rPh sb="5" eb="6">
      <t>ジ</t>
    </rPh>
    <phoneticPr fontId="5"/>
  </si>
  <si>
    <t>135４歳以上児</t>
    <rPh sb="4" eb="7">
      <t>サイイジョウ</t>
    </rPh>
    <rPh sb="7" eb="8">
      <t>ジ</t>
    </rPh>
    <phoneticPr fontId="5"/>
  </si>
  <si>
    <t>135３歳児</t>
    <rPh sb="4" eb="5">
      <t>サイ</t>
    </rPh>
    <rPh sb="5" eb="6">
      <t>ジ</t>
    </rPh>
    <phoneticPr fontId="5"/>
  </si>
  <si>
    <t>150４歳以上児</t>
    <rPh sb="4" eb="7">
      <t>サイイジョウ</t>
    </rPh>
    <rPh sb="7" eb="8">
      <t>ジ</t>
    </rPh>
    <phoneticPr fontId="5"/>
  </si>
  <si>
    <t>150３歳児</t>
    <rPh sb="4" eb="5">
      <t>サイ</t>
    </rPh>
    <rPh sb="5" eb="6">
      <t>ジ</t>
    </rPh>
    <phoneticPr fontId="5"/>
  </si>
  <si>
    <t>180４歳以上児</t>
    <rPh sb="4" eb="7">
      <t>サイイジョウ</t>
    </rPh>
    <rPh sb="7" eb="8">
      <t>ジ</t>
    </rPh>
    <phoneticPr fontId="5"/>
  </si>
  <si>
    <t>180３歳児</t>
    <rPh sb="4" eb="5">
      <t>サイ</t>
    </rPh>
    <rPh sb="5" eb="6">
      <t>ジ</t>
    </rPh>
    <phoneticPr fontId="5"/>
  </si>
  <si>
    <t>210４歳以上児</t>
    <rPh sb="4" eb="7">
      <t>サイイジョウ</t>
    </rPh>
    <rPh sb="7" eb="8">
      <t>ジ</t>
    </rPh>
    <phoneticPr fontId="5"/>
  </si>
  <si>
    <t>210３歳児</t>
    <rPh sb="4" eb="5">
      <t>サイ</t>
    </rPh>
    <rPh sb="5" eb="6">
      <t>ジ</t>
    </rPh>
    <phoneticPr fontId="5"/>
  </si>
  <si>
    <t>240４歳以上児</t>
    <rPh sb="4" eb="7">
      <t>サイイジョウ</t>
    </rPh>
    <rPh sb="7" eb="8">
      <t>ジ</t>
    </rPh>
    <phoneticPr fontId="5"/>
  </si>
  <si>
    <t>240３歳児</t>
    <rPh sb="4" eb="5">
      <t>サイ</t>
    </rPh>
    <rPh sb="5" eb="6">
      <t>ジ</t>
    </rPh>
    <phoneticPr fontId="5"/>
  </si>
  <si>
    <t>270４歳以上児</t>
    <rPh sb="4" eb="7">
      <t>サイイジョウ</t>
    </rPh>
    <rPh sb="7" eb="8">
      <t>ジ</t>
    </rPh>
    <phoneticPr fontId="5"/>
  </si>
  <si>
    <t>270３歳児</t>
    <rPh sb="4" eb="5">
      <t>サイ</t>
    </rPh>
    <rPh sb="5" eb="6">
      <t>ジ</t>
    </rPh>
    <phoneticPr fontId="5"/>
  </si>
  <si>
    <t>300４歳以上児</t>
    <rPh sb="4" eb="7">
      <t>サイイジョウ</t>
    </rPh>
    <rPh sb="7" eb="8">
      <t>ジ</t>
    </rPh>
    <phoneticPr fontId="5"/>
  </si>
  <si>
    <t>300３歳児</t>
    <rPh sb="4" eb="5">
      <t>サイ</t>
    </rPh>
    <rPh sb="5" eb="6">
      <t>ジ</t>
    </rPh>
    <phoneticPr fontId="5"/>
  </si>
  <si>
    <t>330４歳以上児</t>
    <rPh sb="4" eb="7">
      <t>サイイジョウ</t>
    </rPh>
    <rPh sb="7" eb="8">
      <t>ジ</t>
    </rPh>
    <phoneticPr fontId="5"/>
  </si>
  <si>
    <t>330３歳児</t>
    <rPh sb="4" eb="5">
      <t>サイ</t>
    </rPh>
    <rPh sb="5" eb="6">
      <t>ジ</t>
    </rPh>
    <phoneticPr fontId="5"/>
  </si>
  <si>
    <t>満３歳児</t>
    <rPh sb="0" eb="1">
      <t>マン</t>
    </rPh>
    <rPh sb="2" eb="4">
      <t>サイジ</t>
    </rPh>
    <phoneticPr fontId="8"/>
  </si>
  <si>
    <t>副園長・教頭配置加算</t>
    <rPh sb="0" eb="3">
      <t>フクエンチョウ</t>
    </rPh>
    <rPh sb="4" eb="6">
      <t>キョウトウ</t>
    </rPh>
    <rPh sb="6" eb="8">
      <t>ハイチ</t>
    </rPh>
    <rPh sb="8" eb="10">
      <t>カサン</t>
    </rPh>
    <phoneticPr fontId="8"/>
  </si>
  <si>
    <t>チーム保育加配加算</t>
    <rPh sb="3" eb="5">
      <t>ホイク</t>
    </rPh>
    <rPh sb="5" eb="7">
      <t>カハイ</t>
    </rPh>
    <rPh sb="7" eb="9">
      <t>カサン</t>
    </rPh>
    <phoneticPr fontId="5"/>
  </si>
  <si>
    <t>通園送迎加算</t>
    <rPh sb="0" eb="2">
      <t>ツウエン</t>
    </rPh>
    <rPh sb="2" eb="4">
      <t>ソウゲイ</t>
    </rPh>
    <rPh sb="4" eb="6">
      <t>カサン</t>
    </rPh>
    <phoneticPr fontId="1"/>
  </si>
  <si>
    <t>年齢別配置基準を下回る場合</t>
    <rPh sb="0" eb="2">
      <t>ネンレイ</t>
    </rPh>
    <rPh sb="2" eb="3">
      <t>ベツ</t>
    </rPh>
    <rPh sb="3" eb="5">
      <t>ハイチ</t>
    </rPh>
    <rPh sb="5" eb="7">
      <t>キジュン</t>
    </rPh>
    <rPh sb="8" eb="10">
      <t>シタマワ</t>
    </rPh>
    <rPh sb="11" eb="13">
      <t>バアイ</t>
    </rPh>
    <phoneticPr fontId="1"/>
  </si>
  <si>
    <t>主幹教諭等専任加算</t>
    <rPh sb="0" eb="2">
      <t>シュカン</t>
    </rPh>
    <rPh sb="2" eb="4">
      <t>キョウユ</t>
    </rPh>
    <rPh sb="4" eb="5">
      <t>トウ</t>
    </rPh>
    <rPh sb="5" eb="7">
      <t>センニン</t>
    </rPh>
    <rPh sb="7" eb="9">
      <t>カサン</t>
    </rPh>
    <phoneticPr fontId="8"/>
  </si>
  <si>
    <t>子育て支援活動費加算</t>
    <rPh sb="0" eb="2">
      <t>コソダ</t>
    </rPh>
    <rPh sb="3" eb="5">
      <t>シエン</t>
    </rPh>
    <rPh sb="5" eb="7">
      <t>カツドウ</t>
    </rPh>
    <rPh sb="7" eb="8">
      <t>ヒ</t>
    </rPh>
    <rPh sb="8" eb="10">
      <t>カサン</t>
    </rPh>
    <phoneticPr fontId="1"/>
  </si>
  <si>
    <t>療育支援加算</t>
    <rPh sb="0" eb="2">
      <t>リョウイク</t>
    </rPh>
    <rPh sb="2" eb="4">
      <t>シエン</t>
    </rPh>
    <rPh sb="4" eb="6">
      <t>カサン</t>
    </rPh>
    <phoneticPr fontId="1"/>
  </si>
  <si>
    <t>指導充実加配加算</t>
    <rPh sb="0" eb="2">
      <t>シドウ</t>
    </rPh>
    <rPh sb="2" eb="4">
      <t>ジュウジツ</t>
    </rPh>
    <rPh sb="4" eb="6">
      <t>カハイ</t>
    </rPh>
    <rPh sb="6" eb="8">
      <t>カサン</t>
    </rPh>
    <phoneticPr fontId="8"/>
  </si>
  <si>
    <t>事務負担対応加配加算</t>
    <rPh sb="0" eb="2">
      <t>ジム</t>
    </rPh>
    <rPh sb="2" eb="4">
      <t>フタン</t>
    </rPh>
    <rPh sb="4" eb="6">
      <t>タイオウ</t>
    </rPh>
    <rPh sb="6" eb="8">
      <t>カハイ</t>
    </rPh>
    <rPh sb="8" eb="10">
      <t>カサン</t>
    </rPh>
    <phoneticPr fontId="8"/>
  </si>
  <si>
    <t>③合計</t>
    <rPh sb="1" eb="3">
      <t>ゴウケイ</t>
    </rPh>
    <phoneticPr fontId="4"/>
  </si>
  <si>
    <t>幼稚園</t>
    <rPh sb="0" eb="3">
      <t>ヨウチエン</t>
    </rPh>
    <phoneticPr fontId="4"/>
  </si>
  <si>
    <t>加算見込額（処遇改善等加算【国】（1,000円未満切り捨て））</t>
    <rPh sb="0" eb="2">
      <t>カサン</t>
    </rPh>
    <rPh sb="2" eb="4">
      <t>ミコミ</t>
    </rPh>
    <rPh sb="4" eb="5">
      <t>ガク</t>
    </rPh>
    <phoneticPr fontId="4"/>
  </si>
  <si>
    <t>１　処遇改善等加算Ⅰ</t>
    <rPh sb="2" eb="4">
      <t>ショグウ</t>
    </rPh>
    <rPh sb="4" eb="6">
      <t>カイゼン</t>
    </rPh>
    <rPh sb="6" eb="7">
      <t>トウ</t>
    </rPh>
    <rPh sb="7" eb="9">
      <t>カサン</t>
    </rPh>
    <phoneticPr fontId="1"/>
  </si>
  <si>
    <t>平均経験年数</t>
    <rPh sb="0" eb="2">
      <t>ヘイキン</t>
    </rPh>
    <rPh sb="2" eb="4">
      <t>ケイケン</t>
    </rPh>
    <rPh sb="4" eb="6">
      <t>ネンスウ</t>
    </rPh>
    <phoneticPr fontId="8"/>
  </si>
  <si>
    <t>※青色欄を記入してください。</t>
    <rPh sb="1" eb="3">
      <t>アオイロ</t>
    </rPh>
    <rPh sb="3" eb="4">
      <t>ラン</t>
    </rPh>
    <rPh sb="5" eb="7">
      <t>キニュウ</t>
    </rPh>
    <phoneticPr fontId="4"/>
  </si>
  <si>
    <t>主幹教諭等専任加算</t>
    <rPh sb="0" eb="2">
      <t>シュカン</t>
    </rPh>
    <rPh sb="2" eb="4">
      <t>キョウユ</t>
    </rPh>
    <rPh sb="4" eb="5">
      <t>トウ</t>
    </rPh>
    <rPh sb="5" eb="7">
      <t>センニン</t>
    </rPh>
    <rPh sb="7" eb="9">
      <t>カサン</t>
    </rPh>
    <phoneticPr fontId="1"/>
  </si>
  <si>
    <t>療育支援加算</t>
    <rPh sb="0" eb="2">
      <t>リョウイク</t>
    </rPh>
    <rPh sb="2" eb="4">
      <t>シエン</t>
    </rPh>
    <rPh sb="4" eb="6">
      <t>カサン</t>
    </rPh>
    <phoneticPr fontId="1"/>
  </si>
  <si>
    <t>A</t>
    <phoneticPr fontId="1"/>
  </si>
  <si>
    <t>B</t>
    <phoneticPr fontId="1"/>
  </si>
  <si>
    <t>事務職員配置加算</t>
    <rPh sb="0" eb="8">
      <t>ジムショクインハイチカサン</t>
    </rPh>
    <phoneticPr fontId="1"/>
  </si>
  <si>
    <t>指導充実加配加算</t>
    <rPh sb="0" eb="2">
      <t>シドウ</t>
    </rPh>
    <rPh sb="2" eb="4">
      <t>ジュウジツ</t>
    </rPh>
    <rPh sb="4" eb="6">
      <t>カハイ</t>
    </rPh>
    <rPh sb="6" eb="8">
      <t>カサン</t>
    </rPh>
    <phoneticPr fontId="1"/>
  </si>
  <si>
    <t>事務負担対応加配加算</t>
    <rPh sb="0" eb="2">
      <t>ジム</t>
    </rPh>
    <rPh sb="2" eb="4">
      <t>フタン</t>
    </rPh>
    <rPh sb="4" eb="6">
      <t>タイオウ</t>
    </rPh>
    <rPh sb="6" eb="8">
      <t>カハイ</t>
    </rPh>
    <rPh sb="8" eb="10">
      <t>カサン</t>
    </rPh>
    <phoneticPr fontId="1"/>
  </si>
  <si>
    <t>事務職員配置加算</t>
    <rPh sb="0" eb="2">
      <t>ジム</t>
    </rPh>
    <rPh sb="2" eb="4">
      <t>ショクイン</t>
    </rPh>
    <rPh sb="4" eb="6">
      <t>ハイチ</t>
    </rPh>
    <rPh sb="6" eb="8">
      <t>カサン</t>
    </rPh>
    <phoneticPr fontId="1"/>
  </si>
  <si>
    <t>子育て支援活動費加算</t>
    <rPh sb="0" eb="2">
      <t>コソダ</t>
    </rPh>
    <rPh sb="3" eb="5">
      <t>シエン</t>
    </rPh>
    <rPh sb="5" eb="7">
      <t>カツドウ</t>
    </rPh>
    <rPh sb="7" eb="8">
      <t>ヒ</t>
    </rPh>
    <rPh sb="8" eb="10">
      <t>カサン</t>
    </rPh>
    <phoneticPr fontId="1"/>
  </si>
  <si>
    <t>講師配置加算</t>
    <rPh sb="0" eb="2">
      <t>コウシ</t>
    </rPh>
    <rPh sb="2" eb="4">
      <t>ハイチ</t>
    </rPh>
    <rPh sb="4" eb="6">
      <t>カサン</t>
    </rPh>
    <phoneticPr fontId="5"/>
  </si>
  <si>
    <t>＋</t>
    <phoneticPr fontId="5"/>
  </si>
  <si>
    <t>＋</t>
    <phoneticPr fontId="5"/>
  </si>
  <si>
    <t>－</t>
  </si>
  <si>
    <t>事務職員配置加算</t>
    <rPh sb="0" eb="2">
      <t>ジム</t>
    </rPh>
    <rPh sb="2" eb="4">
      <t>ショクイン</t>
    </rPh>
    <rPh sb="4" eb="6">
      <t>ハイチ</t>
    </rPh>
    <rPh sb="6" eb="8">
      <t>カサン</t>
    </rPh>
    <phoneticPr fontId="5"/>
  </si>
  <si>
    <t>※各月初日の利用子どもの単価に加算</t>
    <rPh sb="1" eb="3">
      <t>カクツキ</t>
    </rPh>
    <phoneticPr fontId="5"/>
  </si>
  <si>
    <t>給食実施加算（施設内調理）</t>
    <rPh sb="0" eb="2">
      <t>キュウショク</t>
    </rPh>
    <rPh sb="2" eb="4">
      <t>ジッシ</t>
    </rPh>
    <rPh sb="4" eb="6">
      <t>カサン</t>
    </rPh>
    <rPh sb="7" eb="9">
      <t>シセツ</t>
    </rPh>
    <rPh sb="9" eb="10">
      <t>ナイ</t>
    </rPh>
    <rPh sb="10" eb="12">
      <t>チョウリ</t>
    </rPh>
    <phoneticPr fontId="5"/>
  </si>
  <si>
    <t>×週当たり実施日数</t>
    <rPh sb="1" eb="2">
      <t>シュウ</t>
    </rPh>
    <rPh sb="2" eb="3">
      <t>ア</t>
    </rPh>
    <rPh sb="5" eb="7">
      <t>ジッシ</t>
    </rPh>
    <rPh sb="7" eb="9">
      <t>ニッスウ</t>
    </rPh>
    <phoneticPr fontId="1"/>
  </si>
  <si>
    <t>×週当たり実施日数×加算率</t>
    <rPh sb="1" eb="2">
      <t>シュウ</t>
    </rPh>
    <rPh sb="2" eb="3">
      <t>ア</t>
    </rPh>
    <rPh sb="5" eb="7">
      <t>ジッシ</t>
    </rPh>
    <rPh sb="7" eb="9">
      <t>ニッスウ</t>
    </rPh>
    <rPh sb="10" eb="13">
      <t>カサンリツ</t>
    </rPh>
    <phoneticPr fontId="1"/>
  </si>
  <si>
    <t>×週当たり実施日数</t>
  </si>
  <si>
    <t>×週当たり実施日数×加算率</t>
  </si>
  <si>
    <t>給食実施加算（外部搬入）</t>
    <rPh sb="0" eb="2">
      <t>キュウショク</t>
    </rPh>
    <rPh sb="2" eb="4">
      <t>ジッシ</t>
    </rPh>
    <rPh sb="4" eb="6">
      <t>カサン</t>
    </rPh>
    <rPh sb="7" eb="9">
      <t>ガイブ</t>
    </rPh>
    <rPh sb="9" eb="11">
      <t>ハンニュウ</t>
    </rPh>
    <phoneticPr fontId="5"/>
  </si>
  <si>
    <t>(⑤～⑯（⑮を除く。）)</t>
    <rPh sb="7" eb="8">
      <t>ノゾ</t>
    </rPh>
    <phoneticPr fontId="5"/>
  </si>
  <si>
    <t>加算部分２</t>
    <rPh sb="0" eb="2">
      <t>カサン</t>
    </rPh>
    <rPh sb="2" eb="4">
      <t>ブブン</t>
    </rPh>
    <phoneticPr fontId="5"/>
  </si>
  <si>
    <t>⑱</t>
    <phoneticPr fontId="5"/>
  </si>
  <si>
    <t>⑲</t>
    <phoneticPr fontId="5"/>
  </si>
  <si>
    <t>⑳</t>
    <phoneticPr fontId="8"/>
  </si>
  <si>
    <t>㉑</t>
    <phoneticPr fontId="8"/>
  </si>
  <si>
    <t>処遇改善等加算Ⅰ</t>
    <rPh sb="0" eb="2">
      <t>ショグウ</t>
    </rPh>
    <rPh sb="2" eb="4">
      <t>カイゼン</t>
    </rPh>
    <rPh sb="4" eb="5">
      <t>トウ</t>
    </rPh>
    <rPh sb="5" eb="7">
      <t>カサン</t>
    </rPh>
    <phoneticPr fontId="8"/>
  </si>
  <si>
    <t>㉒</t>
    <phoneticPr fontId="8"/>
  </si>
  <si>
    <t>㉓</t>
    <phoneticPr fontId="1"/>
  </si>
  <si>
    <t>㉔</t>
    <phoneticPr fontId="8"/>
  </si>
  <si>
    <t>・処遇改善等加算Ⅱ－①</t>
    <phoneticPr fontId="5"/>
  </si>
  <si>
    <t>×</t>
    <phoneticPr fontId="8"/>
  </si>
  <si>
    <t>人数Ａ</t>
    <phoneticPr fontId="8"/>
  </si>
  <si>
    <t>・処遇改善等加算Ⅱ－②</t>
    <phoneticPr fontId="5"/>
  </si>
  <si>
    <t>人数Ｂ</t>
    <phoneticPr fontId="8"/>
  </si>
  <si>
    <t>㉕</t>
    <phoneticPr fontId="8"/>
  </si>
  <si>
    <t>㉖</t>
    <phoneticPr fontId="8"/>
  </si>
  <si>
    <t>A</t>
    <phoneticPr fontId="8"/>
  </si>
  <si>
    <t>※以下の区分に応じて、３月初日の利用子どもの単価に加算
A:公開保育の取組と組み合わせて施設関係者評価を実施する施設
B:それ以外の施設</t>
    <rPh sb="1" eb="3">
      <t>イカ</t>
    </rPh>
    <rPh sb="4" eb="6">
      <t>クブン</t>
    </rPh>
    <rPh sb="7" eb="8">
      <t>オウ</t>
    </rPh>
    <rPh sb="13" eb="15">
      <t>ショニチ</t>
    </rPh>
    <rPh sb="16" eb="18">
      <t>リヨウ</t>
    </rPh>
    <rPh sb="18" eb="19">
      <t>コ</t>
    </rPh>
    <rPh sb="30" eb="32">
      <t>コウカイ</t>
    </rPh>
    <rPh sb="32" eb="34">
      <t>ホイク</t>
    </rPh>
    <rPh sb="35" eb="37">
      <t>トリクミ</t>
    </rPh>
    <rPh sb="38" eb="39">
      <t>ク</t>
    </rPh>
    <rPh sb="40" eb="41">
      <t>ア</t>
    </rPh>
    <rPh sb="44" eb="46">
      <t>シセツ</t>
    </rPh>
    <rPh sb="46" eb="49">
      <t>カンケイシャ</t>
    </rPh>
    <rPh sb="49" eb="51">
      <t>ヒョウカ</t>
    </rPh>
    <rPh sb="52" eb="54">
      <t>ジッシ</t>
    </rPh>
    <rPh sb="56" eb="58">
      <t>シセツ</t>
    </rPh>
    <rPh sb="63" eb="65">
      <t>イガイ</t>
    </rPh>
    <rPh sb="66" eb="68">
      <t>シセツ</t>
    </rPh>
    <phoneticPr fontId="8"/>
  </si>
  <si>
    <t>B</t>
    <phoneticPr fontId="8"/>
  </si>
  <si>
    <t>㉗</t>
    <phoneticPr fontId="5"/>
  </si>
  <si>
    <t>㉘</t>
    <phoneticPr fontId="8"/>
  </si>
  <si>
    <t>㉙</t>
    <phoneticPr fontId="8"/>
  </si>
  <si>
    <t>㉚</t>
    <phoneticPr fontId="1"/>
  </si>
  <si>
    <t>　</t>
    <phoneticPr fontId="8"/>
  </si>
  <si>
    <t>栄養管理加算</t>
    <rPh sb="0" eb="2">
      <t>エイヨウ</t>
    </rPh>
    <rPh sb="2" eb="4">
      <t>カンリ</t>
    </rPh>
    <rPh sb="4" eb="6">
      <t>カサン</t>
    </rPh>
    <phoneticPr fontId="5"/>
  </si>
  <si>
    <t>㉛</t>
    <phoneticPr fontId="8"/>
  </si>
  <si>
    <t>※以下の区分の応じて、各月初日の利用子どもの単価に加算</t>
    <rPh sb="1" eb="3">
      <t>イカ</t>
    </rPh>
    <rPh sb="4" eb="6">
      <t>クブン</t>
    </rPh>
    <rPh sb="7" eb="8">
      <t>オウ</t>
    </rPh>
    <rPh sb="11" eb="13">
      <t>カクツキ</t>
    </rPh>
    <rPh sb="13" eb="15">
      <t>ショニチ</t>
    </rPh>
    <rPh sb="16" eb="18">
      <t>リヨウ</t>
    </rPh>
    <rPh sb="18" eb="19">
      <t>コ</t>
    </rPh>
    <rPh sb="22" eb="24">
      <t>タンカ</t>
    </rPh>
    <rPh sb="25" eb="27">
      <t>カサン</t>
    </rPh>
    <phoneticPr fontId="1"/>
  </si>
  <si>
    <t>A：Bを除き栄養士を雇用契約等により配置している施設</t>
    <rPh sb="4" eb="5">
      <t>ノゾ</t>
    </rPh>
    <rPh sb="6" eb="9">
      <t>エイヨウシ</t>
    </rPh>
    <rPh sb="10" eb="12">
      <t>コヨウ</t>
    </rPh>
    <rPh sb="12" eb="14">
      <t>ケイヤク</t>
    </rPh>
    <rPh sb="14" eb="15">
      <t>トウ</t>
    </rPh>
    <rPh sb="24" eb="26">
      <t>シセツ</t>
    </rPh>
    <phoneticPr fontId="1"/>
  </si>
  <si>
    <t>B：基本分単価及び他の加算の認定に当たって求められる職員（施設内の調理設備を使用して調理を行う給食実施加算の適用施設において雇用等される調理員を含む。）が栄養士を兼務している施設</t>
    <rPh sb="2" eb="4">
      <t>キホン</t>
    </rPh>
    <rPh sb="4" eb="5">
      <t>ブン</t>
    </rPh>
    <rPh sb="5" eb="7">
      <t>タンカ</t>
    </rPh>
    <rPh sb="7" eb="8">
      <t>オヨ</t>
    </rPh>
    <rPh sb="9" eb="10">
      <t>ホカ</t>
    </rPh>
    <rPh sb="11" eb="13">
      <t>カサン</t>
    </rPh>
    <rPh sb="14" eb="16">
      <t>ニンテイ</t>
    </rPh>
    <rPh sb="17" eb="18">
      <t>ア</t>
    </rPh>
    <rPh sb="21" eb="22">
      <t>モト</t>
    </rPh>
    <rPh sb="26" eb="28">
      <t>ショクイン</t>
    </rPh>
    <rPh sb="29" eb="31">
      <t>シセツ</t>
    </rPh>
    <rPh sb="31" eb="32">
      <t>ナイ</t>
    </rPh>
    <rPh sb="33" eb="35">
      <t>チョウリ</t>
    </rPh>
    <rPh sb="35" eb="37">
      <t>セツビ</t>
    </rPh>
    <rPh sb="38" eb="40">
      <t>シヨウ</t>
    </rPh>
    <rPh sb="42" eb="44">
      <t>チョウリ</t>
    </rPh>
    <rPh sb="45" eb="46">
      <t>オコナ</t>
    </rPh>
    <rPh sb="47" eb="49">
      <t>キュウショク</t>
    </rPh>
    <rPh sb="49" eb="51">
      <t>ジッシ</t>
    </rPh>
    <rPh sb="51" eb="53">
      <t>カサン</t>
    </rPh>
    <rPh sb="54" eb="56">
      <t>テキヨウ</t>
    </rPh>
    <rPh sb="56" eb="58">
      <t>シセツ</t>
    </rPh>
    <rPh sb="62" eb="64">
      <t>コヨウ</t>
    </rPh>
    <rPh sb="64" eb="65">
      <t>トウ</t>
    </rPh>
    <rPh sb="68" eb="71">
      <t>チョウリイン</t>
    </rPh>
    <rPh sb="72" eb="73">
      <t>フク</t>
    </rPh>
    <rPh sb="77" eb="80">
      <t>エイヨウシ</t>
    </rPh>
    <rPh sb="81" eb="83">
      <t>ケンム</t>
    </rPh>
    <rPh sb="87" eb="89">
      <t>シセツ</t>
    </rPh>
    <phoneticPr fontId="1"/>
  </si>
  <si>
    <t>C：A又はBを除き、栄養士を嘱託等している施設</t>
    <rPh sb="3" eb="4">
      <t>マタ</t>
    </rPh>
    <rPh sb="7" eb="8">
      <t>ノゾ</t>
    </rPh>
    <rPh sb="10" eb="13">
      <t>エイヨウシ</t>
    </rPh>
    <rPh sb="14" eb="17">
      <t>ショクタクナド</t>
    </rPh>
    <rPh sb="21" eb="23">
      <t>シセツ</t>
    </rPh>
    <phoneticPr fontId="1"/>
  </si>
  <si>
    <t>C</t>
    <phoneticPr fontId="1"/>
  </si>
  <si>
    <t>÷各月初日の利用子ども数</t>
    <phoneticPr fontId="1"/>
  </si>
  <si>
    <t>㉜</t>
    <phoneticPr fontId="8"/>
  </si>
  <si>
    <t>市町村</t>
    <rPh sb="0" eb="3">
      <t>シチョウソン</t>
    </rPh>
    <phoneticPr fontId="8"/>
  </si>
  <si>
    <t>横浜市</t>
    <rPh sb="0" eb="3">
      <t>ヨコハマシ</t>
    </rPh>
    <phoneticPr fontId="1"/>
  </si>
  <si>
    <t>区</t>
    <rPh sb="0" eb="1">
      <t>ク</t>
    </rPh>
    <phoneticPr fontId="1"/>
  </si>
  <si>
    <t>施設・事業所名称</t>
    <rPh sb="0" eb="2">
      <t>シセツ</t>
    </rPh>
    <rPh sb="3" eb="6">
      <t>ジギョウショ</t>
    </rPh>
    <rPh sb="6" eb="8">
      <t>メイショウ</t>
    </rPh>
    <phoneticPr fontId="4"/>
  </si>
  <si>
    <t>代表者職・氏名</t>
    <rPh sb="0" eb="3">
      <t>ダイヒョウシャ</t>
    </rPh>
    <rPh sb="3" eb="4">
      <t>ショク</t>
    </rPh>
    <rPh sb="5" eb="7">
      <t>シメイ</t>
    </rPh>
    <phoneticPr fontId="4"/>
  </si>
  <si>
    <r>
      <t>給食実施加算</t>
    </r>
    <r>
      <rPr>
        <sz val="10"/>
        <rFont val="HGPｺﾞｼｯｸM"/>
        <family val="3"/>
        <charset val="128"/>
      </rPr>
      <t>（施設内調理）</t>
    </r>
    <rPh sb="0" eb="2">
      <t>キュウショク</t>
    </rPh>
    <rPh sb="2" eb="4">
      <t>ジッシ</t>
    </rPh>
    <rPh sb="4" eb="6">
      <t>カサン</t>
    </rPh>
    <rPh sb="7" eb="9">
      <t>シセツ</t>
    </rPh>
    <rPh sb="9" eb="10">
      <t>ナイ</t>
    </rPh>
    <rPh sb="10" eb="12">
      <t>チョウリ</t>
    </rPh>
    <phoneticPr fontId="1"/>
  </si>
  <si>
    <r>
      <t>給食実施加算</t>
    </r>
    <r>
      <rPr>
        <sz val="10"/>
        <rFont val="HGPｺﾞｼｯｸM"/>
        <family val="3"/>
        <charset val="128"/>
      </rPr>
      <t>（外部搬入）</t>
    </r>
    <rPh sb="0" eb="2">
      <t>キュウショク</t>
    </rPh>
    <rPh sb="2" eb="4">
      <t>ジッシ</t>
    </rPh>
    <rPh sb="4" eb="6">
      <t>カサン</t>
    </rPh>
    <rPh sb="7" eb="9">
      <t>ガイブ</t>
    </rPh>
    <rPh sb="9" eb="11">
      <t>ハンニュウ</t>
    </rPh>
    <phoneticPr fontId="1"/>
  </si>
  <si>
    <t>栄養管理加算　配置</t>
    <rPh sb="0" eb="2">
      <t>エイヨウ</t>
    </rPh>
    <rPh sb="2" eb="4">
      <t>カンリ</t>
    </rPh>
    <rPh sb="4" eb="6">
      <t>カサン</t>
    </rPh>
    <rPh sb="7" eb="9">
      <t>ハイチ</t>
    </rPh>
    <phoneticPr fontId="1"/>
  </si>
  <si>
    <t>　　　　　　　　　　兼務</t>
    <rPh sb="10" eb="12">
      <t>ケンム</t>
    </rPh>
    <phoneticPr fontId="1"/>
  </si>
  <si>
    <t>栄養管理加算</t>
    <rPh sb="0" eb="2">
      <t>エイヨウ</t>
    </rPh>
    <rPh sb="2" eb="4">
      <t>カンリ</t>
    </rPh>
    <rPh sb="4" eb="6">
      <t>カサン</t>
    </rPh>
    <phoneticPr fontId="8"/>
  </si>
  <si>
    <t>新規事由</t>
    <rPh sb="0" eb="2">
      <t>シンキ</t>
    </rPh>
    <rPh sb="2" eb="4">
      <t>ジユウ</t>
    </rPh>
    <phoneticPr fontId="1"/>
  </si>
  <si>
    <t>基準年度</t>
    <rPh sb="0" eb="2">
      <t>キジュン</t>
    </rPh>
    <rPh sb="2" eb="4">
      <t>ネンド</t>
    </rPh>
    <phoneticPr fontId="1"/>
  </si>
  <si>
    <t>基準年度の
賃金改善要件分</t>
    <rPh sb="0" eb="2">
      <t>キジュン</t>
    </rPh>
    <rPh sb="2" eb="4">
      <t>ネンド</t>
    </rPh>
    <rPh sb="6" eb="8">
      <t>チンギン</t>
    </rPh>
    <rPh sb="8" eb="10">
      <t>カイゼン</t>
    </rPh>
    <rPh sb="10" eb="12">
      <t>ヨウケン</t>
    </rPh>
    <rPh sb="12" eb="13">
      <t>ブン</t>
    </rPh>
    <phoneticPr fontId="1"/>
  </si>
  <si>
    <t>新規事由に係る
加算率</t>
    <rPh sb="0" eb="2">
      <t>シンキ</t>
    </rPh>
    <rPh sb="2" eb="4">
      <t>ジユウ</t>
    </rPh>
    <rPh sb="5" eb="6">
      <t>カカ</t>
    </rPh>
    <rPh sb="8" eb="10">
      <t>カサン</t>
    </rPh>
    <rPh sb="10" eb="11">
      <t>リツ</t>
    </rPh>
    <phoneticPr fontId="1"/>
  </si>
  <si>
    <t>年度</t>
    <rPh sb="0" eb="2">
      <t>ネンド</t>
    </rPh>
    <phoneticPr fontId="1"/>
  </si>
  <si>
    <t>平成24年度</t>
    <rPh sb="0" eb="2">
      <t>ヘイセイ</t>
    </rPh>
    <rPh sb="4" eb="6">
      <t>ネンド</t>
    </rPh>
    <phoneticPr fontId="1"/>
  </si>
  <si>
    <t>平成26年度</t>
    <rPh sb="0" eb="2">
      <t>ヘイセイ</t>
    </rPh>
    <rPh sb="4" eb="6">
      <t>ネンド</t>
    </rPh>
    <phoneticPr fontId="1"/>
  </si>
  <si>
    <t>平成27年度</t>
    <rPh sb="0" eb="2">
      <t>ヘイセイ</t>
    </rPh>
    <rPh sb="4" eb="6">
      <t>ネンド</t>
    </rPh>
    <phoneticPr fontId="1"/>
  </si>
  <si>
    <t>平成28年度</t>
    <rPh sb="0" eb="2">
      <t>ヘイセイ</t>
    </rPh>
    <rPh sb="4" eb="6">
      <t>ネンド</t>
    </rPh>
    <phoneticPr fontId="1"/>
  </si>
  <si>
    <t>平成29年度</t>
    <rPh sb="0" eb="2">
      <t>ヘイセイ</t>
    </rPh>
    <rPh sb="4" eb="6">
      <t>ネンド</t>
    </rPh>
    <phoneticPr fontId="1"/>
  </si>
  <si>
    <t>平成30年度</t>
    <rPh sb="0" eb="2">
      <t>ヘイセイ</t>
    </rPh>
    <rPh sb="4" eb="6">
      <t>ネンド</t>
    </rPh>
    <phoneticPr fontId="1"/>
  </si>
  <si>
    <t>令和元年度</t>
    <rPh sb="0" eb="2">
      <t>レイワ</t>
    </rPh>
    <rPh sb="2" eb="4">
      <t>ガンネン</t>
    </rPh>
    <rPh sb="4" eb="5">
      <t>ド</t>
    </rPh>
    <phoneticPr fontId="1"/>
  </si>
  <si>
    <t>基準年度加算率</t>
    <rPh sb="0" eb="2">
      <t>キジュン</t>
    </rPh>
    <rPh sb="2" eb="4">
      <t>ネンド</t>
    </rPh>
    <rPh sb="4" eb="6">
      <t>カサン</t>
    </rPh>
    <rPh sb="6" eb="7">
      <t>リツ</t>
    </rPh>
    <phoneticPr fontId="1"/>
  </si>
  <si>
    <r>
      <t xml:space="preserve">満３歳児対応加配加算
</t>
    </r>
    <r>
      <rPr>
        <sz val="10"/>
        <rFont val="HGPｺﾞｼｯｸM"/>
        <family val="3"/>
        <charset val="128"/>
      </rPr>
      <t>（３歳児配置改善加算無し）</t>
    </r>
    <rPh sb="0" eb="1">
      <t>マン</t>
    </rPh>
    <rPh sb="2" eb="4">
      <t>サイジ</t>
    </rPh>
    <rPh sb="4" eb="6">
      <t>タイオウ</t>
    </rPh>
    <rPh sb="6" eb="8">
      <t>カハイ</t>
    </rPh>
    <rPh sb="8" eb="10">
      <t>カサン</t>
    </rPh>
    <rPh sb="13" eb="15">
      <t>サイジ</t>
    </rPh>
    <rPh sb="15" eb="17">
      <t>ハイチ</t>
    </rPh>
    <rPh sb="17" eb="19">
      <t>カイゼン</t>
    </rPh>
    <rPh sb="19" eb="21">
      <t>カサン</t>
    </rPh>
    <rPh sb="21" eb="22">
      <t>ナ</t>
    </rPh>
    <phoneticPr fontId="1"/>
  </si>
  <si>
    <r>
      <t xml:space="preserve">満３歳児対応加配加算
</t>
    </r>
    <r>
      <rPr>
        <sz val="10"/>
        <rFont val="HGPｺﾞｼｯｸM"/>
        <family val="3"/>
        <charset val="128"/>
      </rPr>
      <t>（３歳児配置改善加算有り）</t>
    </r>
    <rPh sb="0" eb="1">
      <t>マン</t>
    </rPh>
    <rPh sb="2" eb="4">
      <t>サイジ</t>
    </rPh>
    <rPh sb="4" eb="6">
      <t>タイオウ</t>
    </rPh>
    <rPh sb="6" eb="8">
      <t>カハイ</t>
    </rPh>
    <rPh sb="8" eb="10">
      <t>カサン</t>
    </rPh>
    <rPh sb="13" eb="15">
      <t>サイジ</t>
    </rPh>
    <rPh sb="15" eb="17">
      <t>ハイチ</t>
    </rPh>
    <rPh sb="17" eb="19">
      <t>カイゼン</t>
    </rPh>
    <rPh sb="19" eb="21">
      <t>カサン</t>
    </rPh>
    <rPh sb="21" eb="22">
      <t>ア</t>
    </rPh>
    <phoneticPr fontId="1"/>
  </si>
  <si>
    <t>うち特定加算見込額分</t>
    <phoneticPr fontId="1"/>
  </si>
  <si>
    <t>幼稚園</t>
    <rPh sb="0" eb="3">
      <t>ヨウチエン</t>
    </rPh>
    <phoneticPr fontId="1"/>
  </si>
  <si>
    <t>特定加算見込額（処遇改善等加算【国】（1,000円未満切り捨て））</t>
    <rPh sb="0" eb="2">
      <t>トクテイ</t>
    </rPh>
    <rPh sb="2" eb="4">
      <t>カサン</t>
    </rPh>
    <rPh sb="4" eb="6">
      <t>ミコミ</t>
    </rPh>
    <rPh sb="6" eb="7">
      <t>ガク</t>
    </rPh>
    <phoneticPr fontId="4"/>
  </si>
  <si>
    <t>○</t>
  </si>
  <si>
    <t>令和３年度 処遇改善等加算Ⅰ加算見込額積算表</t>
    <rPh sb="0" eb="2">
      <t>レイワ</t>
    </rPh>
    <rPh sb="3" eb="5">
      <t>ネンド</t>
    </rPh>
    <rPh sb="6" eb="8">
      <t>ショグウ</t>
    </rPh>
    <rPh sb="8" eb="10">
      <t>カイゼン</t>
    </rPh>
    <rPh sb="10" eb="11">
      <t>トウ</t>
    </rPh>
    <rPh sb="11" eb="13">
      <t>カサン</t>
    </rPh>
    <rPh sb="14" eb="16">
      <t>カサン</t>
    </rPh>
    <rPh sb="16" eb="18">
      <t>ミコ</t>
    </rPh>
    <rPh sb="18" eb="19">
      <t>ガク</t>
    </rPh>
    <rPh sb="19" eb="21">
      <t>セキサン</t>
    </rPh>
    <rPh sb="21" eb="22">
      <t>ヒョウ</t>
    </rPh>
    <phoneticPr fontId="8"/>
  </si>
  <si>
    <t>令和２年度</t>
    <rPh sb="0" eb="2">
      <t>レイワ</t>
    </rPh>
    <rPh sb="3" eb="5">
      <t>ネンド</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</si>
</sst>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5">
    <numFmt numFmtId="176" formatCode="[$-411]ggge&quot;年&quot;m&quot;月&quot;d&quot;日&quot;;@"/>
    <numFmt numFmtId="177" formatCode="0_);[Red]\(0\)"/>
    <numFmt numFmtId="178" formatCode="0.0_);[Red]\(0.0\)"/>
    <numFmt numFmtId="179" formatCode="0&quot; 年&quot;"/>
    <numFmt numFmtId="180" formatCode="0&quot;人&quot;"/>
    <numFmt numFmtId="181" formatCode="0&quot; 月&quot;"/>
    <numFmt numFmtId="182" formatCode="##&quot;％&quot;"/>
    <numFmt numFmtId="183" formatCode="0.0"/>
    <numFmt numFmtId="184" formatCode="#,##0;[Red]#,##0"/>
    <numFmt numFmtId="185" formatCode="\(#,##0\)"/>
    <numFmt numFmtId="186" formatCode="#,##0;&quot;▲ &quot;#,##0"/>
    <numFmt numFmtId="187" formatCode="#,##0\×&quot;加&quot;&quot;算&quot;&quot;率&quot;"/>
    <numFmt numFmtId="188" formatCode="\(#,##0\×&quot;加&quot;&quot;算&quot;&quot;率&quot;\)"/>
    <numFmt numFmtId="189" formatCode="#,##0&quot;×加配人数&quot;"/>
    <numFmt numFmtId="190" formatCode="#,##0&quot;×加算率×加配人数&quot;"/>
    <numFmt numFmtId="191" formatCode="#,##0&quot;×週当たり実施日数&quot;"/>
    <numFmt numFmtId="192" formatCode="&quot;（&quot;#,##0"/>
    <numFmt numFmtId="193" formatCode="&quot;＋&quot;#,##0\×&quot;加&quot;&quot;算&quot;&quot;率&quot;\)&quot;×人数&quot;"/>
    <numFmt numFmtId="194" formatCode="&quot;×&quot;#\ ?/100"/>
    <numFmt numFmtId="195" formatCode="#,##0&quot;×加算率&quot;"/>
    <numFmt numFmtId="196" formatCode="#,##0&quot;÷３月初日の利用子ども数&quot;"/>
    <numFmt numFmtId="197" formatCode="#,##0&quot;（限度額）÷３月初日の利用子ども数&quot;"/>
    <numFmt numFmtId="198" formatCode="###,###&quot;円&quot;"/>
    <numFmt numFmtId="199" formatCode="#,##0_ "/>
    <numFmt numFmtId="200" formatCode="0&quot;％&quot;"/>
  </numFmts>
  <fonts count="39">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1"/>
      <name val="HGｺﾞｼｯｸM"/>
      <family val="3"/>
      <charset val="128"/>
    </font>
    <font>
      <sz val="6"/>
      <name val="ＭＳ Ｐゴシック"/>
      <family val="3"/>
      <charset val="128"/>
      <scheme val="minor"/>
    </font>
    <font>
      <sz val="6"/>
      <name val="明朝"/>
      <family val="3"/>
      <charset val="128"/>
    </font>
    <font>
      <b/>
      <sz val="28"/>
      <name val="HGPｺﾞｼｯｸM"/>
      <family val="3"/>
      <charset val="128"/>
    </font>
    <font>
      <sz val="12"/>
      <name val="HGPｺﾞｼｯｸM"/>
      <family val="3"/>
      <charset val="128"/>
    </font>
    <font>
      <sz val="6"/>
      <name val="ＭＳ Ｐゴシック"/>
      <family val="3"/>
      <charset val="128"/>
    </font>
    <font>
      <sz val="12"/>
      <name val="HGP創英角ﾎﾟｯﾌﾟ体"/>
      <family val="3"/>
      <charset val="128"/>
    </font>
    <font>
      <sz val="11"/>
      <color theme="1"/>
      <name val="ＭＳ Ｐゴシック"/>
      <family val="3"/>
      <charset val="128"/>
      <scheme val="minor"/>
    </font>
    <font>
      <sz val="10"/>
      <color theme="1"/>
      <name val="ＭＳ 明朝"/>
      <family val="1"/>
      <charset val="128"/>
    </font>
    <font>
      <sz val="10"/>
      <color theme="1"/>
      <name val="ＭＳ Ｐゴシック"/>
      <family val="3"/>
      <charset val="128"/>
      <scheme val="minor"/>
    </font>
    <font>
      <sz val="11"/>
      <name val="HGPｺﾞｼｯｸM"/>
      <family val="3"/>
      <charset val="128"/>
    </font>
    <font>
      <b/>
      <sz val="18"/>
      <name val="HGｺﾞｼｯｸM"/>
      <family val="3"/>
      <charset val="128"/>
    </font>
    <font>
      <sz val="10"/>
      <name val="HGｺﾞｼｯｸM"/>
      <family val="3"/>
      <charset val="128"/>
    </font>
    <font>
      <b/>
      <sz val="11"/>
      <name val="HGｺﾞｼｯｸM"/>
      <family val="3"/>
      <charset val="128"/>
    </font>
    <font>
      <sz val="18"/>
      <name val="HGP創英角ﾎﾟｯﾌﾟ体"/>
      <family val="3"/>
      <charset val="128"/>
    </font>
    <font>
      <sz val="10"/>
      <name val="HGPｺﾞｼｯｸM"/>
      <family val="3"/>
      <charset val="128"/>
    </font>
    <font>
      <b/>
      <sz val="18"/>
      <name val="HGP創英角ﾎﾟｯﾌﾟ体"/>
      <family val="3"/>
      <charset val="128"/>
    </font>
    <font>
      <b/>
      <sz val="11"/>
      <name val="HGP創英角ﾎﾟｯﾌﾟ体"/>
      <family val="3"/>
      <charset val="128"/>
    </font>
    <font>
      <sz val="11"/>
      <name val="Arial Unicode MS"/>
      <family val="3"/>
      <charset val="128"/>
    </font>
    <font>
      <sz val="9"/>
      <name val="HGPｺﾞｼｯｸM"/>
      <family val="3"/>
      <charset val="128"/>
    </font>
    <font>
      <sz val="12"/>
      <name val="Arial Unicode MS"/>
      <family val="3"/>
      <charset val="128"/>
    </font>
    <font>
      <sz val="10"/>
      <color theme="1"/>
      <name val="HGｺﾞｼｯｸM"/>
      <family val="3"/>
      <charset val="128"/>
    </font>
    <font>
      <sz val="10"/>
      <color theme="1"/>
      <name val="Arial Unicode MS"/>
      <family val="3"/>
      <charset val="128"/>
    </font>
    <font>
      <sz val="11"/>
      <color theme="1"/>
      <name val="Arial Unicode MS"/>
      <family val="3"/>
      <charset val="128"/>
    </font>
    <font>
      <sz val="8"/>
      <name val="HGｺﾞｼｯｸM"/>
      <family val="3"/>
      <charset val="128"/>
    </font>
    <font>
      <sz val="8"/>
      <color rgb="FFFF0000"/>
      <name val="HGｺﾞｼｯｸM"/>
      <family val="3"/>
      <charset val="128"/>
    </font>
    <font>
      <sz val="10"/>
      <color rgb="FFFF0000"/>
      <name val="HGｺﾞｼｯｸM"/>
      <family val="3"/>
      <charset val="128"/>
    </font>
    <font>
      <sz val="11"/>
      <color rgb="FFFF0000"/>
      <name val="HGｺﾞｼｯｸM"/>
      <family val="3"/>
      <charset val="128"/>
    </font>
    <font>
      <sz val="11"/>
      <name val="明朝"/>
      <family val="3"/>
      <charset val="128"/>
    </font>
    <font>
      <sz val="11"/>
      <color theme="1"/>
      <name val="ＭＳ Ｐゴシック"/>
      <family val="2"/>
      <charset val="128"/>
      <scheme val="minor"/>
    </font>
    <font>
      <sz val="6"/>
      <name val="HGｺﾞｼｯｸM"/>
      <family val="3"/>
      <charset val="128"/>
    </font>
    <font>
      <b/>
      <sz val="16"/>
      <name val="HGｺﾞｼｯｸM"/>
      <family val="3"/>
      <charset val="128"/>
    </font>
    <font>
      <sz val="11"/>
      <name val="ＭＳ Ｐゴシック"/>
      <family val="2"/>
      <charset val="128"/>
      <scheme val="minor"/>
    </font>
    <font>
      <b/>
      <sz val="12"/>
      <name val="HGP創英角ﾎﾟｯﾌﾟ体"/>
      <family val="3"/>
      <charset val="128"/>
    </font>
    <font>
      <sz val="11"/>
      <color theme="1"/>
      <name val="HGPｺﾞｼｯｸM"/>
      <family val="3"/>
      <charset val="128"/>
    </font>
    <font>
      <sz val="12"/>
      <color theme="1"/>
      <name val="Arial Unicode MS"/>
      <family val="3"/>
      <charset val="128"/>
    </font>
  </fonts>
  <fills count="7">
    <fill>
      <patternFill patternType="none"/>
    </fill>
    <fill>
      <patternFill patternType="gray125"/>
    </fill>
    <fill>
      <patternFill patternType="solid">
        <fgColor rgb="FFFFFF66"/>
        <bgColor indexed="64"/>
      </patternFill>
    </fill>
    <fill>
      <patternFill patternType="solid">
        <fgColor theme="1" tint="0.499984740745262"/>
        <bgColor indexed="64"/>
      </patternFill>
    </fill>
    <fill>
      <patternFill patternType="solid">
        <fgColor rgb="FFFFFF00"/>
        <bgColor indexed="64"/>
      </patternFill>
    </fill>
    <fill>
      <patternFill patternType="solid">
        <fgColor theme="0"/>
        <bgColor indexed="64"/>
      </patternFill>
    </fill>
    <fill>
      <patternFill patternType="solid">
        <fgColor rgb="FF99FF99"/>
        <bgColor indexed="64"/>
      </patternFill>
    </fill>
  </fills>
  <borders count="92">
    <border>
      <left/>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style="hair">
        <color indexed="64"/>
      </bottom>
      <diagonal/>
    </border>
    <border>
      <left style="medium">
        <color indexed="64"/>
      </left>
      <right/>
      <top style="medium">
        <color indexed="64"/>
      </top>
      <bottom style="hair">
        <color auto="1"/>
      </bottom>
      <diagonal/>
    </border>
    <border>
      <left/>
      <right style="medium">
        <color auto="1"/>
      </right>
      <top style="medium">
        <color auto="1"/>
      </top>
      <bottom style="hair">
        <color auto="1"/>
      </bottom>
      <diagonal/>
    </border>
    <border>
      <left/>
      <right/>
      <top style="hair">
        <color indexed="64"/>
      </top>
      <bottom style="hair">
        <color indexed="64"/>
      </bottom>
      <diagonal/>
    </border>
    <border>
      <left style="medium">
        <color auto="1"/>
      </left>
      <right/>
      <top style="hair">
        <color auto="1"/>
      </top>
      <bottom style="hair">
        <color auto="1"/>
      </bottom>
      <diagonal/>
    </border>
    <border>
      <left/>
      <right style="medium">
        <color auto="1"/>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bottom/>
      <diagonal/>
    </border>
    <border>
      <left/>
      <right/>
      <top style="hair">
        <color indexed="64"/>
      </top>
      <bottom style="double">
        <color indexed="64"/>
      </bottom>
      <diagonal/>
    </border>
    <border>
      <left style="thin">
        <color indexed="64"/>
      </left>
      <right/>
      <top style="hair">
        <color indexed="64"/>
      </top>
      <bottom style="double">
        <color indexed="64"/>
      </bottom>
      <diagonal/>
    </border>
    <border>
      <left/>
      <right style="thin">
        <color indexed="64"/>
      </right>
      <top style="hair">
        <color indexed="64"/>
      </top>
      <bottom style="double">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bottom style="thin">
        <color indexed="64"/>
      </bottom>
      <diagonal/>
    </border>
    <border>
      <left/>
      <right/>
      <top style="double">
        <color indexed="64"/>
      </top>
      <bottom style="thin">
        <color indexed="64"/>
      </bottom>
      <diagonal/>
    </border>
    <border>
      <left style="thin">
        <color indexed="64"/>
      </left>
      <right style="thin">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right style="thin">
        <color auto="1"/>
      </right>
      <top style="medium">
        <color auto="1"/>
      </top>
      <bottom style="medium">
        <color auto="1"/>
      </bottom>
      <diagonal/>
    </border>
    <border>
      <left style="thin">
        <color auto="1"/>
      </left>
      <right/>
      <top style="medium">
        <color auto="1"/>
      </top>
      <bottom style="medium">
        <color auto="1"/>
      </bottom>
      <diagonal/>
    </border>
    <border>
      <left/>
      <right/>
      <top style="medium">
        <color auto="1"/>
      </top>
      <bottom style="hair">
        <color indexed="64"/>
      </bottom>
      <diagonal/>
    </border>
    <border>
      <left/>
      <right style="thin">
        <color auto="1"/>
      </right>
      <top style="medium">
        <color auto="1"/>
      </top>
      <bottom style="hair">
        <color indexed="64"/>
      </bottom>
      <diagonal/>
    </border>
    <border>
      <left style="thin">
        <color auto="1"/>
      </left>
      <right/>
      <top style="medium">
        <color auto="1"/>
      </top>
      <bottom style="hair">
        <color indexed="64"/>
      </bottom>
      <diagonal/>
    </border>
    <border>
      <left/>
      <right/>
      <top style="double">
        <color indexed="64"/>
      </top>
      <bottom style="hair">
        <color auto="1"/>
      </bottom>
      <diagonal/>
    </border>
    <border>
      <left/>
      <right style="thin">
        <color indexed="64"/>
      </right>
      <top style="double">
        <color indexed="64"/>
      </top>
      <bottom style="hair">
        <color auto="1"/>
      </bottom>
      <diagonal/>
    </border>
    <border>
      <left style="thin">
        <color indexed="64"/>
      </left>
      <right/>
      <top style="double">
        <color indexed="64"/>
      </top>
      <bottom style="hair">
        <color auto="1"/>
      </bottom>
      <diagonal/>
    </border>
    <border>
      <left style="medium">
        <color auto="1"/>
      </left>
      <right/>
      <top/>
      <bottom style="hair">
        <color auto="1"/>
      </bottom>
      <diagonal/>
    </border>
    <border>
      <left style="medium">
        <color auto="1"/>
      </left>
      <right/>
      <top style="hair">
        <color indexed="64"/>
      </top>
      <bottom style="double">
        <color indexed="64"/>
      </bottom>
      <diagonal/>
    </border>
    <border>
      <left style="medium">
        <color indexed="64"/>
      </left>
      <right/>
      <top style="hair">
        <color auto="1"/>
      </top>
      <bottom style="medium">
        <color indexed="64"/>
      </bottom>
      <diagonal/>
    </border>
    <border>
      <left/>
      <right style="medium">
        <color indexed="64"/>
      </right>
      <top style="hair">
        <color auto="1"/>
      </top>
      <bottom style="medium">
        <color indexed="64"/>
      </bottom>
      <diagonal/>
    </border>
    <border>
      <left/>
      <right style="medium">
        <color indexed="64"/>
      </right>
      <top/>
      <bottom style="hair">
        <color indexed="64"/>
      </bottom>
      <diagonal/>
    </border>
    <border>
      <left style="medium">
        <color indexed="64"/>
      </left>
      <right/>
      <top style="thin">
        <color indexed="64"/>
      </top>
      <bottom style="hair">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top style="hair">
        <color indexed="64"/>
      </top>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right style="hair">
        <color indexed="64"/>
      </right>
      <top style="hair">
        <color indexed="64"/>
      </top>
      <bottom style="thin">
        <color indexed="64"/>
      </bottom>
      <diagonal/>
    </border>
  </borders>
  <cellStyleXfs count="9">
    <xf numFmtId="0" fontId="0" fillId="0" borderId="0">
      <alignment vertical="center"/>
    </xf>
    <xf numFmtId="0" fontId="2" fillId="0" borderId="0"/>
    <xf numFmtId="0" fontId="10" fillId="0" borderId="0">
      <alignment vertical="center"/>
    </xf>
    <xf numFmtId="9" fontId="2" fillId="0" borderId="0" applyFont="0" applyFill="0" applyBorder="0" applyAlignment="0" applyProtection="0"/>
    <xf numFmtId="9" fontId="10" fillId="0" borderId="0" applyFont="0" applyFill="0" applyBorder="0" applyAlignment="0" applyProtection="0">
      <alignment vertical="center"/>
    </xf>
    <xf numFmtId="38" fontId="10" fillId="0" borderId="0" applyFont="0" applyFill="0" applyBorder="0" applyAlignment="0" applyProtection="0">
      <alignment vertical="center"/>
    </xf>
    <xf numFmtId="0" fontId="2" fillId="0" borderId="0">
      <alignment vertical="center"/>
    </xf>
    <xf numFmtId="0" fontId="31" fillId="0" borderId="0"/>
    <xf numFmtId="38" fontId="32" fillId="0" borderId="0" applyFont="0" applyFill="0" applyBorder="0" applyAlignment="0" applyProtection="0">
      <alignment vertical="center"/>
    </xf>
  </cellStyleXfs>
  <cellXfs count="589">
    <xf numFmtId="0" fontId="0" fillId="0" borderId="0" xfId="0">
      <alignment vertical="center"/>
    </xf>
    <xf numFmtId="0" fontId="2" fillId="0" borderId="0" xfId="1" applyProtection="1"/>
    <xf numFmtId="0" fontId="3" fillId="0" borderId="0" xfId="1" applyFont="1" applyProtection="1"/>
    <xf numFmtId="0" fontId="10" fillId="0" borderId="0" xfId="2" applyProtection="1">
      <alignment vertical="center"/>
    </xf>
    <xf numFmtId="178" fontId="11" fillId="0" borderId="0" xfId="2" applyNumberFormat="1" applyFont="1" applyFill="1" applyBorder="1" applyAlignment="1" applyProtection="1">
      <alignment horizontal="distributed" vertical="center" shrinkToFit="1"/>
    </xf>
    <xf numFmtId="0" fontId="12" fillId="0" borderId="0" xfId="2" applyFont="1" applyFill="1" applyBorder="1" applyAlignment="1" applyProtection="1">
      <alignment horizontal="distributed" vertical="center"/>
    </xf>
    <xf numFmtId="0" fontId="3" fillId="0" borderId="0" xfId="1" applyFont="1" applyBorder="1" applyProtection="1"/>
    <xf numFmtId="0" fontId="13" fillId="0" borderId="14" xfId="1" applyFont="1" applyFill="1" applyBorder="1" applyAlignment="1" applyProtection="1">
      <alignment horizontal="right" vertical="center"/>
    </xf>
    <xf numFmtId="0" fontId="13" fillId="0" borderId="27" xfId="1" applyFont="1" applyFill="1" applyBorder="1" applyAlignment="1" applyProtection="1">
      <alignment horizontal="left" vertical="center"/>
    </xf>
    <xf numFmtId="0" fontId="10" fillId="0" borderId="0" xfId="2" applyAlignment="1">
      <alignment horizontal="center" vertical="center" wrapText="1"/>
    </xf>
    <xf numFmtId="0" fontId="10" fillId="0" borderId="0" xfId="2">
      <alignment vertical="center"/>
    </xf>
    <xf numFmtId="0" fontId="24" fillId="0" borderId="0" xfId="2" applyFont="1" applyBorder="1" applyAlignment="1">
      <alignment horizontal="center" vertical="center" wrapText="1"/>
    </xf>
    <xf numFmtId="0" fontId="24" fillId="0" borderId="35" xfId="2" applyFont="1" applyBorder="1" applyAlignment="1">
      <alignment horizontal="center" vertical="center" wrapText="1"/>
    </xf>
    <xf numFmtId="0" fontId="24" fillId="0" borderId="35" xfId="2" applyFont="1" applyFill="1" applyBorder="1" applyAlignment="1">
      <alignment horizontal="center" vertical="center" wrapText="1"/>
    </xf>
    <xf numFmtId="0" fontId="24" fillId="0" borderId="0" xfId="2" applyFont="1" applyBorder="1" applyAlignment="1">
      <alignment horizontal="center" vertical="center"/>
    </xf>
    <xf numFmtId="0" fontId="24" fillId="0" borderId="35" xfId="2" applyFont="1" applyBorder="1" applyAlignment="1">
      <alignment horizontal="center" vertical="center"/>
    </xf>
    <xf numFmtId="0" fontId="25" fillId="0" borderId="35" xfId="2" applyFont="1" applyBorder="1" applyAlignment="1">
      <alignment horizontal="center" vertical="center"/>
    </xf>
    <xf numFmtId="38" fontId="26" fillId="0" borderId="35" xfId="2" applyNumberFormat="1" applyFont="1" applyBorder="1">
      <alignment vertical="center"/>
    </xf>
    <xf numFmtId="182" fontId="10" fillId="0" borderId="35" xfId="2" applyNumberFormat="1" applyBorder="1">
      <alignment vertical="center"/>
    </xf>
    <xf numFmtId="3" fontId="27" fillId="0" borderId="55" xfId="6" applyNumberFormat="1" applyFont="1" applyFill="1" applyBorder="1" applyAlignment="1">
      <alignment horizontal="center" vertical="center" wrapText="1"/>
    </xf>
    <xf numFmtId="3" fontId="27" fillId="0" borderId="0" xfId="6" applyNumberFormat="1" applyFont="1" applyFill="1" applyBorder="1" applyAlignment="1">
      <alignment horizontal="center" vertical="center"/>
    </xf>
    <xf numFmtId="3" fontId="15" fillId="0" borderId="0" xfId="6" applyNumberFormat="1" applyFont="1" applyFill="1" applyAlignment="1">
      <alignment horizontal="left" vertical="center"/>
    </xf>
    <xf numFmtId="185" fontId="27" fillId="0" borderId="0" xfId="6" applyNumberFormat="1" applyFont="1" applyFill="1" applyBorder="1" applyAlignment="1">
      <alignment horizontal="center" vertical="center"/>
    </xf>
    <xf numFmtId="3" fontId="27" fillId="0" borderId="27" xfId="6" applyNumberFormat="1" applyFont="1" applyFill="1" applyBorder="1" applyAlignment="1">
      <alignment horizontal="center" vertical="center" wrapText="1"/>
    </xf>
    <xf numFmtId="3" fontId="27" fillId="0" borderId="0" xfId="6" applyNumberFormat="1" applyFont="1" applyFill="1" applyBorder="1" applyAlignment="1">
      <alignment horizontal="center" vertical="center" wrapText="1"/>
    </xf>
    <xf numFmtId="186" fontId="27" fillId="0" borderId="27" xfId="6" applyNumberFormat="1" applyFont="1" applyFill="1" applyBorder="1" applyAlignment="1">
      <alignment vertical="center" wrapText="1"/>
    </xf>
    <xf numFmtId="185" fontId="27" fillId="0" borderId="0" xfId="6" applyNumberFormat="1" applyFont="1" applyFill="1" applyBorder="1" applyAlignment="1">
      <alignment vertical="center" wrapText="1"/>
    </xf>
    <xf numFmtId="185" fontId="27" fillId="0" borderId="28" xfId="6" applyNumberFormat="1" applyFont="1" applyFill="1" applyBorder="1" applyAlignment="1">
      <alignment horizontal="center" vertical="center" wrapText="1"/>
    </xf>
    <xf numFmtId="185" fontId="27" fillId="0" borderId="0" xfId="6" applyNumberFormat="1" applyFont="1" applyFill="1" applyBorder="1" applyAlignment="1">
      <alignment horizontal="center" vertical="center" wrapText="1"/>
    </xf>
    <xf numFmtId="186" fontId="27" fillId="0" borderId="27" xfId="6" applyNumberFormat="1" applyFont="1" applyFill="1" applyBorder="1" applyAlignment="1">
      <alignment horizontal="center" vertical="center" wrapText="1"/>
    </xf>
    <xf numFmtId="3" fontId="27" fillId="0" borderId="28" xfId="6" applyNumberFormat="1" applyFont="1" applyFill="1" applyBorder="1" applyAlignment="1">
      <alignment horizontal="center" vertical="center" wrapText="1"/>
    </xf>
    <xf numFmtId="186" fontId="27" fillId="0" borderId="55" xfId="6" applyNumberFormat="1" applyFont="1" applyFill="1" applyBorder="1" applyAlignment="1">
      <alignment vertical="center" wrapText="1"/>
    </xf>
    <xf numFmtId="186" fontId="27" fillId="0" borderId="0" xfId="6" applyNumberFormat="1" applyFont="1" applyFill="1" applyBorder="1" applyAlignment="1">
      <alignment vertical="center" wrapText="1"/>
    </xf>
    <xf numFmtId="186" fontId="27" fillId="0" borderId="55" xfId="6" applyNumberFormat="1" applyFont="1" applyFill="1" applyBorder="1" applyAlignment="1">
      <alignment horizontal="center" vertical="center" wrapText="1"/>
    </xf>
    <xf numFmtId="0" fontId="15" fillId="0" borderId="0" xfId="6" applyFont="1" applyFill="1">
      <alignment vertical="center"/>
    </xf>
    <xf numFmtId="185" fontId="27" fillId="0" borderId="47" xfId="6" applyNumberFormat="1" applyFont="1" applyFill="1" applyBorder="1" applyAlignment="1">
      <alignment horizontal="center" vertical="center"/>
    </xf>
    <xf numFmtId="185" fontId="27" fillId="0" borderId="28" xfId="6" applyNumberFormat="1" applyFont="1" applyFill="1" applyBorder="1" applyAlignment="1">
      <alignment horizontal="center" vertical="center"/>
    </xf>
    <xf numFmtId="185" fontId="27" fillId="0" borderId="46" xfId="6" applyNumberFormat="1" applyFont="1" applyFill="1" applyBorder="1" applyAlignment="1">
      <alignment horizontal="center" vertical="center" wrapText="1"/>
    </xf>
    <xf numFmtId="186" fontId="27" fillId="0" borderId="0" xfId="6" applyNumberFormat="1" applyFont="1" applyFill="1" applyBorder="1" applyAlignment="1">
      <alignment horizontal="center" vertical="center" wrapText="1"/>
    </xf>
    <xf numFmtId="3" fontId="27" fillId="0" borderId="62" xfId="6" applyNumberFormat="1" applyFont="1" applyFill="1" applyBorder="1" applyAlignment="1">
      <alignment horizontal="center" vertical="center" wrapText="1"/>
    </xf>
    <xf numFmtId="3" fontId="27" fillId="0" borderId="30" xfId="6" applyNumberFormat="1" applyFont="1" applyFill="1" applyBorder="1" applyAlignment="1">
      <alignment horizontal="center" vertical="center" wrapText="1"/>
    </xf>
    <xf numFmtId="186" fontId="27" fillId="0" borderId="62" xfId="6" applyNumberFormat="1" applyFont="1" applyFill="1" applyBorder="1" applyAlignment="1">
      <alignment horizontal="center" vertical="center" wrapText="1"/>
    </xf>
    <xf numFmtId="3" fontId="27" fillId="0" borderId="64" xfId="6" applyNumberFormat="1" applyFont="1" applyFill="1" applyBorder="1" applyAlignment="1">
      <alignment horizontal="distributed" vertical="center"/>
    </xf>
    <xf numFmtId="3" fontId="27" fillId="0" borderId="27" xfId="6" applyNumberFormat="1" applyFont="1" applyFill="1" applyBorder="1" applyAlignment="1">
      <alignment horizontal="distributed" vertical="center"/>
    </xf>
    <xf numFmtId="185" fontId="27" fillId="0" borderId="27" xfId="6" applyNumberFormat="1" applyFont="1" applyFill="1" applyBorder="1" applyAlignment="1">
      <alignment vertical="center"/>
    </xf>
    <xf numFmtId="0" fontId="29" fillId="0" borderId="0" xfId="6" applyFont="1" applyFill="1">
      <alignment vertical="center"/>
    </xf>
    <xf numFmtId="3" fontId="27" fillId="0" borderId="68" xfId="6" applyNumberFormat="1" applyFont="1" applyFill="1" applyBorder="1" applyAlignment="1">
      <alignment horizontal="distributed" vertical="center"/>
    </xf>
    <xf numFmtId="185" fontId="27" fillId="0" borderId="55" xfId="6" applyNumberFormat="1" applyFont="1" applyFill="1" applyBorder="1" applyAlignment="1">
      <alignment vertical="center"/>
    </xf>
    <xf numFmtId="3" fontId="30" fillId="0" borderId="0" xfId="6" applyNumberFormat="1" applyFont="1" applyFill="1" applyBorder="1" applyAlignment="1">
      <alignment vertical="center"/>
    </xf>
    <xf numFmtId="185" fontId="27" fillId="0" borderId="0" xfId="6" applyNumberFormat="1" applyFont="1" applyFill="1" applyAlignment="1">
      <alignment horizontal="center" vertical="center"/>
    </xf>
    <xf numFmtId="3" fontId="27" fillId="0" borderId="0" xfId="6" applyNumberFormat="1" applyFont="1" applyFill="1" applyAlignment="1">
      <alignment vertical="center"/>
    </xf>
    <xf numFmtId="3" fontId="27" fillId="0" borderId="0" xfId="6" applyNumberFormat="1" applyFont="1" applyFill="1" applyBorder="1" applyAlignment="1">
      <alignment vertical="center"/>
    </xf>
    <xf numFmtId="186" fontId="28" fillId="0" borderId="0" xfId="6" applyNumberFormat="1" applyFont="1" applyFill="1" applyAlignment="1">
      <alignment vertical="center"/>
    </xf>
    <xf numFmtId="185" fontId="28" fillId="0" borderId="0" xfId="6" applyNumberFormat="1" applyFont="1" applyFill="1" applyAlignment="1">
      <alignment vertical="center"/>
    </xf>
    <xf numFmtId="186" fontId="27" fillId="0" borderId="0" xfId="6" applyNumberFormat="1" applyFont="1" applyFill="1" applyAlignment="1">
      <alignment vertical="center"/>
    </xf>
    <xf numFmtId="185" fontId="28" fillId="0" borderId="0" xfId="6" applyNumberFormat="1" applyFont="1" applyFill="1" applyAlignment="1">
      <alignment horizontal="center" vertical="center"/>
    </xf>
    <xf numFmtId="186" fontId="30" fillId="0" borderId="0" xfId="6" applyNumberFormat="1" applyFont="1" applyFill="1" applyAlignment="1">
      <alignment vertical="center"/>
    </xf>
    <xf numFmtId="186" fontId="28" fillId="0" borderId="0" xfId="6" applyNumberFormat="1" applyFont="1" applyFill="1" applyAlignment="1">
      <alignment vertical="center" shrinkToFit="1"/>
    </xf>
    <xf numFmtId="187" fontId="28" fillId="0" borderId="0" xfId="6" applyNumberFormat="1" applyFont="1" applyFill="1" applyAlignment="1">
      <alignment vertical="center" shrinkToFit="1"/>
    </xf>
    <xf numFmtId="186" fontId="3" fillId="0" borderId="0" xfId="6" applyNumberFormat="1" applyFont="1" applyFill="1" applyAlignment="1">
      <alignment vertical="center"/>
    </xf>
    <xf numFmtId="3" fontId="30" fillId="0" borderId="0" xfId="6" applyNumberFormat="1" applyFont="1" applyFill="1" applyAlignment="1">
      <alignment vertical="center"/>
    </xf>
    <xf numFmtId="186" fontId="3" fillId="0" borderId="0" xfId="0" applyNumberFormat="1" applyFont="1" applyFill="1" applyAlignment="1">
      <alignment vertical="center"/>
    </xf>
    <xf numFmtId="0" fontId="15" fillId="4" borderId="0" xfId="6" applyFont="1" applyFill="1">
      <alignment vertical="center"/>
    </xf>
    <xf numFmtId="0" fontId="15" fillId="0" borderId="0" xfId="6" applyFont="1">
      <alignment vertical="center"/>
    </xf>
    <xf numFmtId="3" fontId="3" fillId="4" borderId="0" xfId="6" applyNumberFormat="1" applyFont="1" applyFill="1" applyBorder="1" applyAlignment="1">
      <alignment vertical="center"/>
    </xf>
    <xf numFmtId="3" fontId="3" fillId="0" borderId="0" xfId="6" applyNumberFormat="1" applyFont="1" applyBorder="1" applyAlignment="1">
      <alignment vertical="center"/>
    </xf>
    <xf numFmtId="3" fontId="27" fillId="4" borderId="64" xfId="6" applyNumberFormat="1" applyFont="1" applyFill="1" applyBorder="1" applyAlignment="1">
      <alignment horizontal="distributed" vertical="center"/>
    </xf>
    <xf numFmtId="3" fontId="27" fillId="4" borderId="27" xfId="6" applyNumberFormat="1" applyFont="1" applyFill="1" applyBorder="1" applyAlignment="1">
      <alignment horizontal="distributed" vertical="center"/>
    </xf>
    <xf numFmtId="185" fontId="27" fillId="4" borderId="27" xfId="6" applyNumberFormat="1" applyFont="1" applyFill="1" applyBorder="1" applyAlignment="1">
      <alignment vertical="center"/>
    </xf>
    <xf numFmtId="0" fontId="29" fillId="4" borderId="0" xfId="6" applyFont="1" applyFill="1">
      <alignment vertical="center"/>
    </xf>
    <xf numFmtId="3" fontId="27" fillId="4" borderId="68" xfId="6" applyNumberFormat="1" applyFont="1" applyFill="1" applyBorder="1" applyAlignment="1">
      <alignment horizontal="distributed" vertical="center"/>
    </xf>
    <xf numFmtId="185" fontId="27" fillId="4" borderId="55" xfId="6" applyNumberFormat="1" applyFont="1" applyFill="1" applyBorder="1" applyAlignment="1">
      <alignment vertical="center"/>
    </xf>
    <xf numFmtId="3" fontId="30" fillId="4" borderId="0" xfId="6" applyNumberFormat="1" applyFont="1" applyFill="1" applyBorder="1" applyAlignment="1">
      <alignment vertical="center"/>
    </xf>
    <xf numFmtId="0" fontId="14" fillId="0" borderId="0" xfId="1" applyFont="1" applyAlignment="1" applyProtection="1">
      <alignment vertical="center"/>
    </xf>
    <xf numFmtId="0" fontId="0" fillId="0" borderId="0" xfId="0" applyProtection="1">
      <alignment vertical="center"/>
    </xf>
    <xf numFmtId="185" fontId="27" fillId="0" borderId="28" xfId="6" applyNumberFormat="1" applyFont="1" applyBorder="1" applyAlignment="1">
      <alignment horizontal="center" vertical="center"/>
    </xf>
    <xf numFmtId="185" fontId="27" fillId="0" borderId="0" xfId="6" applyNumberFormat="1" applyFont="1" applyBorder="1" applyAlignment="1">
      <alignment horizontal="center" vertical="center" wrapText="1"/>
    </xf>
    <xf numFmtId="185" fontId="27" fillId="0" borderId="0" xfId="6" applyNumberFormat="1" applyFont="1" applyBorder="1" applyAlignment="1">
      <alignment horizontal="center" vertical="center"/>
    </xf>
    <xf numFmtId="185" fontId="27" fillId="4" borderId="28" xfId="6" applyNumberFormat="1" applyFont="1" applyFill="1" applyBorder="1" applyAlignment="1">
      <alignment horizontal="center" vertical="center"/>
    </xf>
    <xf numFmtId="185" fontId="27" fillId="0" borderId="0" xfId="6" applyNumberFormat="1" applyFont="1" applyBorder="1" applyAlignment="1">
      <alignment vertical="center"/>
    </xf>
    <xf numFmtId="185" fontId="27" fillId="0" borderId="28" xfId="6" applyNumberFormat="1" applyFont="1" applyBorder="1" applyAlignment="1">
      <alignment vertical="center"/>
    </xf>
    <xf numFmtId="3" fontId="27" fillId="0" borderId="0" xfId="6" applyNumberFormat="1" applyFont="1" applyBorder="1" applyAlignment="1">
      <alignment horizontal="center" vertical="center"/>
    </xf>
    <xf numFmtId="186" fontId="27" fillId="4" borderId="27" xfId="6" applyNumberFormat="1" applyFont="1" applyFill="1" applyBorder="1" applyAlignment="1">
      <alignment horizontal="center" vertical="center" wrapText="1"/>
    </xf>
    <xf numFmtId="3" fontId="27" fillId="4" borderId="28" xfId="6" applyNumberFormat="1" applyFont="1" applyFill="1" applyBorder="1" applyAlignment="1">
      <alignment horizontal="center" vertical="center" wrapText="1"/>
    </xf>
    <xf numFmtId="186" fontId="27" fillId="4" borderId="27" xfId="6" applyNumberFormat="1" applyFont="1" applyFill="1" applyBorder="1" applyAlignment="1">
      <alignment vertical="center" wrapText="1"/>
    </xf>
    <xf numFmtId="3" fontId="27" fillId="0" borderId="0" xfId="6" applyNumberFormat="1" applyFont="1" applyFill="1" applyBorder="1" applyAlignment="1">
      <alignment horizontal="center" vertical="center"/>
    </xf>
    <xf numFmtId="3" fontId="27" fillId="0" borderId="28" xfId="6" applyNumberFormat="1" applyFont="1" applyFill="1" applyBorder="1" applyAlignment="1">
      <alignment horizontal="center" vertical="center" wrapText="1"/>
    </xf>
    <xf numFmtId="185" fontId="27" fillId="0" borderId="28" xfId="6" applyNumberFormat="1" applyFont="1" applyFill="1" applyBorder="1" applyAlignment="1">
      <alignment horizontal="center" vertical="center"/>
    </xf>
    <xf numFmtId="3" fontId="27" fillId="0" borderId="62" xfId="6" applyNumberFormat="1" applyFont="1" applyFill="1" applyBorder="1" applyAlignment="1">
      <alignment horizontal="center" vertical="center" wrapText="1"/>
    </xf>
    <xf numFmtId="186" fontId="28" fillId="0" borderId="54" xfId="6" applyNumberFormat="1" applyFont="1" applyFill="1" applyBorder="1" applyAlignment="1">
      <alignment horizontal="right" vertical="center"/>
    </xf>
    <xf numFmtId="185" fontId="28" fillId="0" borderId="65" xfId="6" applyNumberFormat="1" applyFont="1" applyFill="1" applyBorder="1" applyAlignment="1">
      <alignment horizontal="right" vertical="center"/>
    </xf>
    <xf numFmtId="186" fontId="28" fillId="0" borderId="69" xfId="6" applyNumberFormat="1" applyFont="1" applyFill="1" applyBorder="1" applyAlignment="1">
      <alignment horizontal="right" vertical="center"/>
    </xf>
    <xf numFmtId="185" fontId="28" fillId="0" borderId="70" xfId="6" applyNumberFormat="1" applyFont="1" applyFill="1" applyBorder="1" applyAlignment="1">
      <alignment horizontal="right" vertical="center"/>
    </xf>
    <xf numFmtId="186" fontId="28" fillId="0" borderId="54" xfId="6" applyNumberFormat="1" applyFont="1" applyFill="1" applyBorder="1" applyAlignment="1">
      <alignment horizontal="right" vertical="center" wrapText="1"/>
    </xf>
    <xf numFmtId="185" fontId="28" fillId="0" borderId="66" xfId="6" applyNumberFormat="1" applyFont="1" applyFill="1" applyBorder="1" applyAlignment="1">
      <alignment horizontal="right" vertical="center" wrapText="1"/>
    </xf>
    <xf numFmtId="185" fontId="28" fillId="0" borderId="53" xfId="6" applyNumberFormat="1" applyFont="1" applyFill="1" applyBorder="1" applyAlignment="1">
      <alignment horizontal="center" vertical="center" wrapText="1"/>
    </xf>
    <xf numFmtId="186" fontId="28" fillId="0" borderId="69" xfId="6" applyNumberFormat="1" applyFont="1" applyFill="1" applyBorder="1" applyAlignment="1">
      <alignment horizontal="right" vertical="center" wrapText="1"/>
    </xf>
    <xf numFmtId="185" fontId="28" fillId="0" borderId="71" xfId="6" applyNumberFormat="1" applyFont="1" applyFill="1" applyBorder="1" applyAlignment="1">
      <alignment horizontal="right" vertical="center" wrapText="1"/>
    </xf>
    <xf numFmtId="185" fontId="28" fillId="0" borderId="70" xfId="6" applyNumberFormat="1" applyFont="1" applyFill="1" applyBorder="1" applyAlignment="1">
      <alignment horizontal="center" vertical="center" wrapText="1"/>
    </xf>
    <xf numFmtId="185" fontId="28" fillId="0" borderId="54" xfId="6" applyNumberFormat="1" applyFont="1" applyFill="1" applyBorder="1" applyAlignment="1">
      <alignment horizontal="right" vertical="center" wrapText="1"/>
    </xf>
    <xf numFmtId="188" fontId="28" fillId="0" borderId="64" xfId="6" applyNumberFormat="1" applyFont="1" applyFill="1" applyBorder="1" applyAlignment="1">
      <alignment vertical="center" shrinkToFit="1"/>
    </xf>
    <xf numFmtId="187" fontId="28" fillId="0" borderId="68" xfId="6" applyNumberFormat="1" applyFont="1" applyFill="1" applyBorder="1" applyAlignment="1">
      <alignment vertical="center" shrinkToFit="1"/>
    </xf>
    <xf numFmtId="186" fontId="28" fillId="0" borderId="0" xfId="6" applyNumberFormat="1" applyFont="1" applyFill="1" applyBorder="1" applyAlignment="1">
      <alignment vertical="center"/>
    </xf>
    <xf numFmtId="185" fontId="28" fillId="0" borderId="0" xfId="6" applyNumberFormat="1" applyFont="1" applyFill="1" applyBorder="1" applyAlignment="1">
      <alignment vertical="center"/>
    </xf>
    <xf numFmtId="187" fontId="28" fillId="0" borderId="0" xfId="6" applyNumberFormat="1" applyFont="1" applyFill="1" applyBorder="1" applyAlignment="1">
      <alignment vertical="center" shrinkToFit="1"/>
    </xf>
    <xf numFmtId="186" fontId="28" fillId="0" borderId="35" xfId="6" applyNumberFormat="1" applyFont="1" applyFill="1" applyBorder="1" applyAlignment="1">
      <alignment horizontal="right" vertical="center" wrapText="1"/>
    </xf>
    <xf numFmtId="187" fontId="28" fillId="0" borderId="35" xfId="6" applyNumberFormat="1" applyFont="1" applyFill="1" applyBorder="1" applyAlignment="1">
      <alignment vertical="center" shrinkToFit="1"/>
    </xf>
    <xf numFmtId="187" fontId="28" fillId="0" borderId="30" xfId="6" applyNumberFormat="1" applyFont="1" applyFill="1" applyBorder="1" applyAlignment="1">
      <alignment vertical="center" shrinkToFit="1"/>
    </xf>
    <xf numFmtId="186" fontId="28" fillId="0" borderId="35" xfId="6" applyNumberFormat="1" applyFont="1" applyFill="1" applyBorder="1" applyAlignment="1">
      <alignment vertical="center"/>
    </xf>
    <xf numFmtId="185" fontId="28" fillId="0" borderId="28" xfId="6" applyNumberFormat="1" applyFont="1" applyFill="1" applyBorder="1" applyAlignment="1">
      <alignment vertical="center"/>
    </xf>
    <xf numFmtId="199" fontId="28" fillId="0" borderId="36" xfId="6" applyNumberFormat="1" applyFont="1" applyFill="1" applyBorder="1" applyAlignment="1">
      <alignment horizontal="left" wrapText="1" indent="1"/>
    </xf>
    <xf numFmtId="199" fontId="28" fillId="0" borderId="36" xfId="6" applyNumberFormat="1" applyFont="1" applyFill="1" applyBorder="1" applyAlignment="1">
      <alignment horizontal="left" indent="1"/>
    </xf>
    <xf numFmtId="191" fontId="28" fillId="0" borderId="62" xfId="6" applyNumberFormat="1" applyFont="1" applyFill="1" applyBorder="1" applyAlignment="1">
      <alignment horizontal="right" vertical="top" wrapText="1"/>
    </xf>
    <xf numFmtId="192" fontId="28" fillId="0" borderId="36" xfId="6" applyNumberFormat="1" applyFont="1" applyFill="1" applyBorder="1" applyAlignment="1">
      <alignment horizontal="left" wrapText="1"/>
    </xf>
    <xf numFmtId="193" fontId="28" fillId="0" borderId="62" xfId="6" applyNumberFormat="1" applyFont="1" applyFill="1" applyBorder="1" applyAlignment="1">
      <alignment vertical="top" wrapText="1"/>
    </xf>
    <xf numFmtId="186" fontId="28" fillId="0" borderId="36" xfId="6" applyNumberFormat="1" applyFont="1" applyFill="1" applyBorder="1" applyAlignment="1">
      <alignment wrapText="1"/>
    </xf>
    <xf numFmtId="194" fontId="28" fillId="0" borderId="55" xfId="6" applyNumberFormat="1" applyFont="1" applyFill="1" applyBorder="1" applyAlignment="1">
      <alignment vertical="top" wrapText="1"/>
    </xf>
    <xf numFmtId="194" fontId="28" fillId="0" borderId="62" xfId="6" applyNumberFormat="1" applyFont="1" applyFill="1" applyBorder="1" applyAlignment="1">
      <alignment vertical="top" wrapText="1"/>
    </xf>
    <xf numFmtId="186" fontId="34" fillId="0" borderId="0" xfId="7" applyNumberFormat="1" applyFont="1" applyFill="1" applyBorder="1" applyAlignment="1">
      <alignment vertical="center"/>
    </xf>
    <xf numFmtId="186" fontId="3" fillId="0" borderId="0" xfId="7" applyNumberFormat="1" applyFont="1" applyFill="1" applyBorder="1" applyAlignment="1">
      <alignment vertical="center"/>
    </xf>
    <xf numFmtId="186" fontId="3" fillId="0" borderId="0" xfId="7" applyNumberFormat="1" applyFont="1" applyFill="1" applyAlignment="1">
      <alignment vertical="center"/>
    </xf>
    <xf numFmtId="0" fontId="3" fillId="0" borderId="25" xfId="7" applyFont="1" applyFill="1" applyBorder="1" applyAlignment="1">
      <alignment vertical="center" wrapText="1"/>
    </xf>
    <xf numFmtId="0" fontId="3" fillId="0" borderId="25" xfId="7" applyFont="1" applyFill="1" applyBorder="1" applyAlignment="1">
      <alignment vertical="center"/>
    </xf>
    <xf numFmtId="0" fontId="3" fillId="0" borderId="26" xfId="7" applyFont="1" applyFill="1" applyBorder="1" applyAlignment="1">
      <alignment vertical="center"/>
    </xf>
    <xf numFmtId="0" fontId="3" fillId="0" borderId="0" xfId="7" applyFont="1" applyFill="1" applyBorder="1" applyAlignment="1">
      <alignment horizontal="left" vertical="center" wrapText="1"/>
    </xf>
    <xf numFmtId="0" fontId="3" fillId="0" borderId="0" xfId="7" applyFont="1" applyFill="1" applyBorder="1" applyAlignment="1">
      <alignment vertical="center"/>
    </xf>
    <xf numFmtId="0" fontId="3" fillId="0" borderId="0" xfId="7" applyFont="1" applyFill="1" applyBorder="1" applyAlignment="1">
      <alignment horizontal="left" vertical="center"/>
    </xf>
    <xf numFmtId="0" fontId="3" fillId="0" borderId="28" xfId="7" applyFont="1" applyFill="1" applyBorder="1" applyAlignment="1">
      <alignment vertical="center"/>
    </xf>
    <xf numFmtId="0" fontId="3" fillId="0" borderId="30" xfId="7" applyFont="1" applyFill="1" applyBorder="1" applyAlignment="1">
      <alignment vertical="center" wrapText="1"/>
    </xf>
    <xf numFmtId="0" fontId="3" fillId="0" borderId="30" xfId="7" quotePrefix="1" applyFont="1" applyFill="1" applyBorder="1" applyAlignment="1">
      <alignment vertical="center" wrapText="1"/>
    </xf>
    <xf numFmtId="0" fontId="3" fillId="0" borderId="0" xfId="7" applyFont="1" applyFill="1" applyAlignment="1">
      <alignment horizontal="center" vertical="center"/>
    </xf>
    <xf numFmtId="0" fontId="3" fillId="0" borderId="0" xfId="7" applyFont="1" applyFill="1" applyAlignment="1">
      <alignment horizontal="distributed" vertical="center"/>
    </xf>
    <xf numFmtId="0" fontId="3" fillId="0" borderId="0" xfId="7" applyFont="1" applyFill="1" applyAlignment="1">
      <alignment horizontal="right" vertical="center"/>
    </xf>
    <xf numFmtId="0" fontId="3" fillId="0" borderId="0" xfId="7" applyFont="1" applyFill="1" applyAlignment="1">
      <alignment vertical="center"/>
    </xf>
    <xf numFmtId="0" fontId="15" fillId="0" borderId="0" xfId="7" applyFont="1" applyFill="1" applyAlignment="1">
      <alignment vertical="center"/>
    </xf>
    <xf numFmtId="0" fontId="3" fillId="0" borderId="13" xfId="7" applyFont="1" applyFill="1" applyBorder="1" applyAlignment="1">
      <alignment horizontal="center" vertical="center"/>
    </xf>
    <xf numFmtId="0" fontId="3" fillId="0" borderId="13" xfId="7" applyFont="1" applyFill="1" applyBorder="1" applyAlignment="1">
      <alignment horizontal="distributed" vertical="center"/>
    </xf>
    <xf numFmtId="0" fontId="3" fillId="0" borderId="13" xfId="7" applyFont="1" applyFill="1" applyBorder="1" applyAlignment="1">
      <alignment horizontal="right" vertical="center"/>
    </xf>
    <xf numFmtId="0" fontId="3" fillId="0" borderId="13" xfId="7" applyFont="1" applyFill="1" applyBorder="1" applyAlignment="1">
      <alignment vertical="center"/>
    </xf>
    <xf numFmtId="0" fontId="15" fillId="0" borderId="13" xfId="7" applyFont="1" applyFill="1" applyBorder="1" applyAlignment="1">
      <alignment vertical="center"/>
    </xf>
    <xf numFmtId="3" fontId="3" fillId="0" borderId="0" xfId="7" applyNumberFormat="1" applyFont="1" applyFill="1" applyBorder="1" applyAlignment="1">
      <alignment horizontal="right" vertical="center" wrapText="1"/>
    </xf>
    <xf numFmtId="3" fontId="3" fillId="0" borderId="30" xfId="7" applyNumberFormat="1" applyFont="1" applyFill="1" applyBorder="1" applyAlignment="1">
      <alignment horizontal="right" vertical="center" wrapText="1"/>
    </xf>
    <xf numFmtId="0" fontId="3" fillId="0" borderId="30" xfId="7" applyFont="1" applyFill="1" applyBorder="1" applyAlignment="1">
      <alignment vertical="center"/>
    </xf>
    <xf numFmtId="0" fontId="3" fillId="0" borderId="15" xfId="7" applyFont="1" applyFill="1" applyBorder="1" applyAlignment="1">
      <alignment vertical="center" wrapText="1"/>
    </xf>
    <xf numFmtId="0" fontId="3" fillId="0" borderId="14" xfId="7" applyFont="1" applyFill="1" applyBorder="1" applyAlignment="1">
      <alignment vertical="center" wrapText="1"/>
    </xf>
    <xf numFmtId="0" fontId="15" fillId="0" borderId="35" xfId="7" applyFont="1" applyFill="1" applyBorder="1" applyAlignment="1">
      <alignment vertical="center"/>
    </xf>
    <xf numFmtId="0" fontId="15" fillId="0" borderId="0" xfId="7" applyFont="1" applyFill="1" applyAlignment="1">
      <alignment horizontal="center" vertical="center"/>
    </xf>
    <xf numFmtId="0" fontId="3" fillId="0" borderId="28" xfId="7" applyFont="1" applyFill="1" applyBorder="1" applyAlignment="1">
      <alignment vertical="center" wrapText="1"/>
    </xf>
    <xf numFmtId="3" fontId="3" fillId="0" borderId="25" xfId="7" applyNumberFormat="1" applyFont="1" applyFill="1" applyBorder="1" applyAlignment="1">
      <alignment vertical="center" wrapText="1"/>
    </xf>
    <xf numFmtId="3" fontId="3" fillId="0" borderId="26" xfId="7" applyNumberFormat="1" applyFont="1" applyFill="1" applyBorder="1" applyAlignment="1">
      <alignment vertical="center" wrapText="1"/>
    </xf>
    <xf numFmtId="0" fontId="3" fillId="0" borderId="31" xfId="7" applyFont="1" applyFill="1" applyBorder="1" applyAlignment="1">
      <alignment vertical="center" wrapText="1"/>
    </xf>
    <xf numFmtId="0" fontId="15" fillId="0" borderId="0" xfId="7" applyFont="1" applyFill="1" applyBorder="1" applyAlignment="1">
      <alignment vertical="center"/>
    </xf>
    <xf numFmtId="0" fontId="15" fillId="0" borderId="36" xfId="7" applyFont="1" applyFill="1" applyBorder="1" applyAlignment="1">
      <alignment vertical="center"/>
    </xf>
    <xf numFmtId="0" fontId="15" fillId="0" borderId="55" xfId="7" applyFont="1" applyFill="1" applyBorder="1" applyAlignment="1">
      <alignment vertical="center"/>
    </xf>
    <xf numFmtId="0" fontId="15" fillId="0" borderId="55" xfId="7" applyFont="1" applyFill="1" applyBorder="1" applyAlignment="1">
      <alignment vertical="center" wrapText="1"/>
    </xf>
    <xf numFmtId="0" fontId="3" fillId="0" borderId="24" xfId="7" applyFont="1" applyFill="1" applyBorder="1" applyAlignment="1">
      <alignment vertical="center" wrapText="1"/>
    </xf>
    <xf numFmtId="0" fontId="15" fillId="0" borderId="55" xfId="0" applyFont="1" applyFill="1" applyBorder="1" applyAlignment="1">
      <alignment vertical="center" wrapText="1"/>
    </xf>
    <xf numFmtId="0" fontId="3" fillId="0" borderId="29" xfId="7" applyFont="1" applyFill="1" applyBorder="1" applyAlignment="1">
      <alignment horizontal="left" vertical="center" wrapText="1"/>
    </xf>
    <xf numFmtId="195" fontId="3" fillId="0" borderId="30" xfId="7" applyNumberFormat="1" applyFont="1" applyFill="1" applyBorder="1" applyAlignment="1">
      <alignment vertical="center"/>
    </xf>
    <xf numFmtId="0" fontId="3" fillId="0" borderId="30" xfId="7" applyFont="1" applyFill="1" applyBorder="1" applyAlignment="1">
      <alignment horizontal="left" vertical="center"/>
    </xf>
    <xf numFmtId="0" fontId="3" fillId="0" borderId="31" xfId="7" applyFont="1" applyFill="1" applyBorder="1" applyAlignment="1">
      <alignment vertical="center"/>
    </xf>
    <xf numFmtId="0" fontId="15" fillId="0" borderId="62" xfId="0" applyFont="1" applyFill="1" applyBorder="1" applyAlignment="1">
      <alignment vertical="center" wrapText="1"/>
    </xf>
    <xf numFmtId="0" fontId="3" fillId="0" borderId="0" xfId="7" applyFont="1" applyFill="1" applyBorder="1" applyAlignment="1">
      <alignment vertical="center" wrapText="1"/>
    </xf>
    <xf numFmtId="196" fontId="3" fillId="0" borderId="0" xfId="7" applyNumberFormat="1" applyFont="1" applyFill="1" applyBorder="1" applyAlignment="1">
      <alignment horizontal="center" vertical="center" wrapText="1"/>
    </xf>
    <xf numFmtId="186" fontId="15" fillId="0" borderId="0" xfId="7" applyNumberFormat="1" applyFont="1" applyFill="1" applyAlignment="1">
      <alignment vertical="center"/>
    </xf>
    <xf numFmtId="0" fontId="2" fillId="5" borderId="0" xfId="1" applyFill="1" applyProtection="1"/>
    <xf numFmtId="0" fontId="0" fillId="5" borderId="0" xfId="0" applyFill="1" applyProtection="1">
      <alignment vertical="center"/>
    </xf>
    <xf numFmtId="176" fontId="2" fillId="5" borderId="1" xfId="1" applyNumberFormat="1" applyFont="1" applyFill="1" applyBorder="1" applyAlignment="1" applyProtection="1"/>
    <xf numFmtId="0" fontId="15" fillId="5" borderId="24" xfId="1" applyFont="1" applyFill="1" applyBorder="1" applyAlignment="1" applyProtection="1">
      <alignment horizontal="left" vertical="center"/>
    </xf>
    <xf numFmtId="0" fontId="3" fillId="5" borderId="25" xfId="1" applyFont="1" applyFill="1" applyBorder="1" applyProtection="1"/>
    <xf numFmtId="0" fontId="16" fillId="5" borderId="25" xfId="1" applyFont="1" applyFill="1" applyBorder="1" applyAlignment="1" applyProtection="1">
      <alignment horizontal="center" vertical="center"/>
    </xf>
    <xf numFmtId="1" fontId="13" fillId="5" borderId="25" xfId="1" applyNumberFormat="1" applyFont="1" applyFill="1" applyBorder="1" applyAlignment="1" applyProtection="1">
      <alignment horizontal="right" vertical="center"/>
    </xf>
    <xf numFmtId="0" fontId="2" fillId="5" borderId="25" xfId="1" applyFont="1" applyFill="1" applyBorder="1" applyProtection="1"/>
    <xf numFmtId="0" fontId="3" fillId="5" borderId="25" xfId="1" applyFont="1" applyFill="1" applyBorder="1" applyAlignment="1" applyProtection="1">
      <alignment horizontal="right"/>
    </xf>
    <xf numFmtId="0" fontId="3" fillId="5" borderId="26" xfId="1" applyFont="1" applyFill="1" applyBorder="1" applyProtection="1"/>
    <xf numFmtId="0" fontId="15" fillId="5" borderId="29" xfId="1" applyFont="1" applyFill="1" applyBorder="1" applyAlignment="1" applyProtection="1">
      <alignment horizontal="left" vertical="center"/>
    </xf>
    <xf numFmtId="0" fontId="3" fillId="5" borderId="30" xfId="1" applyFont="1" applyFill="1" applyBorder="1" applyProtection="1"/>
    <xf numFmtId="0" fontId="2" fillId="5" borderId="30" xfId="1" applyFont="1" applyFill="1" applyBorder="1" applyProtection="1"/>
    <xf numFmtId="0" fontId="13" fillId="5" borderId="30" xfId="1" applyFont="1" applyFill="1" applyBorder="1" applyAlignment="1" applyProtection="1">
      <alignment vertical="center"/>
    </xf>
    <xf numFmtId="1" fontId="13" fillId="5" borderId="30" xfId="1" applyNumberFormat="1" applyFont="1" applyFill="1" applyBorder="1" applyAlignment="1" applyProtection="1">
      <alignment horizontal="right" vertical="center"/>
    </xf>
    <xf numFmtId="0" fontId="3" fillId="5" borderId="30" xfId="1" applyFont="1" applyFill="1" applyBorder="1" applyAlignment="1" applyProtection="1">
      <alignment horizontal="right"/>
    </xf>
    <xf numFmtId="0" fontId="3" fillId="5" borderId="31" xfId="1" applyFont="1" applyFill="1" applyBorder="1" applyProtection="1"/>
    <xf numFmtId="9" fontId="13" fillId="5" borderId="25" xfId="3" applyFont="1" applyFill="1" applyBorder="1" applyAlignment="1" applyProtection="1">
      <alignment vertical="center"/>
    </xf>
    <xf numFmtId="9" fontId="18" fillId="5" borderId="25" xfId="3" applyFont="1" applyFill="1" applyBorder="1" applyAlignment="1" applyProtection="1">
      <alignment vertical="center" wrapText="1"/>
    </xf>
    <xf numFmtId="9" fontId="18" fillId="5" borderId="13" xfId="3" applyFont="1" applyFill="1" applyBorder="1" applyAlignment="1" applyProtection="1">
      <alignment vertical="center" wrapText="1"/>
    </xf>
    <xf numFmtId="9" fontId="18" fillId="5" borderId="14" xfId="3" applyFont="1" applyFill="1" applyBorder="1" applyAlignment="1" applyProtection="1">
      <alignment vertical="center" wrapText="1"/>
    </xf>
    <xf numFmtId="0" fontId="3" fillId="5" borderId="0" xfId="1" applyFont="1" applyFill="1" applyProtection="1"/>
    <xf numFmtId="0" fontId="3" fillId="5" borderId="0" xfId="1" applyFont="1" applyFill="1" applyBorder="1" applyAlignment="1" applyProtection="1">
      <alignment horizontal="right"/>
    </xf>
    <xf numFmtId="0" fontId="3" fillId="5" borderId="0" xfId="1" applyFont="1" applyFill="1" applyBorder="1" applyProtection="1"/>
    <xf numFmtId="0" fontId="13" fillId="5" borderId="40" xfId="1" applyFont="1" applyFill="1" applyBorder="1" applyAlignment="1" applyProtection="1">
      <alignment vertical="center"/>
    </xf>
    <xf numFmtId="0" fontId="13" fillId="5" borderId="43" xfId="1" applyFont="1" applyFill="1" applyBorder="1" applyAlignment="1" applyProtection="1">
      <alignment vertical="center"/>
    </xf>
    <xf numFmtId="0" fontId="13" fillId="5" borderId="48" xfId="1" applyFont="1" applyFill="1" applyBorder="1" applyAlignment="1" applyProtection="1">
      <alignment vertical="center"/>
    </xf>
    <xf numFmtId="0" fontId="13" fillId="5" borderId="88" xfId="1" applyFont="1" applyFill="1" applyBorder="1" applyAlignment="1" applyProtection="1">
      <alignment vertical="center"/>
    </xf>
    <xf numFmtId="0" fontId="13" fillId="5" borderId="57" xfId="1" applyFont="1" applyFill="1" applyBorder="1" applyAlignment="1" applyProtection="1">
      <alignment vertical="center"/>
    </xf>
    <xf numFmtId="0" fontId="13" fillId="5" borderId="56" xfId="1" applyFont="1" applyFill="1" applyBorder="1" applyAlignment="1" applyProtection="1">
      <alignment vertical="center"/>
    </xf>
    <xf numFmtId="0" fontId="13" fillId="5" borderId="56" xfId="1" applyFont="1" applyFill="1" applyBorder="1" applyAlignment="1" applyProtection="1">
      <alignment horizontal="right" vertical="center"/>
    </xf>
    <xf numFmtId="0" fontId="13" fillId="5" borderId="25" xfId="1" applyFont="1" applyFill="1" applyBorder="1" applyAlignment="1" applyProtection="1">
      <alignment vertical="center"/>
    </xf>
    <xf numFmtId="0" fontId="13" fillId="5" borderId="25" xfId="1" applyFont="1" applyFill="1" applyBorder="1" applyAlignment="1" applyProtection="1">
      <alignment horizontal="right" vertical="center"/>
    </xf>
    <xf numFmtId="0" fontId="13" fillId="5" borderId="43" xfId="1" applyFont="1" applyFill="1" applyBorder="1" applyAlignment="1" applyProtection="1">
      <alignment horizontal="right" vertical="center"/>
    </xf>
    <xf numFmtId="0" fontId="13" fillId="5" borderId="45" xfId="1" applyFont="1" applyFill="1" applyBorder="1" applyAlignment="1" applyProtection="1">
      <alignment vertical="center"/>
    </xf>
    <xf numFmtId="0" fontId="13" fillId="5" borderId="0" xfId="1" applyFont="1" applyFill="1" applyBorder="1" applyAlignment="1" applyProtection="1">
      <alignment vertical="center"/>
    </xf>
    <xf numFmtId="0" fontId="13" fillId="5" borderId="0" xfId="1" applyFont="1" applyFill="1" applyBorder="1" applyAlignment="1" applyProtection="1">
      <alignment horizontal="right" vertical="center"/>
    </xf>
    <xf numFmtId="0" fontId="13" fillId="5" borderId="50" xfId="1" applyFont="1" applyFill="1" applyBorder="1" applyAlignment="1" applyProtection="1">
      <alignment vertical="center"/>
    </xf>
    <xf numFmtId="0" fontId="13" fillId="5" borderId="50" xfId="1" applyFont="1" applyFill="1" applyBorder="1" applyAlignment="1" applyProtection="1">
      <alignment horizontal="right" vertical="center"/>
    </xf>
    <xf numFmtId="0" fontId="13" fillId="5" borderId="30" xfId="1" applyFont="1" applyFill="1" applyBorder="1" applyAlignment="1" applyProtection="1">
      <alignment horizontal="right" vertical="center"/>
    </xf>
    <xf numFmtId="182" fontId="17" fillId="5" borderId="0" xfId="4" applyNumberFormat="1" applyFont="1" applyFill="1" applyBorder="1" applyAlignment="1" applyProtection="1">
      <alignment horizontal="center" vertical="center"/>
    </xf>
    <xf numFmtId="0" fontId="13" fillId="0" borderId="55" xfId="1" applyFont="1" applyFill="1" applyBorder="1" applyAlignment="1" applyProtection="1">
      <alignment horizontal="left" vertical="center"/>
    </xf>
    <xf numFmtId="0" fontId="0" fillId="5" borderId="29" xfId="0" applyFill="1" applyBorder="1" applyProtection="1">
      <alignment vertical="center"/>
    </xf>
    <xf numFmtId="0" fontId="37" fillId="5" borderId="29" xfId="0" applyFont="1" applyFill="1" applyBorder="1" applyAlignment="1" applyProtection="1">
      <alignment vertical="center"/>
    </xf>
    <xf numFmtId="0" fontId="3" fillId="6" borderId="0" xfId="1" applyFont="1" applyFill="1" applyBorder="1" applyProtection="1"/>
    <xf numFmtId="0" fontId="3" fillId="6" borderId="0" xfId="1" applyFont="1" applyFill="1" applyProtection="1"/>
    <xf numFmtId="184" fontId="38" fillId="5" borderId="91" xfId="8" applyNumberFormat="1" applyFont="1" applyFill="1" applyBorder="1" applyAlignment="1" applyProtection="1">
      <alignment horizontal="center" vertical="center"/>
    </xf>
    <xf numFmtId="184" fontId="38" fillId="5" borderId="90" xfId="8" applyNumberFormat="1" applyFont="1" applyFill="1" applyBorder="1" applyAlignment="1" applyProtection="1">
      <alignment horizontal="center" vertical="center"/>
    </xf>
    <xf numFmtId="184" fontId="38" fillId="5" borderId="89" xfId="8" applyNumberFormat="1" applyFont="1" applyFill="1" applyBorder="1" applyAlignment="1" applyProtection="1">
      <alignment horizontal="center" vertical="center"/>
    </xf>
    <xf numFmtId="181" fontId="18" fillId="5" borderId="36" xfId="1" applyNumberFormat="1" applyFont="1" applyFill="1" applyBorder="1" applyAlignment="1" applyProtection="1">
      <alignment horizontal="center" vertical="center"/>
    </xf>
    <xf numFmtId="182" fontId="18" fillId="5" borderId="36" xfId="4" applyNumberFormat="1" applyFont="1" applyFill="1" applyBorder="1" applyAlignment="1" applyProtection="1">
      <alignment horizontal="center" vertical="center"/>
    </xf>
    <xf numFmtId="182" fontId="18" fillId="5" borderId="36" xfId="4" applyNumberFormat="1" applyFont="1" applyFill="1" applyBorder="1" applyAlignment="1" applyProtection="1">
      <alignment horizontal="center" vertical="center" wrapText="1"/>
    </xf>
    <xf numFmtId="182" fontId="18" fillId="5" borderId="24" xfId="4" applyNumberFormat="1" applyFont="1" applyFill="1" applyBorder="1" applyAlignment="1" applyProtection="1">
      <alignment horizontal="center" vertical="center"/>
    </xf>
    <xf numFmtId="182" fontId="18" fillId="5" borderId="35" xfId="4" applyNumberFormat="1" applyFont="1" applyFill="1" applyBorder="1" applyAlignment="1" applyProtection="1">
      <alignment horizontal="center" vertical="center" wrapText="1"/>
    </xf>
    <xf numFmtId="182" fontId="18" fillId="5" borderId="35" xfId="4" applyNumberFormat="1" applyFont="1" applyFill="1" applyBorder="1" applyAlignment="1" applyProtection="1">
      <alignment horizontal="center" vertical="center"/>
    </xf>
    <xf numFmtId="182" fontId="17" fillId="5" borderId="14" xfId="4" applyNumberFormat="1" applyFont="1" applyFill="1" applyBorder="1" applyAlignment="1" applyProtection="1">
      <alignment horizontal="center" vertical="center"/>
    </xf>
    <xf numFmtId="182" fontId="17" fillId="5" borderId="35" xfId="4" applyNumberFormat="1" applyFont="1" applyFill="1" applyBorder="1" applyAlignment="1" applyProtection="1">
      <alignment horizontal="center" vertical="center"/>
    </xf>
    <xf numFmtId="200" fontId="17" fillId="5" borderId="37" xfId="1" applyNumberFormat="1" applyFont="1" applyFill="1" applyBorder="1" applyAlignment="1" applyProtection="1">
      <alignment horizontal="center" vertical="center"/>
      <protection locked="0"/>
    </xf>
    <xf numFmtId="200" fontId="17" fillId="5" borderId="38" xfId="1" applyNumberFormat="1" applyFont="1" applyFill="1" applyBorder="1" applyAlignment="1" applyProtection="1">
      <alignment horizontal="center" vertical="center"/>
      <protection locked="0"/>
    </xf>
    <xf numFmtId="200" fontId="17" fillId="5" borderId="39" xfId="1" applyNumberFormat="1" applyFont="1" applyFill="1" applyBorder="1" applyAlignment="1" applyProtection="1">
      <alignment horizontal="center" vertical="center"/>
      <protection locked="0"/>
    </xf>
    <xf numFmtId="0" fontId="17" fillId="5" borderId="37" xfId="1" applyNumberFormat="1" applyFont="1" applyFill="1" applyBorder="1" applyAlignment="1" applyProtection="1">
      <alignment horizontal="center" vertical="center" shrinkToFit="1"/>
      <protection locked="0"/>
    </xf>
    <xf numFmtId="0" fontId="17" fillId="5" borderId="38" xfId="1" applyNumberFormat="1" applyFont="1" applyFill="1" applyBorder="1" applyAlignment="1" applyProtection="1">
      <alignment horizontal="center" vertical="center" shrinkToFit="1"/>
      <protection locked="0"/>
    </xf>
    <xf numFmtId="0" fontId="17" fillId="5" borderId="39" xfId="1" applyNumberFormat="1" applyFont="1" applyFill="1" applyBorder="1" applyAlignment="1" applyProtection="1">
      <alignment horizontal="center" vertical="center" shrinkToFit="1"/>
      <protection locked="0"/>
    </xf>
    <xf numFmtId="181" fontId="17" fillId="5" borderId="37" xfId="1" applyNumberFormat="1" applyFont="1" applyFill="1" applyBorder="1" applyAlignment="1" applyProtection="1">
      <alignment horizontal="center" vertical="center"/>
      <protection locked="0"/>
    </xf>
    <xf numFmtId="181" fontId="17" fillId="5" borderId="38" xfId="1" applyNumberFormat="1" applyFont="1" applyFill="1" applyBorder="1" applyAlignment="1" applyProtection="1">
      <alignment horizontal="center" vertical="center"/>
      <protection locked="0"/>
    </xf>
    <xf numFmtId="0" fontId="13" fillId="6" borderId="35" xfId="1" applyFont="1" applyFill="1" applyBorder="1" applyAlignment="1" applyProtection="1">
      <alignment horizontal="left" vertical="center" wrapText="1"/>
    </xf>
    <xf numFmtId="198" fontId="17" fillId="6" borderId="35" xfId="5" applyNumberFormat="1" applyFont="1" applyFill="1" applyBorder="1" applyAlignment="1" applyProtection="1">
      <alignment horizontal="right" vertical="center" indent="2" shrinkToFit="1"/>
    </xf>
    <xf numFmtId="0" fontId="20" fillId="0" borderId="44" xfId="1" applyFont="1" applyFill="1" applyBorder="1" applyAlignment="1" applyProtection="1">
      <alignment horizontal="center" vertical="center"/>
      <protection locked="0"/>
    </xf>
    <xf numFmtId="0" fontId="20" fillId="0" borderId="45" xfId="1" applyFont="1" applyFill="1" applyBorder="1" applyAlignment="1" applyProtection="1">
      <alignment horizontal="center" vertical="center"/>
      <protection locked="0"/>
    </xf>
    <xf numFmtId="38" fontId="23" fillId="3" borderId="15" xfId="5" applyFont="1" applyFill="1" applyBorder="1" applyAlignment="1" applyProtection="1">
      <alignment horizontal="center" vertical="center" shrinkToFit="1"/>
    </xf>
    <xf numFmtId="38" fontId="23" fillId="3" borderId="13" xfId="5" applyFont="1" applyFill="1" applyBorder="1" applyAlignment="1" applyProtection="1">
      <alignment horizontal="center" vertical="center" shrinkToFit="1"/>
    </xf>
    <xf numFmtId="38" fontId="23" fillId="3" borderId="14" xfId="5" applyFont="1" applyFill="1" applyBorder="1" applyAlignment="1" applyProtection="1">
      <alignment horizontal="center" vertical="center" shrinkToFit="1"/>
    </xf>
    <xf numFmtId="38" fontId="23" fillId="0" borderId="15" xfId="5" applyFont="1" applyFill="1" applyBorder="1" applyAlignment="1" applyProtection="1">
      <alignment horizontal="center" vertical="center" shrinkToFit="1"/>
    </xf>
    <xf numFmtId="38" fontId="23" fillId="0" borderId="13" xfId="5" applyFont="1" applyFill="1" applyBorder="1" applyAlignment="1" applyProtection="1">
      <alignment horizontal="center" vertical="center" shrinkToFit="1"/>
    </xf>
    <xf numFmtId="38" fontId="23" fillId="0" borderId="14" xfId="5" applyFont="1" applyFill="1" applyBorder="1" applyAlignment="1" applyProtection="1">
      <alignment horizontal="center" vertical="center" shrinkToFit="1"/>
    </xf>
    <xf numFmtId="0" fontId="13" fillId="0" borderId="35" xfId="1" applyFont="1" applyFill="1" applyBorder="1" applyAlignment="1" applyProtection="1">
      <alignment horizontal="center" vertical="center" textRotation="255"/>
    </xf>
    <xf numFmtId="3" fontId="21" fillId="3" borderId="57" xfId="1" applyNumberFormat="1" applyFont="1" applyFill="1" applyBorder="1" applyAlignment="1" applyProtection="1">
      <alignment horizontal="center" vertical="center" shrinkToFit="1"/>
    </xf>
    <xf numFmtId="3" fontId="21" fillId="3" borderId="56" xfId="1" applyNumberFormat="1" applyFont="1" applyFill="1" applyBorder="1" applyAlignment="1" applyProtection="1">
      <alignment horizontal="center" vertical="center" shrinkToFit="1"/>
    </xf>
    <xf numFmtId="3" fontId="21" fillId="3" borderId="58" xfId="1" applyNumberFormat="1" applyFont="1" applyFill="1" applyBorder="1" applyAlignment="1" applyProtection="1">
      <alignment horizontal="center" vertical="center" shrinkToFit="1"/>
    </xf>
    <xf numFmtId="3" fontId="21" fillId="3" borderId="80" xfId="1" applyNumberFormat="1" applyFont="1" applyFill="1" applyBorder="1" applyAlignment="1" applyProtection="1">
      <alignment horizontal="center" vertical="center" shrinkToFit="1"/>
    </xf>
    <xf numFmtId="3" fontId="21" fillId="3" borderId="60" xfId="1" applyNumberFormat="1" applyFont="1" applyFill="1" applyBorder="1" applyAlignment="1" applyProtection="1">
      <alignment horizontal="center" vertical="center" shrinkToFit="1"/>
    </xf>
    <xf numFmtId="3" fontId="21" fillId="3" borderId="44" xfId="1" applyNumberFormat="1" applyFont="1" applyFill="1" applyBorder="1" applyAlignment="1" applyProtection="1">
      <alignment horizontal="center" vertical="center" shrinkToFit="1"/>
    </xf>
    <xf numFmtId="3" fontId="21" fillId="3" borderId="43" xfId="1" applyNumberFormat="1" applyFont="1" applyFill="1" applyBorder="1" applyAlignment="1" applyProtection="1">
      <alignment horizontal="center" vertical="center" shrinkToFit="1"/>
    </xf>
    <xf numFmtId="3" fontId="21" fillId="3" borderId="49" xfId="1" applyNumberFormat="1" applyFont="1" applyFill="1" applyBorder="1" applyAlignment="1" applyProtection="1">
      <alignment horizontal="center" vertical="center" shrinkToFit="1"/>
    </xf>
    <xf numFmtId="3" fontId="21" fillId="3" borderId="48" xfId="1" applyNumberFormat="1" applyFont="1" applyFill="1" applyBorder="1" applyAlignment="1" applyProtection="1">
      <alignment horizontal="center" vertical="center" shrinkToFit="1"/>
    </xf>
    <xf numFmtId="3" fontId="13" fillId="0" borderId="29" xfId="1" applyNumberFormat="1" applyFont="1" applyFill="1" applyBorder="1" applyAlignment="1" applyProtection="1">
      <alignment horizontal="right" vertical="center" shrinkToFit="1"/>
    </xf>
    <xf numFmtId="3" fontId="13" fillId="0" borderId="30" xfId="1" applyNumberFormat="1" applyFont="1" applyFill="1" applyBorder="1" applyAlignment="1" applyProtection="1">
      <alignment horizontal="right" vertical="center" shrinkToFit="1"/>
    </xf>
    <xf numFmtId="3" fontId="13" fillId="0" borderId="0" xfId="1" applyNumberFormat="1" applyFont="1" applyFill="1" applyBorder="1" applyAlignment="1" applyProtection="1">
      <alignment horizontal="right" vertical="center" shrinkToFit="1"/>
    </xf>
    <xf numFmtId="3" fontId="21" fillId="0" borderId="48" xfId="1" applyNumberFormat="1" applyFont="1" applyFill="1" applyBorder="1" applyAlignment="1" applyProtection="1">
      <alignment horizontal="center" vertical="center" shrinkToFit="1"/>
    </xf>
    <xf numFmtId="3" fontId="21" fillId="0" borderId="43" xfId="1" applyNumberFormat="1" applyFont="1" applyFill="1" applyBorder="1" applyAlignment="1" applyProtection="1">
      <alignment horizontal="center" vertical="center" shrinkToFit="1"/>
    </xf>
    <xf numFmtId="3" fontId="21" fillId="0" borderId="49" xfId="1" applyNumberFormat="1" applyFont="1" applyFill="1" applyBorder="1" applyAlignment="1" applyProtection="1">
      <alignment horizontal="center" vertical="center" shrinkToFit="1"/>
    </xf>
    <xf numFmtId="3" fontId="21" fillId="3" borderId="51" xfId="1" applyNumberFormat="1" applyFont="1" applyFill="1" applyBorder="1" applyAlignment="1" applyProtection="1">
      <alignment horizontal="center" vertical="center" shrinkToFit="1"/>
    </xf>
    <xf numFmtId="3" fontId="21" fillId="3" borderId="63" xfId="1" applyNumberFormat="1" applyFont="1" applyFill="1" applyBorder="1" applyAlignment="1" applyProtection="1">
      <alignment horizontal="center" vertical="center" shrinkToFit="1"/>
    </xf>
    <xf numFmtId="3" fontId="21" fillId="3" borderId="52" xfId="1" applyNumberFormat="1" applyFont="1" applyFill="1" applyBorder="1" applyAlignment="1" applyProtection="1">
      <alignment horizontal="center" vertical="center" shrinkToFit="1"/>
    </xf>
    <xf numFmtId="176" fontId="2" fillId="5" borderId="1" xfId="1" applyNumberFormat="1" applyFont="1" applyFill="1" applyBorder="1" applyAlignment="1" applyProtection="1">
      <alignment horizontal="center"/>
    </xf>
    <xf numFmtId="0" fontId="9" fillId="5" borderId="8" xfId="1" applyFont="1" applyFill="1" applyBorder="1" applyAlignment="1" applyProtection="1">
      <alignment horizontal="center" vertical="center" shrinkToFit="1"/>
      <protection hidden="1"/>
    </xf>
    <xf numFmtId="0" fontId="9" fillId="5" borderId="6" xfId="1" applyFont="1" applyFill="1" applyBorder="1" applyAlignment="1" applyProtection="1">
      <alignment horizontal="center" vertical="center" shrinkToFit="1"/>
      <protection hidden="1"/>
    </xf>
    <xf numFmtId="0" fontId="36" fillId="5" borderId="3" xfId="1" applyFont="1" applyFill="1" applyBorder="1" applyAlignment="1" applyProtection="1">
      <alignment horizontal="center" shrinkToFit="1"/>
      <protection locked="0" hidden="1"/>
    </xf>
    <xf numFmtId="0" fontId="9" fillId="5" borderId="9" xfId="1" applyFont="1" applyFill="1" applyBorder="1" applyAlignment="1" applyProtection="1">
      <alignment horizontal="center" vertical="center" shrinkToFit="1"/>
      <protection hidden="1"/>
    </xf>
    <xf numFmtId="0" fontId="7" fillId="5" borderId="12" xfId="1" applyFont="1" applyFill="1" applyBorder="1" applyAlignment="1" applyProtection="1">
      <alignment horizontal="center" vertical="center" shrinkToFit="1"/>
      <protection hidden="1"/>
    </xf>
    <xf numFmtId="0" fontId="7" fillId="5" borderId="13" xfId="1" applyFont="1" applyFill="1" applyBorder="1" applyAlignment="1" applyProtection="1">
      <alignment horizontal="center" vertical="center" shrinkToFit="1"/>
      <protection hidden="1"/>
    </xf>
    <xf numFmtId="0" fontId="7" fillId="5" borderId="14" xfId="1" applyFont="1" applyFill="1" applyBorder="1" applyAlignment="1" applyProtection="1">
      <alignment horizontal="center" vertical="center" shrinkToFit="1"/>
      <protection hidden="1"/>
    </xf>
    <xf numFmtId="177" fontId="9" fillId="5" borderId="15" xfId="1" applyNumberFormat="1" applyFont="1" applyFill="1" applyBorder="1" applyAlignment="1" applyProtection="1">
      <alignment horizontal="center" vertical="center" shrinkToFit="1"/>
      <protection locked="0" hidden="1"/>
    </xf>
    <xf numFmtId="177" fontId="9" fillId="5" borderId="13" xfId="1" applyNumberFormat="1" applyFont="1" applyFill="1" applyBorder="1" applyAlignment="1" applyProtection="1">
      <alignment horizontal="center" vertical="center" shrinkToFit="1"/>
      <protection locked="0" hidden="1"/>
    </xf>
    <xf numFmtId="177" fontId="9" fillId="5" borderId="16" xfId="1" applyNumberFormat="1" applyFont="1" applyFill="1" applyBorder="1" applyAlignment="1" applyProtection="1">
      <alignment horizontal="center" vertical="center" shrinkToFit="1"/>
      <protection locked="0" hidden="1"/>
    </xf>
    <xf numFmtId="0" fontId="13" fillId="5" borderId="10" xfId="1" applyFont="1" applyFill="1" applyBorder="1" applyAlignment="1" applyProtection="1">
      <alignment horizontal="center" vertical="center" shrinkToFit="1"/>
      <protection hidden="1"/>
    </xf>
    <xf numFmtId="0" fontId="13" fillId="5" borderId="0" xfId="1" applyFont="1" applyFill="1" applyBorder="1" applyAlignment="1" applyProtection="1">
      <alignment horizontal="center" vertical="center" shrinkToFit="1"/>
      <protection hidden="1"/>
    </xf>
    <xf numFmtId="0" fontId="13" fillId="5" borderId="28" xfId="1" applyFont="1" applyFill="1" applyBorder="1" applyAlignment="1" applyProtection="1">
      <alignment horizontal="center" vertical="center" shrinkToFit="1"/>
      <protection hidden="1"/>
    </xf>
    <xf numFmtId="0" fontId="13" fillId="5" borderId="86" xfId="1" applyFont="1" applyFill="1" applyBorder="1" applyAlignment="1" applyProtection="1">
      <alignment horizontal="center" vertical="center" shrinkToFit="1"/>
      <protection hidden="1"/>
    </xf>
    <xf numFmtId="0" fontId="13" fillId="5" borderId="30" xfId="1" applyFont="1" applyFill="1" applyBorder="1" applyAlignment="1" applyProtection="1">
      <alignment horizontal="center" vertical="center" shrinkToFit="1"/>
      <protection hidden="1"/>
    </xf>
    <xf numFmtId="0" fontId="13" fillId="5" borderId="31" xfId="1" applyFont="1" applyFill="1" applyBorder="1" applyAlignment="1" applyProtection="1">
      <alignment horizontal="center" vertical="center" shrinkToFit="1"/>
      <protection hidden="1"/>
    </xf>
    <xf numFmtId="0" fontId="9" fillId="5" borderId="27" xfId="1" applyFont="1" applyFill="1" applyBorder="1" applyAlignment="1" applyProtection="1">
      <alignment horizontal="center" vertical="center" shrinkToFit="1"/>
      <protection locked="0" hidden="1"/>
    </xf>
    <xf numFmtId="0" fontId="9" fillId="5" borderId="0" xfId="1" applyFont="1" applyFill="1" applyBorder="1" applyAlignment="1" applyProtection="1">
      <alignment horizontal="center" vertical="center" shrinkToFit="1"/>
      <protection locked="0" hidden="1"/>
    </xf>
    <xf numFmtId="0" fontId="9" fillId="5" borderId="11" xfId="1" applyFont="1" applyFill="1" applyBorder="1" applyAlignment="1" applyProtection="1">
      <alignment horizontal="center" vertical="center" shrinkToFit="1"/>
      <protection locked="0" hidden="1"/>
    </xf>
    <xf numFmtId="0" fontId="9" fillId="5" borderId="29" xfId="1" applyFont="1" applyFill="1" applyBorder="1" applyAlignment="1" applyProtection="1">
      <alignment horizontal="center" vertical="center" shrinkToFit="1"/>
      <protection locked="0" hidden="1"/>
    </xf>
    <xf numFmtId="0" fontId="9" fillId="5" borderId="30" xfId="1" applyFont="1" applyFill="1" applyBorder="1" applyAlignment="1" applyProtection="1">
      <alignment horizontal="center" vertical="center" shrinkToFit="1"/>
      <protection locked="0" hidden="1"/>
    </xf>
    <xf numFmtId="0" fontId="9" fillId="5" borderId="87" xfId="1" applyFont="1" applyFill="1" applyBorder="1" applyAlignment="1" applyProtection="1">
      <alignment horizontal="center" vertical="center" shrinkToFit="1"/>
      <protection locked="0" hidden="1"/>
    </xf>
    <xf numFmtId="0" fontId="2" fillId="5" borderId="1" xfId="1" applyFill="1" applyBorder="1" applyAlignment="1" applyProtection="1">
      <alignment horizontal="center"/>
    </xf>
    <xf numFmtId="0" fontId="13" fillId="5" borderId="15" xfId="1" applyFont="1" applyFill="1" applyBorder="1" applyAlignment="1" applyProtection="1">
      <alignment horizontal="center" vertical="center"/>
    </xf>
    <xf numFmtId="0" fontId="13" fillId="5" borderId="13" xfId="1" applyFont="1" applyFill="1" applyBorder="1" applyAlignment="1" applyProtection="1">
      <alignment horizontal="center" vertical="center"/>
    </xf>
    <xf numFmtId="0" fontId="13" fillId="5" borderId="14" xfId="1" applyFont="1" applyFill="1" applyBorder="1" applyAlignment="1" applyProtection="1">
      <alignment horizontal="center" vertical="center"/>
    </xf>
    <xf numFmtId="0" fontId="13" fillId="2" borderId="35" xfId="1" applyFont="1" applyFill="1" applyBorder="1" applyAlignment="1" applyProtection="1">
      <alignment horizontal="left" vertical="center" wrapText="1"/>
    </xf>
    <xf numFmtId="0" fontId="7" fillId="5" borderId="12" xfId="1" applyFont="1" applyFill="1" applyBorder="1" applyAlignment="1" applyProtection="1">
      <alignment horizontal="center" vertical="center"/>
    </xf>
    <xf numFmtId="0" fontId="7" fillId="5" borderId="13" xfId="1" applyFont="1" applyFill="1" applyBorder="1" applyAlignment="1" applyProtection="1">
      <alignment horizontal="center" vertical="center"/>
    </xf>
    <xf numFmtId="0" fontId="7" fillId="5" borderId="16" xfId="1" applyFont="1" applyFill="1" applyBorder="1" applyAlignment="1" applyProtection="1">
      <alignment horizontal="center" vertical="center"/>
    </xf>
    <xf numFmtId="180" fontId="17" fillId="5" borderId="32" xfId="1" applyNumberFormat="1" applyFont="1" applyFill="1" applyBorder="1" applyAlignment="1" applyProtection="1">
      <alignment horizontal="center" vertical="center" shrinkToFit="1"/>
      <protection locked="0"/>
    </xf>
    <xf numFmtId="180" fontId="17" fillId="5" borderId="33" xfId="1" applyNumberFormat="1" applyFont="1" applyFill="1" applyBorder="1" applyAlignment="1" applyProtection="1">
      <alignment horizontal="center" vertical="center" shrinkToFit="1"/>
      <protection locked="0"/>
    </xf>
    <xf numFmtId="180" fontId="17" fillId="5" borderId="34" xfId="1" applyNumberFormat="1" applyFont="1" applyFill="1" applyBorder="1" applyAlignment="1" applyProtection="1">
      <alignment horizontal="center" vertical="center" shrinkToFit="1"/>
      <protection locked="0"/>
    </xf>
    <xf numFmtId="0" fontId="7" fillId="5" borderId="14" xfId="1" applyFont="1" applyFill="1" applyBorder="1" applyAlignment="1" applyProtection="1">
      <alignment horizontal="center" vertical="center"/>
    </xf>
    <xf numFmtId="0" fontId="17" fillId="5" borderId="15" xfId="1" applyFont="1" applyFill="1" applyBorder="1" applyAlignment="1" applyProtection="1">
      <alignment horizontal="center" vertical="center"/>
    </xf>
    <xf numFmtId="0" fontId="17" fillId="5" borderId="13" xfId="1" applyFont="1" applyFill="1" applyBorder="1" applyAlignment="1" applyProtection="1">
      <alignment horizontal="center" vertical="center"/>
    </xf>
    <xf numFmtId="0" fontId="17" fillId="5" borderId="14" xfId="1" applyFont="1" applyFill="1" applyBorder="1" applyAlignment="1" applyProtection="1">
      <alignment horizontal="center" vertical="center"/>
    </xf>
    <xf numFmtId="0" fontId="20" fillId="0" borderId="2" xfId="1" applyFont="1" applyFill="1" applyBorder="1" applyAlignment="1" applyProtection="1">
      <alignment horizontal="center" vertical="center"/>
      <protection locked="0"/>
    </xf>
    <xf numFmtId="0" fontId="20" fillId="0" borderId="4" xfId="1" applyFont="1" applyFill="1" applyBorder="1" applyAlignment="1" applyProtection="1">
      <alignment horizontal="center" vertical="center"/>
      <protection locked="0"/>
    </xf>
    <xf numFmtId="0" fontId="13" fillId="0" borderId="6" xfId="1" applyFont="1" applyFill="1" applyBorder="1" applyAlignment="1" applyProtection="1">
      <alignment horizontal="right" vertical="center" shrinkToFit="1"/>
    </xf>
    <xf numFmtId="0" fontId="13" fillId="0" borderId="7" xfId="1" applyFont="1" applyFill="1" applyBorder="1" applyAlignment="1" applyProtection="1">
      <alignment horizontal="right" vertical="center" shrinkToFit="1"/>
    </xf>
    <xf numFmtId="183" fontId="20" fillId="3" borderId="32" xfId="1" applyNumberFormat="1" applyFont="1" applyFill="1" applyBorder="1" applyAlignment="1" applyProtection="1">
      <alignment horizontal="center" vertical="center" shrinkToFit="1"/>
    </xf>
    <xf numFmtId="183" fontId="20" fillId="3" borderId="33" xfId="1" applyNumberFormat="1" applyFont="1" applyFill="1" applyBorder="1" applyAlignment="1" applyProtection="1">
      <alignment horizontal="center" vertical="center" shrinkToFit="1"/>
    </xf>
    <xf numFmtId="183" fontId="20" fillId="3" borderId="72" xfId="1" applyNumberFormat="1" applyFont="1" applyFill="1" applyBorder="1" applyAlignment="1" applyProtection="1">
      <alignment horizontal="center" vertical="center" shrinkToFit="1"/>
    </xf>
    <xf numFmtId="183" fontId="20" fillId="3" borderId="73" xfId="1" applyNumberFormat="1" applyFont="1" applyFill="1" applyBorder="1" applyAlignment="1" applyProtection="1">
      <alignment horizontal="center" vertical="center" shrinkToFit="1"/>
    </xf>
    <xf numFmtId="183" fontId="20" fillId="0" borderId="73" xfId="1" applyNumberFormat="1" applyFont="1" applyFill="1" applyBorder="1" applyAlignment="1" applyProtection="1">
      <alignment horizontal="center" vertical="center" shrinkToFit="1"/>
      <protection locked="0"/>
    </xf>
    <xf numFmtId="183" fontId="20" fillId="0" borderId="33" xfId="1" applyNumberFormat="1" applyFont="1" applyFill="1" applyBorder="1" applyAlignment="1" applyProtection="1">
      <alignment horizontal="center" vertical="center" shrinkToFit="1"/>
      <protection locked="0"/>
    </xf>
    <xf numFmtId="183" fontId="20" fillId="0" borderId="72" xfId="1" applyNumberFormat="1" applyFont="1" applyFill="1" applyBorder="1" applyAlignment="1" applyProtection="1">
      <alignment horizontal="center" vertical="center" shrinkToFit="1"/>
      <protection locked="0"/>
    </xf>
    <xf numFmtId="3" fontId="21" fillId="3" borderId="81" xfId="1" applyNumberFormat="1" applyFont="1" applyFill="1" applyBorder="1" applyAlignment="1" applyProtection="1">
      <alignment horizontal="center" vertical="center" shrinkToFit="1"/>
    </xf>
    <xf numFmtId="3" fontId="21" fillId="0" borderId="29" xfId="1" applyNumberFormat="1" applyFont="1" applyFill="1" applyBorder="1" applyAlignment="1" applyProtection="1">
      <alignment horizontal="center" vertical="center" shrinkToFit="1"/>
    </xf>
    <xf numFmtId="3" fontId="21" fillId="0" borderId="30" xfId="1" applyNumberFormat="1" applyFont="1" applyFill="1" applyBorder="1" applyAlignment="1" applyProtection="1">
      <alignment horizontal="center" vertical="center" shrinkToFit="1"/>
    </xf>
    <xf numFmtId="3" fontId="21" fillId="0" borderId="31" xfId="1" applyNumberFormat="1" applyFont="1" applyFill="1" applyBorder="1" applyAlignment="1" applyProtection="1">
      <alignment horizontal="center" vertical="center" shrinkToFit="1"/>
    </xf>
    <xf numFmtId="0" fontId="20" fillId="0" borderId="82" xfId="1" applyFont="1" applyFill="1" applyBorder="1" applyAlignment="1" applyProtection="1">
      <alignment horizontal="center" vertical="center"/>
      <protection locked="0"/>
    </xf>
    <xf numFmtId="0" fontId="20" fillId="0" borderId="83" xfId="1" applyFont="1" applyFill="1" applyBorder="1" applyAlignment="1" applyProtection="1">
      <alignment horizontal="center" vertical="center"/>
      <protection locked="0"/>
    </xf>
    <xf numFmtId="3" fontId="21" fillId="0" borderId="57" xfId="1" applyNumberFormat="1" applyFont="1" applyFill="1" applyBorder="1" applyAlignment="1" applyProtection="1">
      <alignment horizontal="center" vertical="center" shrinkToFit="1"/>
    </xf>
    <xf numFmtId="3" fontId="21" fillId="0" borderId="56" xfId="1" applyNumberFormat="1" applyFont="1" applyFill="1" applyBorder="1" applyAlignment="1" applyProtection="1">
      <alignment horizontal="center" vertical="center" shrinkToFit="1"/>
    </xf>
    <xf numFmtId="3" fontId="21" fillId="0" borderId="58" xfId="1" applyNumberFormat="1" applyFont="1" applyFill="1" applyBorder="1" applyAlignment="1" applyProtection="1">
      <alignment horizontal="center" vertical="center" shrinkToFit="1"/>
    </xf>
    <xf numFmtId="0" fontId="9" fillId="5" borderId="22" xfId="1" applyFont="1" applyFill="1" applyBorder="1" applyAlignment="1" applyProtection="1">
      <alignment horizontal="center" vertical="center" shrinkToFit="1"/>
      <protection locked="0" hidden="1"/>
    </xf>
    <xf numFmtId="0" fontId="9" fillId="5" borderId="20" xfId="1" applyFont="1" applyFill="1" applyBorder="1" applyAlignment="1" applyProtection="1">
      <alignment horizontal="center" vertical="center" shrinkToFit="1"/>
      <protection locked="0" hidden="1"/>
    </xf>
    <xf numFmtId="0" fontId="9" fillId="5" borderId="23" xfId="1" applyFont="1" applyFill="1" applyBorder="1" applyAlignment="1" applyProtection="1">
      <alignment horizontal="center" vertical="center" shrinkToFit="1"/>
      <protection locked="0" hidden="1"/>
    </xf>
    <xf numFmtId="0" fontId="13" fillId="5" borderId="3" xfId="1" applyFont="1" applyFill="1" applyBorder="1" applyAlignment="1" applyProtection="1">
      <alignment horizontal="center" vertical="center" shrinkToFit="1"/>
    </xf>
    <xf numFmtId="0" fontId="9" fillId="5" borderId="3" xfId="1" applyFont="1" applyFill="1" applyBorder="1" applyAlignment="1" applyProtection="1">
      <alignment horizontal="left" vertical="center" shrinkToFit="1"/>
    </xf>
    <xf numFmtId="198" fontId="17" fillId="2" borderId="35" xfId="5" applyNumberFormat="1" applyFont="1" applyFill="1" applyBorder="1" applyAlignment="1" applyProtection="1">
      <alignment horizontal="right" vertical="center" indent="2" shrinkToFit="1"/>
    </xf>
    <xf numFmtId="3" fontId="21" fillId="0" borderId="76" xfId="1" applyNumberFormat="1" applyFont="1" applyFill="1" applyBorder="1" applyAlignment="1" applyProtection="1">
      <alignment horizontal="center" vertical="center" shrinkToFit="1"/>
    </xf>
    <xf numFmtId="3" fontId="21" fillId="0" borderId="74" xfId="1" applyNumberFormat="1" applyFont="1" applyFill="1" applyBorder="1" applyAlignment="1" applyProtection="1">
      <alignment horizontal="center" vertical="center" shrinkToFit="1"/>
    </xf>
    <xf numFmtId="3" fontId="21" fillId="0" borderId="75" xfId="1" applyNumberFormat="1" applyFont="1" applyFill="1" applyBorder="1" applyAlignment="1" applyProtection="1">
      <alignment horizontal="center" vertical="center" shrinkToFit="1"/>
    </xf>
    <xf numFmtId="3" fontId="21" fillId="3" borderId="41" xfId="1" applyNumberFormat="1" applyFont="1" applyFill="1" applyBorder="1" applyAlignment="1" applyProtection="1">
      <alignment horizontal="center" vertical="center" shrinkToFit="1"/>
    </xf>
    <xf numFmtId="3" fontId="21" fillId="3" borderId="74" xfId="1" applyNumberFormat="1" applyFont="1" applyFill="1" applyBorder="1" applyAlignment="1" applyProtection="1">
      <alignment horizontal="center" vertical="center" shrinkToFit="1"/>
    </xf>
    <xf numFmtId="3" fontId="21" fillId="3" borderId="75" xfId="1" applyNumberFormat="1" applyFont="1" applyFill="1" applyBorder="1" applyAlignment="1" applyProtection="1">
      <alignment horizontal="center" vertical="center" shrinkToFit="1"/>
    </xf>
    <xf numFmtId="3" fontId="21" fillId="3" borderId="76" xfId="1" applyNumberFormat="1" applyFont="1" applyFill="1" applyBorder="1" applyAlignment="1" applyProtection="1">
      <alignment horizontal="center" vertical="center" shrinkToFit="1"/>
    </xf>
    <xf numFmtId="0" fontId="13" fillId="5" borderId="35" xfId="1" applyFont="1" applyFill="1" applyBorder="1" applyAlignment="1" applyProtection="1">
      <alignment horizontal="center" vertical="center"/>
    </xf>
    <xf numFmtId="0" fontId="6" fillId="5" borderId="2" xfId="1" applyFont="1" applyFill="1" applyBorder="1" applyAlignment="1" applyProtection="1">
      <alignment horizontal="center" vertical="center"/>
    </xf>
    <xf numFmtId="0" fontId="6" fillId="5" borderId="3" xfId="1" applyFont="1" applyFill="1" applyBorder="1" applyAlignment="1" applyProtection="1">
      <alignment horizontal="center" vertical="center"/>
    </xf>
    <xf numFmtId="0" fontId="6" fillId="5" borderId="4" xfId="1" applyFont="1" applyFill="1" applyBorder="1" applyAlignment="1" applyProtection="1">
      <alignment horizontal="center" vertical="center"/>
    </xf>
    <xf numFmtId="0" fontId="6" fillId="5" borderId="10" xfId="1" applyFont="1" applyFill="1" applyBorder="1" applyAlignment="1" applyProtection="1">
      <alignment horizontal="center" vertical="center"/>
    </xf>
    <xf numFmtId="0" fontId="6" fillId="5" borderId="0" xfId="1" applyFont="1" applyFill="1" applyBorder="1" applyAlignment="1" applyProtection="1">
      <alignment horizontal="center" vertical="center"/>
    </xf>
    <xf numFmtId="0" fontId="6" fillId="5" borderId="11" xfId="1" applyFont="1" applyFill="1" applyBorder="1" applyAlignment="1" applyProtection="1">
      <alignment horizontal="center" vertical="center"/>
    </xf>
    <xf numFmtId="0" fontId="6" fillId="5" borderId="17" xfId="1" applyFont="1" applyFill="1" applyBorder="1" applyAlignment="1" applyProtection="1">
      <alignment horizontal="center" vertical="center"/>
    </xf>
    <xf numFmtId="0" fontId="6" fillId="5" borderId="1" xfId="1" applyFont="1" applyFill="1" applyBorder="1" applyAlignment="1" applyProtection="1">
      <alignment horizontal="center" vertical="center"/>
    </xf>
    <xf numFmtId="0" fontId="6" fillId="5" borderId="18" xfId="1" applyFont="1" applyFill="1" applyBorder="1" applyAlignment="1" applyProtection="1">
      <alignment horizontal="center" vertical="center"/>
    </xf>
    <xf numFmtId="0" fontId="7" fillId="5" borderId="5" xfId="1" applyFont="1" applyFill="1" applyBorder="1" applyAlignment="1" applyProtection="1">
      <alignment horizontal="center" vertical="center" shrinkToFit="1"/>
      <protection hidden="1"/>
    </xf>
    <xf numFmtId="0" fontId="7" fillId="5" borderId="6" xfId="1" applyFont="1" applyFill="1" applyBorder="1" applyAlignment="1" applyProtection="1">
      <alignment horizontal="center" vertical="center" shrinkToFit="1"/>
      <protection hidden="1"/>
    </xf>
    <xf numFmtId="0" fontId="7" fillId="5" borderId="7" xfId="1" applyFont="1" applyFill="1" applyBorder="1" applyAlignment="1" applyProtection="1">
      <alignment horizontal="center" vertical="center" shrinkToFit="1"/>
      <protection hidden="1"/>
    </xf>
    <xf numFmtId="177" fontId="9" fillId="5" borderId="15" xfId="1" applyNumberFormat="1" applyFont="1" applyFill="1" applyBorder="1" applyAlignment="1" applyProtection="1">
      <alignment horizontal="center" vertical="center" shrinkToFit="1"/>
      <protection hidden="1"/>
    </xf>
    <xf numFmtId="177" fontId="9" fillId="5" borderId="13" xfId="1" applyNumberFormat="1" applyFont="1" applyFill="1" applyBorder="1" applyAlignment="1" applyProtection="1">
      <alignment horizontal="center" vertical="center" shrinkToFit="1"/>
      <protection hidden="1"/>
    </xf>
    <xf numFmtId="177" fontId="9" fillId="5" borderId="16" xfId="1" applyNumberFormat="1" applyFont="1" applyFill="1" applyBorder="1" applyAlignment="1" applyProtection="1">
      <alignment horizontal="center" vertical="center" shrinkToFit="1"/>
      <protection hidden="1"/>
    </xf>
    <xf numFmtId="0" fontId="13" fillId="0" borderId="15" xfId="1" applyFont="1" applyBorder="1" applyAlignment="1" applyProtection="1">
      <alignment horizontal="left" vertical="center"/>
    </xf>
    <xf numFmtId="0" fontId="13" fillId="0" borderId="13" xfId="1" applyFont="1" applyBorder="1" applyAlignment="1" applyProtection="1">
      <alignment horizontal="left" vertical="center"/>
    </xf>
    <xf numFmtId="0" fontId="13" fillId="0" borderId="13" xfId="1" applyFont="1" applyBorder="1" applyAlignment="1" applyProtection="1">
      <alignment horizontal="right" vertical="center"/>
    </xf>
    <xf numFmtId="0" fontId="13" fillId="5" borderId="24" xfId="1" applyFont="1" applyFill="1" applyBorder="1" applyAlignment="1" applyProtection="1">
      <alignment horizontal="center" vertical="center"/>
    </xf>
    <xf numFmtId="0" fontId="13" fillId="5" borderId="25" xfId="1" applyFont="1" applyFill="1" applyBorder="1" applyAlignment="1" applyProtection="1">
      <alignment horizontal="center" vertical="center"/>
    </xf>
    <xf numFmtId="0" fontId="13" fillId="5" borderId="27" xfId="1" applyFont="1" applyFill="1" applyBorder="1" applyAlignment="1" applyProtection="1">
      <alignment horizontal="center" vertical="center"/>
    </xf>
    <xf numFmtId="0" fontId="13" fillId="5" borderId="0" xfId="1" applyFont="1" applyFill="1" applyBorder="1" applyAlignment="1" applyProtection="1">
      <alignment horizontal="center" vertical="center"/>
    </xf>
    <xf numFmtId="0" fontId="18" fillId="0" borderId="14" xfId="1" applyFont="1" applyFill="1" applyBorder="1" applyAlignment="1" applyProtection="1">
      <alignment horizontal="center" vertical="center" textRotation="255"/>
    </xf>
    <xf numFmtId="0" fontId="20" fillId="0" borderId="41" xfId="1" applyFont="1" applyFill="1" applyBorder="1" applyAlignment="1" applyProtection="1">
      <alignment horizontal="center" vertical="center"/>
    </xf>
    <xf numFmtId="0" fontId="20" fillId="0" borderId="42" xfId="1" applyFont="1" applyFill="1" applyBorder="1" applyAlignment="1" applyProtection="1">
      <alignment horizontal="center" vertical="center"/>
    </xf>
    <xf numFmtId="0" fontId="18" fillId="5" borderId="35" xfId="1" applyFont="1" applyFill="1" applyBorder="1" applyAlignment="1" applyProtection="1">
      <alignment horizontal="center" vertical="center" wrapText="1"/>
    </xf>
    <xf numFmtId="0" fontId="18" fillId="5" borderId="36" xfId="1" applyFont="1" applyFill="1" applyBorder="1" applyAlignment="1" applyProtection="1">
      <alignment horizontal="center" vertical="center" wrapText="1"/>
    </xf>
    <xf numFmtId="0" fontId="13" fillId="5" borderId="35" xfId="1" applyFont="1" applyFill="1" applyBorder="1" applyAlignment="1" applyProtection="1">
      <alignment horizontal="center" vertical="center" wrapText="1"/>
    </xf>
    <xf numFmtId="9" fontId="18" fillId="5" borderId="24" xfId="3" applyFont="1" applyFill="1" applyBorder="1" applyAlignment="1" applyProtection="1">
      <alignment horizontal="center" vertical="center" wrapText="1"/>
    </xf>
    <xf numFmtId="9" fontId="18" fillId="5" borderId="25" xfId="3" applyFont="1" applyFill="1" applyBorder="1" applyAlignment="1" applyProtection="1">
      <alignment horizontal="center" vertical="center" wrapText="1"/>
    </xf>
    <xf numFmtId="9" fontId="18" fillId="5" borderId="29" xfId="3" applyFont="1" applyFill="1" applyBorder="1" applyAlignment="1" applyProtection="1">
      <alignment horizontal="center" vertical="center" wrapText="1"/>
    </xf>
    <xf numFmtId="9" fontId="18" fillId="5" borderId="30" xfId="3" applyFont="1" applyFill="1" applyBorder="1" applyAlignment="1" applyProtection="1">
      <alignment horizontal="center" vertical="center" wrapText="1"/>
    </xf>
    <xf numFmtId="0" fontId="18" fillId="5" borderId="36" xfId="1" applyFont="1" applyFill="1" applyBorder="1" applyAlignment="1" applyProtection="1">
      <alignment horizontal="center" vertical="center" shrinkToFit="1"/>
    </xf>
    <xf numFmtId="181" fontId="17" fillId="5" borderId="37" xfId="1" applyNumberFormat="1" applyFont="1" applyFill="1" applyBorder="1" applyAlignment="1" applyProtection="1">
      <alignment horizontal="center" vertical="center"/>
    </xf>
    <xf numFmtId="181" fontId="17" fillId="5" borderId="38" xfId="1" applyNumberFormat="1" applyFont="1" applyFill="1" applyBorder="1" applyAlignment="1" applyProtection="1">
      <alignment horizontal="center" vertical="center"/>
    </xf>
    <xf numFmtId="181" fontId="17" fillId="5" borderId="39" xfId="1" applyNumberFormat="1" applyFont="1" applyFill="1" applyBorder="1" applyAlignment="1" applyProtection="1">
      <alignment horizontal="center" vertical="center"/>
    </xf>
    <xf numFmtId="9" fontId="19" fillId="5" borderId="32" xfId="3" applyFont="1" applyFill="1" applyBorder="1" applyAlignment="1" applyProtection="1">
      <alignment horizontal="center" vertical="center"/>
      <protection locked="0"/>
    </xf>
    <xf numFmtId="9" fontId="19" fillId="5" borderId="33" xfId="3" applyFont="1" applyFill="1" applyBorder="1" applyAlignment="1" applyProtection="1">
      <alignment horizontal="center" vertical="center"/>
      <protection locked="0"/>
    </xf>
    <xf numFmtId="9" fontId="19" fillId="5" borderId="34" xfId="3" applyFont="1" applyFill="1" applyBorder="1" applyAlignment="1" applyProtection="1">
      <alignment horizontal="center" vertical="center"/>
      <protection locked="0"/>
    </xf>
    <xf numFmtId="0" fontId="14" fillId="5" borderId="0" xfId="1" applyFont="1" applyFill="1" applyAlignment="1" applyProtection="1">
      <alignment horizontal="center" vertical="center"/>
    </xf>
    <xf numFmtId="0" fontId="3" fillId="5" borderId="27" xfId="1" applyFont="1" applyFill="1" applyBorder="1" applyAlignment="1" applyProtection="1">
      <alignment horizontal="left" vertical="center" shrinkToFit="1"/>
    </xf>
    <xf numFmtId="0" fontId="3" fillId="5" borderId="0" xfId="1" applyFont="1" applyFill="1" applyBorder="1" applyAlignment="1" applyProtection="1">
      <alignment horizontal="left" vertical="center" shrinkToFit="1"/>
    </xf>
    <xf numFmtId="0" fontId="3" fillId="5" borderId="28" xfId="1" applyFont="1" applyFill="1" applyBorder="1" applyAlignment="1" applyProtection="1">
      <alignment horizontal="left" vertical="center" shrinkToFit="1"/>
    </xf>
    <xf numFmtId="0" fontId="7" fillId="5" borderId="15" xfId="1" applyFont="1" applyFill="1" applyBorder="1" applyAlignment="1" applyProtection="1">
      <alignment horizontal="center" vertical="center"/>
    </xf>
    <xf numFmtId="179" fontId="17" fillId="5" borderId="32" xfId="1" applyNumberFormat="1" applyFont="1" applyFill="1" applyBorder="1" applyAlignment="1" applyProtection="1">
      <alignment horizontal="center" vertical="center"/>
      <protection locked="0"/>
    </xf>
    <xf numFmtId="179" fontId="17" fillId="5" borderId="33" xfId="1" applyNumberFormat="1" applyFont="1" applyFill="1" applyBorder="1" applyAlignment="1" applyProtection="1">
      <alignment horizontal="center" vertical="center"/>
      <protection locked="0"/>
    </xf>
    <xf numFmtId="179" fontId="17" fillId="5" borderId="34" xfId="1" applyNumberFormat="1" applyFont="1" applyFill="1" applyBorder="1" applyAlignment="1" applyProtection="1">
      <alignment horizontal="center" vertical="center"/>
      <protection locked="0"/>
    </xf>
    <xf numFmtId="0" fontId="13" fillId="5" borderId="19" xfId="1" applyFont="1" applyFill="1" applyBorder="1" applyAlignment="1" applyProtection="1">
      <alignment horizontal="center" vertical="center" shrinkToFit="1"/>
      <protection hidden="1"/>
    </xf>
    <xf numFmtId="0" fontId="13" fillId="5" borderId="20" xfId="1" applyFont="1" applyFill="1" applyBorder="1" applyAlignment="1" applyProtection="1">
      <alignment horizontal="center" vertical="center" shrinkToFit="1"/>
      <protection hidden="1"/>
    </xf>
    <xf numFmtId="0" fontId="13" fillId="5" borderId="21" xfId="1" applyFont="1" applyFill="1" applyBorder="1" applyAlignment="1" applyProtection="1">
      <alignment horizontal="center" vertical="center" shrinkToFit="1"/>
      <protection hidden="1"/>
    </xf>
    <xf numFmtId="0" fontId="13" fillId="5" borderId="24" xfId="1" applyFont="1" applyFill="1" applyBorder="1" applyAlignment="1" applyProtection="1">
      <alignment horizontal="center" vertical="center" wrapText="1"/>
    </xf>
    <xf numFmtId="0" fontId="13" fillId="5" borderId="26" xfId="1" applyFont="1" applyFill="1" applyBorder="1" applyAlignment="1" applyProtection="1">
      <alignment horizontal="center" vertical="center" wrapText="1"/>
    </xf>
    <xf numFmtId="0" fontId="13" fillId="5" borderId="27" xfId="1" applyFont="1" applyFill="1" applyBorder="1" applyAlignment="1" applyProtection="1">
      <alignment horizontal="center" vertical="center" wrapText="1"/>
    </xf>
    <xf numFmtId="0" fontId="13" fillId="5" borderId="28" xfId="1" applyFont="1" applyFill="1" applyBorder="1" applyAlignment="1" applyProtection="1">
      <alignment horizontal="center" vertical="center" wrapText="1"/>
    </xf>
    <xf numFmtId="0" fontId="13" fillId="5" borderId="48" xfId="1" applyFont="1" applyFill="1" applyBorder="1" applyAlignment="1" applyProtection="1">
      <alignment horizontal="left" vertical="center" wrapText="1"/>
    </xf>
    <xf numFmtId="0" fontId="13" fillId="5" borderId="43" xfId="1" applyFont="1" applyFill="1" applyBorder="1" applyAlignment="1" applyProtection="1">
      <alignment horizontal="left" vertical="center" wrapText="1"/>
    </xf>
    <xf numFmtId="0" fontId="13" fillId="5" borderId="45" xfId="1" applyFont="1" applyFill="1" applyBorder="1" applyAlignment="1" applyProtection="1">
      <alignment horizontal="left" vertical="center" wrapText="1"/>
    </xf>
    <xf numFmtId="0" fontId="13" fillId="0" borderId="24" xfId="1" applyFont="1" applyFill="1" applyBorder="1" applyAlignment="1" applyProtection="1">
      <alignment horizontal="left" vertical="center"/>
    </xf>
    <xf numFmtId="0" fontId="13" fillId="0" borderId="25" xfId="1" applyFont="1" applyFill="1" applyBorder="1" applyAlignment="1" applyProtection="1">
      <alignment horizontal="left" vertical="center"/>
    </xf>
    <xf numFmtId="0" fontId="13" fillId="0" borderId="26" xfId="1" applyFont="1" applyFill="1" applyBorder="1" applyAlignment="1" applyProtection="1">
      <alignment horizontal="left" vertical="center"/>
    </xf>
    <xf numFmtId="184" fontId="23" fillId="0" borderId="24" xfId="1" applyNumberFormat="1" applyFont="1" applyFill="1" applyBorder="1" applyAlignment="1" applyProtection="1">
      <alignment horizontal="center" vertical="center" shrinkToFit="1"/>
    </xf>
    <xf numFmtId="184" fontId="23" fillId="0" borderId="25" xfId="1" applyNumberFormat="1" applyFont="1" applyFill="1" applyBorder="1" applyAlignment="1" applyProtection="1">
      <alignment horizontal="center" vertical="center" shrinkToFit="1"/>
    </xf>
    <xf numFmtId="184" fontId="23" fillId="0" borderId="26" xfId="1" applyNumberFormat="1" applyFont="1" applyFill="1" applyBorder="1" applyAlignment="1" applyProtection="1">
      <alignment horizontal="center" vertical="center" shrinkToFit="1"/>
    </xf>
    <xf numFmtId="0" fontId="13" fillId="0" borderId="15" xfId="1" applyFont="1" applyFill="1" applyBorder="1" applyAlignment="1" applyProtection="1">
      <alignment horizontal="left" vertical="center"/>
    </xf>
    <xf numFmtId="0" fontId="13" fillId="0" borderId="13" xfId="1" applyFont="1" applyFill="1" applyBorder="1" applyAlignment="1" applyProtection="1">
      <alignment horizontal="left" vertical="center"/>
    </xf>
    <xf numFmtId="0" fontId="13" fillId="0" borderId="14" xfId="1" applyFont="1" applyFill="1" applyBorder="1" applyAlignment="1" applyProtection="1">
      <alignment horizontal="left" vertical="center"/>
    </xf>
    <xf numFmtId="3" fontId="21" fillId="3" borderId="79" xfId="1" applyNumberFormat="1" applyFont="1" applyFill="1" applyBorder="1" applyAlignment="1" applyProtection="1">
      <alignment horizontal="center" vertical="center" shrinkToFit="1"/>
    </xf>
    <xf numFmtId="3" fontId="21" fillId="3" borderId="77" xfId="1" applyNumberFormat="1" applyFont="1" applyFill="1" applyBorder="1" applyAlignment="1" applyProtection="1">
      <alignment horizontal="center" vertical="center" shrinkToFit="1"/>
    </xf>
    <xf numFmtId="3" fontId="21" fillId="3" borderId="78" xfId="1" applyNumberFormat="1" applyFont="1" applyFill="1" applyBorder="1" applyAlignment="1" applyProtection="1">
      <alignment horizontal="center" vertical="center" shrinkToFit="1"/>
    </xf>
    <xf numFmtId="0" fontId="18" fillId="0" borderId="35" xfId="1" applyFont="1" applyFill="1" applyBorder="1" applyAlignment="1" applyProtection="1">
      <alignment horizontal="center" vertical="center" textRotation="255" wrapText="1"/>
    </xf>
    <xf numFmtId="3" fontId="21" fillId="0" borderId="44" xfId="1" applyNumberFormat="1" applyFont="1" applyFill="1" applyBorder="1" applyAlignment="1" applyProtection="1">
      <alignment horizontal="center" vertical="center" shrinkToFit="1"/>
    </xf>
    <xf numFmtId="3" fontId="21" fillId="0" borderId="85" xfId="1" applyNumberFormat="1" applyFont="1" applyFill="1" applyBorder="1" applyAlignment="1" applyProtection="1">
      <alignment horizontal="center" vertical="center" shrinkToFit="1"/>
    </xf>
    <xf numFmtId="3" fontId="21" fillId="0" borderId="40" xfId="1" applyNumberFormat="1" applyFont="1" applyFill="1" applyBorder="1" applyAlignment="1" applyProtection="1">
      <alignment horizontal="center" vertical="center" shrinkToFit="1"/>
    </xf>
    <xf numFmtId="3" fontId="21" fillId="0" borderId="53" xfId="1" applyNumberFormat="1" applyFont="1" applyFill="1" applyBorder="1" applyAlignment="1" applyProtection="1">
      <alignment horizontal="center" vertical="center" shrinkToFit="1"/>
    </xf>
    <xf numFmtId="3" fontId="21" fillId="0" borderId="54" xfId="1" quotePrefix="1" applyNumberFormat="1" applyFont="1" applyFill="1" applyBorder="1" applyAlignment="1" applyProtection="1">
      <alignment horizontal="center" vertical="center" wrapText="1" shrinkToFit="1"/>
    </xf>
    <xf numFmtId="3" fontId="21" fillId="0" borderId="40" xfId="1" quotePrefix="1" applyNumberFormat="1" applyFont="1" applyFill="1" applyBorder="1" applyAlignment="1" applyProtection="1">
      <alignment horizontal="center" vertical="center" wrapText="1" shrinkToFit="1"/>
    </xf>
    <xf numFmtId="3" fontId="21" fillId="0" borderId="53" xfId="1" quotePrefix="1" applyNumberFormat="1" applyFont="1" applyFill="1" applyBorder="1" applyAlignment="1" applyProtection="1">
      <alignment horizontal="center" vertical="center" wrapText="1" shrinkToFit="1"/>
    </xf>
    <xf numFmtId="3" fontId="13" fillId="0" borderId="59" xfId="1" applyNumberFormat="1" applyFont="1" applyFill="1" applyBorder="1" applyAlignment="1" applyProtection="1">
      <alignment horizontal="right" vertical="center" shrinkToFit="1"/>
    </xf>
    <xf numFmtId="3" fontId="13" fillId="0" borderId="60" xfId="1" applyNumberFormat="1" applyFont="1" applyFill="1" applyBorder="1" applyAlignment="1" applyProtection="1">
      <alignment horizontal="right" vertical="center" shrinkToFit="1"/>
    </xf>
    <xf numFmtId="3" fontId="13" fillId="0" borderId="61" xfId="1" applyNumberFormat="1" applyFont="1" applyFill="1" applyBorder="1" applyAlignment="1" applyProtection="1">
      <alignment horizontal="right" vertical="center" shrinkToFit="1"/>
    </xf>
    <xf numFmtId="0" fontId="13" fillId="0" borderId="56" xfId="1" applyFont="1" applyFill="1" applyBorder="1" applyAlignment="1" applyProtection="1">
      <alignment horizontal="left" vertical="center" shrinkToFit="1"/>
    </xf>
    <xf numFmtId="3" fontId="21" fillId="0" borderId="51" xfId="1" applyNumberFormat="1" applyFont="1" applyFill="1" applyBorder="1" applyAlignment="1" applyProtection="1">
      <alignment horizontal="center" vertical="center" shrinkToFit="1"/>
    </xf>
    <xf numFmtId="3" fontId="21" fillId="0" borderId="63" xfId="1" applyNumberFormat="1" applyFont="1" applyFill="1" applyBorder="1" applyAlignment="1" applyProtection="1">
      <alignment horizontal="center" vertical="center" shrinkToFit="1"/>
    </xf>
    <xf numFmtId="3" fontId="21" fillId="0" borderId="52" xfId="1" applyNumberFormat="1" applyFont="1" applyFill="1" applyBorder="1" applyAlignment="1" applyProtection="1">
      <alignment horizontal="center" vertical="center" shrinkToFit="1"/>
    </xf>
    <xf numFmtId="3" fontId="21" fillId="5" borderId="81" xfId="1" applyNumberFormat="1" applyFont="1" applyFill="1" applyBorder="1" applyAlignment="1" applyProtection="1">
      <alignment horizontal="center" vertical="center" shrinkToFit="1"/>
    </xf>
    <xf numFmtId="3" fontId="21" fillId="5" borderId="56" xfId="1" applyNumberFormat="1" applyFont="1" applyFill="1" applyBorder="1" applyAlignment="1" applyProtection="1">
      <alignment horizontal="center" vertical="center" shrinkToFit="1"/>
    </xf>
    <xf numFmtId="3" fontId="21" fillId="5" borderId="58" xfId="1" applyNumberFormat="1" applyFont="1" applyFill="1" applyBorder="1" applyAlignment="1" applyProtection="1">
      <alignment horizontal="center" vertical="center" shrinkToFit="1"/>
    </xf>
    <xf numFmtId="0" fontId="37" fillId="5" borderId="90" xfId="0" applyFont="1" applyFill="1" applyBorder="1" applyAlignment="1" applyProtection="1">
      <alignment horizontal="left" vertical="center"/>
    </xf>
    <xf numFmtId="0" fontId="37" fillId="5" borderId="89" xfId="0" applyFont="1" applyFill="1" applyBorder="1" applyAlignment="1" applyProtection="1">
      <alignment horizontal="left" vertical="center"/>
    </xf>
    <xf numFmtId="0" fontId="20" fillId="0" borderId="19" xfId="1" applyFont="1" applyFill="1" applyBorder="1" applyAlignment="1" applyProtection="1">
      <alignment horizontal="center" vertical="center"/>
      <protection locked="0"/>
    </xf>
    <xf numFmtId="0" fontId="20" fillId="0" borderId="23" xfId="1" applyFont="1" applyFill="1" applyBorder="1" applyAlignment="1" applyProtection="1">
      <alignment horizontal="center" vertical="center"/>
      <protection locked="0"/>
    </xf>
    <xf numFmtId="0" fontId="13" fillId="0" borderId="60" xfId="1" applyFont="1" applyFill="1" applyBorder="1" applyAlignment="1" applyProtection="1">
      <alignment vertical="center" wrapText="1" shrinkToFit="1"/>
    </xf>
    <xf numFmtId="0" fontId="13" fillId="0" borderId="15" xfId="1" applyFont="1" applyFill="1" applyBorder="1" applyAlignment="1" applyProtection="1">
      <alignment horizontal="left" vertical="center" shrinkToFit="1"/>
    </xf>
    <xf numFmtId="0" fontId="13" fillId="0" borderId="13" xfId="1" applyFont="1" applyFill="1" applyBorder="1" applyAlignment="1" applyProtection="1">
      <alignment horizontal="left" vertical="center" shrinkToFit="1"/>
    </xf>
    <xf numFmtId="0" fontId="22" fillId="0" borderId="36" xfId="1" applyFont="1" applyFill="1" applyBorder="1" applyAlignment="1" applyProtection="1">
      <alignment horizontal="center" vertical="center" textRotation="255" wrapText="1"/>
    </xf>
    <xf numFmtId="0" fontId="22" fillId="0" borderId="55" xfId="1" applyFont="1" applyFill="1" applyBorder="1" applyAlignment="1" applyProtection="1">
      <alignment horizontal="center" vertical="center" textRotation="255" wrapText="1"/>
    </xf>
    <xf numFmtId="3" fontId="21" fillId="3" borderId="59" xfId="1" applyNumberFormat="1" applyFont="1" applyFill="1" applyBorder="1" applyAlignment="1" applyProtection="1">
      <alignment horizontal="center" vertical="center" shrinkToFit="1"/>
    </xf>
    <xf numFmtId="3" fontId="21" fillId="3" borderId="61" xfId="1" applyNumberFormat="1" applyFont="1" applyFill="1" applyBorder="1" applyAlignment="1" applyProtection="1">
      <alignment horizontal="center" vertical="center" shrinkToFit="1"/>
    </xf>
    <xf numFmtId="0" fontId="20" fillId="0" borderId="80" xfId="1" applyFont="1" applyFill="1" applyBorder="1" applyAlignment="1" applyProtection="1">
      <alignment horizontal="center" vertical="center"/>
      <protection locked="0"/>
    </xf>
    <xf numFmtId="0" fontId="20" fillId="0" borderId="84" xfId="1" applyFont="1" applyFill="1" applyBorder="1" applyAlignment="1" applyProtection="1">
      <alignment horizontal="center" vertical="center"/>
      <protection locked="0"/>
    </xf>
    <xf numFmtId="184" fontId="23" fillId="0" borderId="15" xfId="1" applyNumberFormat="1" applyFont="1" applyFill="1" applyBorder="1" applyAlignment="1" applyProtection="1">
      <alignment horizontal="center" vertical="center" shrinkToFit="1"/>
    </xf>
    <xf numFmtId="184" fontId="23" fillId="0" borderId="13" xfId="1" applyNumberFormat="1" applyFont="1" applyFill="1" applyBorder="1" applyAlignment="1" applyProtection="1">
      <alignment horizontal="center" vertical="center" shrinkToFit="1"/>
    </xf>
    <xf numFmtId="184" fontId="23" fillId="0" borderId="14" xfId="1" applyNumberFormat="1" applyFont="1" applyFill="1" applyBorder="1" applyAlignment="1" applyProtection="1">
      <alignment horizontal="center" vertical="center" shrinkToFit="1"/>
    </xf>
    <xf numFmtId="0" fontId="20" fillId="0" borderId="17" xfId="1" applyFont="1" applyFill="1" applyBorder="1" applyAlignment="1" applyProtection="1">
      <alignment horizontal="center" vertical="center"/>
      <protection locked="0"/>
    </xf>
    <xf numFmtId="0" fontId="20" fillId="0" borderId="18" xfId="1" applyFont="1" applyFill="1" applyBorder="1" applyAlignment="1" applyProtection="1">
      <alignment horizontal="center" vertical="center"/>
      <protection locked="0"/>
    </xf>
    <xf numFmtId="185" fontId="28" fillId="0" borderId="55" xfId="6" applyNumberFormat="1" applyFont="1" applyFill="1" applyBorder="1" applyAlignment="1">
      <alignment horizontal="center" vertical="center"/>
    </xf>
    <xf numFmtId="185" fontId="27" fillId="4" borderId="55" xfId="6" applyNumberFormat="1" applyFont="1" applyFill="1" applyBorder="1" applyAlignment="1">
      <alignment horizontal="center" vertical="center"/>
    </xf>
    <xf numFmtId="189" fontId="28" fillId="0" borderId="36" xfId="6" applyNumberFormat="1" applyFont="1" applyFill="1" applyBorder="1" applyAlignment="1">
      <alignment horizontal="right" vertical="center"/>
    </xf>
    <xf numFmtId="189" fontId="28" fillId="0" borderId="62" xfId="6" applyNumberFormat="1" applyFont="1" applyFill="1" applyBorder="1" applyAlignment="1">
      <alignment horizontal="right" vertical="center"/>
    </xf>
    <xf numFmtId="190" fontId="28" fillId="0" borderId="36" xfId="6" applyNumberFormat="1" applyFont="1" applyFill="1" applyBorder="1" applyAlignment="1">
      <alignment horizontal="right" vertical="center"/>
    </xf>
    <xf numFmtId="190" fontId="28" fillId="0" borderId="62" xfId="6" applyNumberFormat="1" applyFont="1" applyFill="1" applyBorder="1" applyAlignment="1">
      <alignment horizontal="right" vertical="center"/>
    </xf>
    <xf numFmtId="186" fontId="28" fillId="0" borderId="36" xfId="6" applyNumberFormat="1" applyFont="1" applyFill="1" applyBorder="1" applyAlignment="1">
      <alignment horizontal="right" vertical="center"/>
    </xf>
    <xf numFmtId="186" fontId="28" fillId="0" borderId="62" xfId="6" applyNumberFormat="1" applyFont="1" applyFill="1" applyBorder="1" applyAlignment="1">
      <alignment horizontal="right" vertical="center"/>
    </xf>
    <xf numFmtId="185" fontId="27" fillId="0" borderId="55" xfId="6" applyNumberFormat="1" applyFont="1" applyFill="1" applyBorder="1" applyAlignment="1">
      <alignment horizontal="center" vertical="center"/>
    </xf>
    <xf numFmtId="3" fontId="28" fillId="0" borderId="36" xfId="6" applyNumberFormat="1" applyFont="1" applyFill="1" applyBorder="1" applyAlignment="1">
      <alignment horizontal="right" vertical="center"/>
    </xf>
    <xf numFmtId="3" fontId="28" fillId="0" borderId="62" xfId="6" applyNumberFormat="1" applyFont="1" applyFill="1" applyBorder="1" applyAlignment="1">
      <alignment horizontal="right" vertical="center"/>
    </xf>
    <xf numFmtId="3" fontId="27" fillId="4" borderId="36" xfId="6" applyNumberFormat="1" applyFont="1" applyFill="1" applyBorder="1" applyAlignment="1">
      <alignment horizontal="center" vertical="center" wrapText="1"/>
    </xf>
    <xf numFmtId="3" fontId="27" fillId="4" borderId="62" xfId="6" applyNumberFormat="1" applyFont="1" applyFill="1" applyBorder="1" applyAlignment="1">
      <alignment horizontal="center" vertical="center" wrapText="1"/>
    </xf>
    <xf numFmtId="3" fontId="27" fillId="4" borderId="64" xfId="6" applyNumberFormat="1" applyFont="1" applyFill="1" applyBorder="1" applyAlignment="1">
      <alignment horizontal="center" vertical="center" wrapText="1"/>
    </xf>
    <xf numFmtId="3" fontId="27" fillId="4" borderId="67" xfId="6" applyNumberFormat="1" applyFont="1" applyFill="1" applyBorder="1" applyAlignment="1">
      <alignment horizontal="center" vertical="center" wrapText="1"/>
    </xf>
    <xf numFmtId="187" fontId="28" fillId="0" borderId="36" xfId="6" applyNumberFormat="1" applyFont="1" applyFill="1" applyBorder="1" applyAlignment="1">
      <alignment horizontal="right" vertical="center" shrinkToFit="1"/>
    </xf>
    <xf numFmtId="187" fontId="28" fillId="0" borderId="62" xfId="6" applyNumberFormat="1" applyFont="1" applyFill="1" applyBorder="1" applyAlignment="1">
      <alignment horizontal="right" vertical="center" shrinkToFit="1"/>
    </xf>
    <xf numFmtId="185" fontId="27" fillId="4" borderId="28" xfId="6" applyNumberFormat="1" applyFont="1" applyFill="1" applyBorder="1" applyAlignment="1">
      <alignment horizontal="center" vertical="center"/>
    </xf>
    <xf numFmtId="187" fontId="28" fillId="0" borderId="36" xfId="6" applyNumberFormat="1" applyFont="1" applyFill="1" applyBorder="1" applyAlignment="1">
      <alignment horizontal="right" vertical="center"/>
    </xf>
    <xf numFmtId="187" fontId="28" fillId="0" borderId="62" xfId="6" applyNumberFormat="1" applyFont="1" applyFill="1" applyBorder="1" applyAlignment="1">
      <alignment horizontal="right" vertical="center"/>
    </xf>
    <xf numFmtId="185" fontId="27" fillId="0" borderId="28" xfId="6" applyNumberFormat="1" applyFont="1" applyFill="1" applyBorder="1" applyAlignment="1">
      <alignment horizontal="center" vertical="center"/>
    </xf>
    <xf numFmtId="3" fontId="27" fillId="0" borderId="36" xfId="6" applyNumberFormat="1" applyFont="1" applyFill="1" applyBorder="1" applyAlignment="1">
      <alignment horizontal="center" vertical="center" wrapText="1"/>
    </xf>
    <xf numFmtId="3" fontId="27" fillId="0" borderId="62" xfId="6" applyNumberFormat="1" applyFont="1" applyFill="1" applyBorder="1" applyAlignment="1">
      <alignment horizontal="center" vertical="center" wrapText="1"/>
    </xf>
    <xf numFmtId="3" fontId="27" fillId="0" borderId="64" xfId="6" applyNumberFormat="1" applyFont="1" applyFill="1" applyBorder="1" applyAlignment="1">
      <alignment horizontal="center" vertical="center" wrapText="1"/>
    </xf>
    <xf numFmtId="3" fontId="27" fillId="0" borderId="67" xfId="6" applyNumberFormat="1" applyFont="1" applyFill="1" applyBorder="1" applyAlignment="1">
      <alignment horizontal="center" vertical="center" wrapText="1"/>
    </xf>
    <xf numFmtId="3" fontId="27" fillId="0" borderId="35" xfId="6" applyNumberFormat="1" applyFont="1" applyFill="1" applyBorder="1" applyAlignment="1">
      <alignment horizontal="center" vertical="center" wrapText="1"/>
    </xf>
    <xf numFmtId="3" fontId="27" fillId="0" borderId="55" xfId="6" applyNumberFormat="1" applyFont="1" applyFill="1" applyBorder="1" applyAlignment="1">
      <alignment horizontal="center" vertical="center" wrapText="1"/>
    </xf>
    <xf numFmtId="186" fontId="27" fillId="0" borderId="29" xfId="6" applyNumberFormat="1" applyFont="1" applyFill="1" applyBorder="1" applyAlignment="1">
      <alignment horizontal="center" vertical="center" wrapText="1"/>
    </xf>
    <xf numFmtId="186" fontId="27" fillId="0" borderId="31" xfId="6" applyNumberFormat="1" applyFont="1" applyFill="1" applyBorder="1" applyAlignment="1">
      <alignment horizontal="center" vertical="center" wrapText="1"/>
    </xf>
    <xf numFmtId="186" fontId="27" fillId="0" borderId="30" xfId="6" applyNumberFormat="1" applyFont="1" applyFill="1" applyBorder="1" applyAlignment="1">
      <alignment horizontal="center" vertical="center" wrapText="1"/>
    </xf>
    <xf numFmtId="3" fontId="27" fillId="0" borderId="24" xfId="6" applyNumberFormat="1" applyFont="1" applyFill="1" applyBorder="1" applyAlignment="1">
      <alignment horizontal="center" vertical="center" wrapText="1"/>
    </xf>
    <xf numFmtId="3" fontId="27" fillId="0" borderId="26" xfId="6" applyNumberFormat="1" applyFont="1" applyFill="1" applyBorder="1" applyAlignment="1">
      <alignment horizontal="center" vertical="center" wrapText="1"/>
    </xf>
    <xf numFmtId="3" fontId="27" fillId="0" borderId="27" xfId="6" applyNumberFormat="1" applyFont="1" applyFill="1" applyBorder="1" applyAlignment="1">
      <alignment horizontal="center" vertical="center" wrapText="1"/>
    </xf>
    <xf numFmtId="3" fontId="27" fillId="0" borderId="28" xfId="6" applyNumberFormat="1" applyFont="1" applyFill="1" applyBorder="1" applyAlignment="1">
      <alignment horizontal="center" vertical="center" wrapText="1"/>
    </xf>
    <xf numFmtId="3" fontId="27" fillId="0" borderId="24" xfId="6" applyNumberFormat="1" applyFont="1" applyFill="1" applyBorder="1" applyAlignment="1">
      <alignment horizontal="center" vertical="center"/>
    </xf>
    <xf numFmtId="3" fontId="27" fillId="0" borderId="25" xfId="6" applyNumberFormat="1" applyFont="1" applyFill="1" applyBorder="1" applyAlignment="1">
      <alignment horizontal="center" vertical="center"/>
    </xf>
    <xf numFmtId="3" fontId="27" fillId="0" borderId="26" xfId="6" applyNumberFormat="1" applyFont="1" applyFill="1" applyBorder="1" applyAlignment="1">
      <alignment horizontal="center" vertical="center"/>
    </xf>
    <xf numFmtId="3" fontId="27" fillId="0" borderId="27" xfId="6" applyNumberFormat="1" applyFont="1" applyFill="1" applyBorder="1" applyAlignment="1">
      <alignment horizontal="center" vertical="center"/>
    </xf>
    <xf numFmtId="3" fontId="27" fillId="0" borderId="0" xfId="6" applyNumberFormat="1" applyFont="1" applyFill="1" applyBorder="1" applyAlignment="1">
      <alignment horizontal="center" vertical="center"/>
    </xf>
    <xf numFmtId="3" fontId="27" fillId="0" borderId="28" xfId="6" applyNumberFormat="1" applyFont="1" applyFill="1" applyBorder="1" applyAlignment="1">
      <alignment horizontal="center" vertical="center"/>
    </xf>
    <xf numFmtId="3" fontId="27" fillId="0" borderId="36" xfId="6" applyNumberFormat="1" applyFont="1" applyFill="1" applyBorder="1" applyAlignment="1">
      <alignment horizontal="center" vertical="center" shrinkToFit="1"/>
    </xf>
    <xf numFmtId="3" fontId="27" fillId="0" borderId="55" xfId="6" applyNumberFormat="1" applyFont="1" applyFill="1" applyBorder="1" applyAlignment="1">
      <alignment horizontal="center" vertical="center" shrinkToFit="1"/>
    </xf>
    <xf numFmtId="185" fontId="27" fillId="0" borderId="36" xfId="6" applyNumberFormat="1" applyFont="1" applyFill="1" applyBorder="1" applyAlignment="1">
      <alignment horizontal="center" vertical="center" shrinkToFit="1"/>
    </xf>
    <xf numFmtId="185" fontId="27" fillId="0" borderId="55" xfId="6" applyNumberFormat="1" applyFont="1" applyFill="1" applyBorder="1" applyAlignment="1">
      <alignment horizontal="center" vertical="center" shrinkToFit="1"/>
    </xf>
    <xf numFmtId="3" fontId="27" fillId="0" borderId="25" xfId="6" applyNumberFormat="1" applyFont="1" applyFill="1" applyBorder="1" applyAlignment="1">
      <alignment horizontal="center" vertical="center" wrapText="1"/>
    </xf>
    <xf numFmtId="3" fontId="27" fillId="0" borderId="0" xfId="6" applyNumberFormat="1" applyFont="1" applyFill="1" applyBorder="1" applyAlignment="1">
      <alignment horizontal="center" vertical="center" wrapText="1"/>
    </xf>
    <xf numFmtId="3" fontId="27" fillId="4" borderId="24" xfId="6" applyNumberFormat="1" applyFont="1" applyFill="1" applyBorder="1" applyAlignment="1">
      <alignment horizontal="center" vertical="center" wrapText="1"/>
    </xf>
    <xf numFmtId="3" fontId="27" fillId="4" borderId="25" xfId="6" applyNumberFormat="1" applyFont="1" applyFill="1" applyBorder="1" applyAlignment="1">
      <alignment horizontal="center" vertical="center"/>
    </xf>
    <xf numFmtId="3" fontId="27" fillId="4" borderId="26" xfId="6" applyNumberFormat="1" applyFont="1" applyFill="1" applyBorder="1" applyAlignment="1">
      <alignment horizontal="center" vertical="center"/>
    </xf>
    <xf numFmtId="3" fontId="27" fillId="4" borderId="27" xfId="6" applyNumberFormat="1" applyFont="1" applyFill="1" applyBorder="1" applyAlignment="1">
      <alignment horizontal="center" vertical="center"/>
    </xf>
    <xf numFmtId="3" fontId="27" fillId="4" borderId="0" xfId="6" applyNumberFormat="1" applyFont="1" applyFill="1" applyBorder="1" applyAlignment="1">
      <alignment horizontal="center" vertical="center"/>
    </xf>
    <xf numFmtId="3" fontId="27" fillId="4" borderId="28" xfId="6" applyNumberFormat="1" applyFont="1" applyFill="1" applyBorder="1" applyAlignment="1">
      <alignment horizontal="center" vertical="center"/>
    </xf>
    <xf numFmtId="3" fontId="33" fillId="4" borderId="36" xfId="6" applyNumberFormat="1" applyFont="1" applyFill="1" applyBorder="1" applyAlignment="1">
      <alignment horizontal="center" vertical="center" wrapText="1"/>
    </xf>
    <xf numFmtId="3" fontId="33" fillId="4" borderId="55" xfId="6" applyNumberFormat="1" applyFont="1" applyFill="1" applyBorder="1" applyAlignment="1">
      <alignment horizontal="center" vertical="center" wrapText="1"/>
    </xf>
    <xf numFmtId="186" fontId="27" fillId="4" borderId="29" xfId="6" applyNumberFormat="1" applyFont="1" applyFill="1" applyBorder="1" applyAlignment="1">
      <alignment horizontal="center" vertical="center" wrapText="1"/>
    </xf>
    <xf numFmtId="186" fontId="27" fillId="4" borderId="30" xfId="6" applyNumberFormat="1" applyFont="1" applyFill="1" applyBorder="1" applyAlignment="1">
      <alignment horizontal="center" vertical="center" wrapText="1"/>
    </xf>
    <xf numFmtId="186" fontId="27" fillId="4" borderId="31" xfId="6" applyNumberFormat="1" applyFont="1" applyFill="1" applyBorder="1" applyAlignment="1">
      <alignment horizontal="center" vertical="center" wrapText="1"/>
    </xf>
    <xf numFmtId="185" fontId="27" fillId="0" borderId="28" xfId="6" applyNumberFormat="1" applyFont="1" applyBorder="1" applyAlignment="1">
      <alignment horizontal="center" vertical="center"/>
    </xf>
    <xf numFmtId="185" fontId="27" fillId="0" borderId="55" xfId="6" applyNumberFormat="1" applyFont="1" applyBorder="1" applyAlignment="1">
      <alignment horizontal="center" vertical="center"/>
    </xf>
    <xf numFmtId="38" fontId="28" fillId="0" borderId="36" xfId="8" applyFont="1" applyFill="1" applyBorder="1" applyAlignment="1">
      <alignment horizontal="right" vertical="center"/>
    </xf>
    <xf numFmtId="38" fontId="28" fillId="0" borderId="62" xfId="8" applyFont="1" applyFill="1" applyBorder="1" applyAlignment="1">
      <alignment horizontal="right" vertical="center"/>
    </xf>
    <xf numFmtId="195" fontId="28" fillId="0" borderId="36" xfId="6" applyNumberFormat="1" applyFont="1" applyFill="1" applyBorder="1" applyAlignment="1">
      <alignment horizontal="right" vertical="center"/>
    </xf>
    <xf numFmtId="195" fontId="28" fillId="0" borderId="62" xfId="6" applyNumberFormat="1" applyFont="1" applyFill="1" applyBorder="1" applyAlignment="1">
      <alignment horizontal="right" vertical="center"/>
    </xf>
    <xf numFmtId="186" fontId="3" fillId="0" borderId="24" xfId="7" applyNumberFormat="1" applyFont="1" applyFill="1" applyBorder="1" applyAlignment="1">
      <alignment horizontal="left" vertical="center"/>
    </xf>
    <xf numFmtId="186" fontId="3" fillId="0" borderId="27" xfId="7" applyNumberFormat="1" applyFont="1" applyFill="1" applyBorder="1" applyAlignment="1">
      <alignment horizontal="left" vertical="center"/>
    </xf>
    <xf numFmtId="186" fontId="3" fillId="0" borderId="29" xfId="7" applyNumberFormat="1" applyFont="1" applyFill="1" applyBorder="1" applyAlignment="1">
      <alignment horizontal="left" vertical="center"/>
    </xf>
    <xf numFmtId="186" fontId="3" fillId="0" borderId="26" xfId="7" applyNumberFormat="1" applyFont="1" applyFill="1" applyBorder="1" applyAlignment="1">
      <alignment horizontal="center" vertical="center"/>
    </xf>
    <xf numFmtId="186" fontId="3" fillId="0" borderId="28" xfId="7" applyNumberFormat="1" applyFont="1" applyFill="1" applyBorder="1" applyAlignment="1">
      <alignment horizontal="center" vertical="center"/>
    </xf>
    <xf numFmtId="186" fontId="3" fillId="0" borderId="31" xfId="7" applyNumberFormat="1" applyFont="1" applyFill="1" applyBorder="1" applyAlignment="1">
      <alignment horizontal="center" vertical="center"/>
    </xf>
    <xf numFmtId="0" fontId="3" fillId="0" borderId="24" xfId="7" applyFont="1" applyFill="1" applyBorder="1" applyAlignment="1">
      <alignment horizontal="center" vertical="center"/>
    </xf>
    <xf numFmtId="0" fontId="3" fillId="0" borderId="27" xfId="7" applyFont="1" applyFill="1" applyBorder="1" applyAlignment="1">
      <alignment horizontal="center" vertical="center"/>
    </xf>
    <xf numFmtId="0" fontId="3" fillId="0" borderId="29" xfId="7" applyFont="1" applyFill="1" applyBorder="1" applyAlignment="1">
      <alignment horizontal="center" vertical="center"/>
    </xf>
    <xf numFmtId="0" fontId="3" fillId="0" borderId="25" xfId="7" applyFont="1" applyFill="1" applyBorder="1" applyAlignment="1">
      <alignment horizontal="center" wrapText="1"/>
    </xf>
    <xf numFmtId="0" fontId="3" fillId="0" borderId="25" xfId="7" applyFont="1" applyFill="1" applyBorder="1" applyAlignment="1">
      <alignment horizontal="center"/>
    </xf>
    <xf numFmtId="186" fontId="15" fillId="0" borderId="36" xfId="7" applyNumberFormat="1" applyFont="1" applyFill="1" applyBorder="1" applyAlignment="1">
      <alignment horizontal="left" vertical="center"/>
    </xf>
    <xf numFmtId="186" fontId="15" fillId="0" borderId="55" xfId="7" applyNumberFormat="1" applyFont="1" applyFill="1" applyBorder="1" applyAlignment="1">
      <alignment horizontal="left" vertical="center"/>
    </xf>
    <xf numFmtId="186" fontId="15" fillId="0" borderId="62" xfId="7" applyNumberFormat="1" applyFont="1" applyFill="1" applyBorder="1" applyAlignment="1">
      <alignment horizontal="left" vertical="center"/>
    </xf>
    <xf numFmtId="3" fontId="3" fillId="0" borderId="0" xfId="7" applyNumberFormat="1" applyFont="1" applyFill="1" applyBorder="1" applyAlignment="1">
      <alignment horizontal="right" vertical="center" wrapText="1"/>
    </xf>
    <xf numFmtId="195" fontId="3" fillId="0" borderId="0" xfId="7" applyNumberFormat="1" applyFont="1" applyFill="1" applyBorder="1" applyAlignment="1">
      <alignment horizontal="center" vertical="center"/>
    </xf>
    <xf numFmtId="0" fontId="3" fillId="0" borderId="30" xfId="7" applyFont="1" applyFill="1" applyBorder="1" applyAlignment="1">
      <alignment horizontal="left" vertical="center" wrapText="1"/>
    </xf>
    <xf numFmtId="0" fontId="3" fillId="0" borderId="31" xfId="7" applyFont="1" applyFill="1" applyBorder="1" applyAlignment="1">
      <alignment horizontal="left" vertical="center" wrapText="1"/>
    </xf>
    <xf numFmtId="0" fontId="3" fillId="0" borderId="24" xfId="7" applyFont="1" applyFill="1" applyBorder="1" applyAlignment="1">
      <alignment vertical="center" wrapText="1"/>
    </xf>
    <xf numFmtId="0" fontId="3" fillId="0" borderId="27" xfId="7" applyFont="1" applyFill="1" applyBorder="1" applyAlignment="1">
      <alignment vertical="center" wrapText="1"/>
    </xf>
    <xf numFmtId="0" fontId="3" fillId="0" borderId="29" xfId="7" applyFont="1" applyFill="1" applyBorder="1" applyAlignment="1">
      <alignment vertical="center" wrapText="1"/>
    </xf>
    <xf numFmtId="0" fontId="3" fillId="0" borderId="26" xfId="7" applyFont="1" applyFill="1" applyBorder="1" applyAlignment="1">
      <alignment vertical="center" wrapText="1"/>
    </xf>
    <xf numFmtId="0" fontId="3" fillId="0" borderId="28" xfId="7" applyFont="1" applyFill="1" applyBorder="1" applyAlignment="1">
      <alignment vertical="center" wrapText="1"/>
    </xf>
    <xf numFmtId="0" fontId="3" fillId="0" borderId="31" xfId="7" applyFont="1" applyFill="1" applyBorder="1" applyAlignment="1">
      <alignment vertical="center" wrapText="1"/>
    </xf>
    <xf numFmtId="0" fontId="3" fillId="0" borderId="36" xfId="7" applyFont="1" applyFill="1" applyBorder="1" applyAlignment="1">
      <alignment horizontal="center" vertical="center"/>
    </xf>
    <xf numFmtId="0" fontId="3" fillId="0" borderId="55" xfId="7" applyFont="1" applyFill="1" applyBorder="1" applyAlignment="1">
      <alignment horizontal="center" vertical="center"/>
    </xf>
    <xf numFmtId="0" fontId="3" fillId="0" borderId="62" xfId="7" applyFont="1" applyFill="1" applyBorder="1" applyAlignment="1">
      <alignment horizontal="center" vertical="center"/>
    </xf>
    <xf numFmtId="0" fontId="15" fillId="0" borderId="35" xfId="7" applyFont="1" applyFill="1" applyBorder="1" applyAlignment="1">
      <alignment vertical="center" wrapText="1"/>
    </xf>
    <xf numFmtId="0" fontId="3" fillId="0" borderId="30" xfId="7" applyFont="1" applyFill="1" applyBorder="1" applyAlignment="1">
      <alignment horizontal="left" vertical="top" wrapText="1"/>
    </xf>
    <xf numFmtId="0" fontId="3" fillId="0" borderId="31" xfId="7" applyFont="1" applyFill="1" applyBorder="1" applyAlignment="1">
      <alignment horizontal="left" vertical="top" wrapText="1"/>
    </xf>
    <xf numFmtId="186" fontId="3" fillId="0" borderId="24" xfId="7" applyNumberFormat="1" applyFont="1" applyFill="1" applyBorder="1" applyAlignment="1">
      <alignment horizontal="left" vertical="center" wrapText="1"/>
    </xf>
    <xf numFmtId="0" fontId="3" fillId="0" borderId="26" xfId="0" applyFont="1" applyFill="1" applyBorder="1" applyAlignment="1">
      <alignment vertical="center" wrapText="1"/>
    </xf>
    <xf numFmtId="0" fontId="35" fillId="0" borderId="28" xfId="0" applyFont="1" applyFill="1" applyBorder="1" applyAlignment="1">
      <alignment vertical="center" wrapText="1"/>
    </xf>
    <xf numFmtId="0" fontId="35" fillId="0" borderId="31" xfId="0" applyFont="1" applyFill="1" applyBorder="1" applyAlignment="1">
      <alignment vertical="center" wrapText="1"/>
    </xf>
    <xf numFmtId="186" fontId="15" fillId="0" borderId="36" xfId="7" applyNumberFormat="1" applyFont="1" applyFill="1" applyBorder="1" applyAlignment="1">
      <alignment horizontal="left" vertical="center" wrapText="1"/>
    </xf>
    <xf numFmtId="186" fontId="15" fillId="0" borderId="55" xfId="7" applyNumberFormat="1" applyFont="1" applyFill="1" applyBorder="1" applyAlignment="1">
      <alignment horizontal="left" vertical="center" wrapText="1"/>
    </xf>
    <xf numFmtId="186" fontId="15" fillId="0" borderId="62" xfId="7" applyNumberFormat="1" applyFont="1" applyFill="1" applyBorder="1" applyAlignment="1">
      <alignment horizontal="left" vertical="center" wrapText="1"/>
    </xf>
    <xf numFmtId="0" fontId="3" fillId="0" borderId="24" xfId="0" applyFont="1" applyFill="1" applyBorder="1" applyAlignment="1">
      <alignment vertical="center" wrapText="1"/>
    </xf>
    <xf numFmtId="0" fontId="31" fillId="0" borderId="27" xfId="0" applyFont="1" applyFill="1" applyBorder="1" applyAlignment="1">
      <alignment vertical="center" wrapText="1"/>
    </xf>
    <xf numFmtId="0" fontId="31" fillId="0" borderId="29" xfId="0" applyFont="1" applyFill="1" applyBorder="1" applyAlignment="1">
      <alignment vertical="center" wrapText="1"/>
    </xf>
    <xf numFmtId="0" fontId="35" fillId="0" borderId="25" xfId="0" applyFont="1" applyFill="1" applyBorder="1" applyAlignment="1">
      <alignment wrapText="1"/>
    </xf>
    <xf numFmtId="0" fontId="35" fillId="0" borderId="26" xfId="0" applyFont="1" applyFill="1" applyBorder="1" applyAlignment="1">
      <alignment wrapText="1"/>
    </xf>
    <xf numFmtId="0" fontId="15" fillId="0" borderId="26" xfId="0" applyFont="1" applyFill="1" applyBorder="1" applyAlignment="1">
      <alignment vertical="center" wrapText="1"/>
    </xf>
    <xf numFmtId="0" fontId="3" fillId="0" borderId="27" xfId="0" applyFont="1" applyFill="1" applyBorder="1" applyAlignment="1">
      <alignment horizontal="left" vertical="center" wrapText="1"/>
    </xf>
    <xf numFmtId="0" fontId="3" fillId="0" borderId="0" xfId="0" applyFont="1" applyFill="1" applyBorder="1" applyAlignment="1">
      <alignment horizontal="left" vertical="center" wrapText="1"/>
    </xf>
    <xf numFmtId="0" fontId="3" fillId="0" borderId="0" xfId="7" applyFont="1" applyFill="1" applyBorder="1" applyAlignment="1">
      <alignment horizontal="left" vertical="center" wrapText="1"/>
    </xf>
    <xf numFmtId="0" fontId="3" fillId="0" borderId="28" xfId="7" applyFont="1" applyFill="1" applyBorder="1" applyAlignment="1">
      <alignment horizontal="left" vertical="center" wrapText="1"/>
    </xf>
    <xf numFmtId="0" fontId="3" fillId="0" borderId="29" xfId="0" applyFont="1" applyFill="1" applyBorder="1" applyAlignment="1">
      <alignment horizontal="left" vertical="center" wrapText="1"/>
    </xf>
    <xf numFmtId="0" fontId="3" fillId="0" borderId="30" xfId="0" applyFont="1" applyFill="1" applyBorder="1" applyAlignment="1">
      <alignment horizontal="left" vertical="center" wrapText="1"/>
    </xf>
    <xf numFmtId="3" fontId="3" fillId="0" borderId="30" xfId="7" applyNumberFormat="1" applyFont="1" applyFill="1" applyBorder="1" applyAlignment="1">
      <alignment horizontal="right" vertical="center" wrapText="1"/>
    </xf>
    <xf numFmtId="0" fontId="3" fillId="0" borderId="15" xfId="7" applyFont="1" applyFill="1" applyBorder="1" applyAlignment="1">
      <alignment horizontal="distributed" vertical="center" wrapText="1"/>
    </xf>
    <xf numFmtId="0" fontId="3" fillId="0" borderId="13" xfId="7" applyFont="1" applyFill="1" applyBorder="1" applyAlignment="1">
      <alignment horizontal="distributed" vertical="center" wrapText="1"/>
    </xf>
    <xf numFmtId="3" fontId="3" fillId="0" borderId="13" xfId="7" applyNumberFormat="1" applyFont="1" applyFill="1" applyBorder="1" applyAlignment="1">
      <alignment horizontal="right" vertical="center" wrapText="1"/>
    </xf>
    <xf numFmtId="3" fontId="3" fillId="0" borderId="14" xfId="7" applyNumberFormat="1" applyFont="1" applyFill="1" applyBorder="1" applyAlignment="1">
      <alignment horizontal="right" vertical="center" wrapText="1"/>
    </xf>
    <xf numFmtId="0" fontId="3" fillId="0" borderId="15" xfId="7" applyFont="1" applyFill="1" applyBorder="1" applyAlignment="1">
      <alignment horizontal="center" vertical="center" wrapText="1"/>
    </xf>
    <xf numFmtId="0" fontId="3" fillId="0" borderId="13" xfId="7" applyFont="1" applyFill="1" applyBorder="1" applyAlignment="1">
      <alignment horizontal="center" vertical="center" wrapText="1"/>
    </xf>
    <xf numFmtId="0" fontId="3" fillId="0" borderId="14" xfId="7" applyFont="1" applyFill="1" applyBorder="1" applyAlignment="1">
      <alignment horizontal="center" vertical="center" wrapText="1"/>
    </xf>
    <xf numFmtId="0" fontId="15" fillId="0" borderId="36" xfId="7" applyFont="1" applyFill="1" applyBorder="1" applyAlignment="1">
      <alignment horizontal="left" vertical="center" wrapText="1"/>
    </xf>
    <xf numFmtId="0" fontId="15" fillId="0" borderId="55" xfId="7" applyFont="1" applyFill="1" applyBorder="1" applyAlignment="1">
      <alignment horizontal="left" vertical="center"/>
    </xf>
    <xf numFmtId="0" fontId="15" fillId="0" borderId="62" xfId="7" applyFont="1" applyFill="1" applyBorder="1" applyAlignment="1">
      <alignment horizontal="left" vertical="center"/>
    </xf>
    <xf numFmtId="196" fontId="3" fillId="0" borderId="36" xfId="7" applyNumberFormat="1" applyFont="1" applyFill="1" applyBorder="1" applyAlignment="1">
      <alignment horizontal="center" vertical="center" wrapText="1"/>
    </xf>
    <xf numFmtId="196" fontId="3" fillId="0" borderId="62" xfId="7" applyNumberFormat="1" applyFont="1" applyFill="1" applyBorder="1" applyAlignment="1">
      <alignment horizontal="center" vertical="center" wrapText="1"/>
    </xf>
    <xf numFmtId="196" fontId="3" fillId="0" borderId="24" xfId="7" applyNumberFormat="1" applyFont="1" applyFill="1" applyBorder="1" applyAlignment="1">
      <alignment horizontal="center" vertical="center" wrapText="1"/>
    </xf>
    <xf numFmtId="196" fontId="3" fillId="0" borderId="25" xfId="7" applyNumberFormat="1" applyFont="1" applyFill="1" applyBorder="1" applyAlignment="1">
      <alignment horizontal="center" vertical="center" wrapText="1"/>
    </xf>
    <xf numFmtId="196" fontId="3" fillId="0" borderId="26" xfId="7" applyNumberFormat="1" applyFont="1" applyFill="1" applyBorder="1" applyAlignment="1">
      <alignment horizontal="center" vertical="center" wrapText="1"/>
    </xf>
    <xf numFmtId="196" fontId="3" fillId="0" borderId="29" xfId="7" applyNumberFormat="1" applyFont="1" applyFill="1" applyBorder="1" applyAlignment="1">
      <alignment horizontal="center" vertical="center" wrapText="1"/>
    </xf>
    <xf numFmtId="196" fontId="3" fillId="0" borderId="30" xfId="7" applyNumberFormat="1" applyFont="1" applyFill="1" applyBorder="1" applyAlignment="1">
      <alignment horizontal="center" vertical="center" wrapText="1"/>
    </xf>
    <xf numFmtId="196" fontId="3" fillId="0" borderId="31" xfId="7" applyNumberFormat="1" applyFont="1" applyFill="1" applyBorder="1" applyAlignment="1">
      <alignment horizontal="center" vertical="center" wrapText="1"/>
    </xf>
    <xf numFmtId="0" fontId="3" fillId="0" borderId="24" xfId="7" applyFont="1" applyFill="1" applyBorder="1" applyAlignment="1">
      <alignment horizontal="left" vertical="center" wrapText="1"/>
    </xf>
    <xf numFmtId="0" fontId="3" fillId="0" borderId="27" xfId="7" applyFont="1" applyFill="1" applyBorder="1" applyAlignment="1">
      <alignment horizontal="left" vertical="center" wrapText="1"/>
    </xf>
    <xf numFmtId="0" fontId="3" fillId="0" borderId="29" xfId="7" applyFont="1" applyFill="1" applyBorder="1" applyAlignment="1">
      <alignment horizontal="left" vertical="center" wrapText="1"/>
    </xf>
    <xf numFmtId="0" fontId="3" fillId="0" borderId="26" xfId="7" applyFont="1" applyFill="1" applyBorder="1" applyAlignment="1">
      <alignment horizontal="left" vertical="center" wrapText="1"/>
    </xf>
    <xf numFmtId="0" fontId="15" fillId="0" borderId="24" xfId="7" applyFont="1" applyFill="1" applyBorder="1" applyAlignment="1">
      <alignment vertical="center" wrapText="1"/>
    </xf>
    <xf numFmtId="0" fontId="15" fillId="0" borderId="25" xfId="7" applyFont="1" applyFill="1" applyBorder="1" applyAlignment="1">
      <alignment vertical="center" wrapText="1"/>
    </xf>
    <xf numFmtId="0" fontId="15" fillId="0" borderId="29" xfId="7" applyFont="1" applyFill="1" applyBorder="1" applyAlignment="1">
      <alignment vertical="center" wrapText="1"/>
    </xf>
    <xf numFmtId="0" fontId="15" fillId="0" borderId="30" xfId="7" applyFont="1" applyFill="1" applyBorder="1" applyAlignment="1">
      <alignment vertical="center" wrapText="1"/>
    </xf>
    <xf numFmtId="3" fontId="3" fillId="0" borderId="25" xfId="7" applyNumberFormat="1" applyFont="1" applyFill="1" applyBorder="1" applyAlignment="1">
      <alignment horizontal="left" wrapText="1"/>
    </xf>
    <xf numFmtId="196" fontId="3" fillId="0" borderId="30" xfId="7" applyNumberFormat="1" applyFont="1" applyFill="1" applyBorder="1" applyAlignment="1">
      <alignment horizontal="center" vertical="top" wrapText="1"/>
    </xf>
    <xf numFmtId="196" fontId="3" fillId="0" borderId="31" xfId="7" applyNumberFormat="1" applyFont="1" applyFill="1" applyBorder="1" applyAlignment="1">
      <alignment horizontal="center" vertical="top" wrapText="1"/>
    </xf>
    <xf numFmtId="197" fontId="3" fillId="0" borderId="35" xfId="7" applyNumberFormat="1" applyFont="1" applyFill="1" applyBorder="1" applyAlignment="1">
      <alignment horizontal="center" vertical="center" wrapText="1"/>
    </xf>
    <xf numFmtId="197" fontId="3" fillId="0" borderId="15" xfId="7" applyNumberFormat="1" applyFont="1" applyFill="1" applyBorder="1" applyAlignment="1">
      <alignment horizontal="center" vertical="center" wrapText="1"/>
    </xf>
    <xf numFmtId="196" fontId="3" fillId="0" borderId="35" xfId="7" applyNumberFormat="1" applyFont="1" applyFill="1" applyBorder="1" applyAlignment="1">
      <alignment horizontal="center" vertical="center" wrapText="1"/>
    </xf>
    <xf numFmtId="196" fontId="3" fillId="0" borderId="15" xfId="7" applyNumberFormat="1" applyFont="1" applyFill="1" applyBorder="1" applyAlignment="1">
      <alignment horizontal="center" vertical="center" wrapText="1"/>
    </xf>
    <xf numFmtId="0" fontId="3" fillId="0" borderId="35" xfId="7" applyFont="1" applyFill="1" applyBorder="1" applyAlignment="1">
      <alignment horizontal="center" vertical="center"/>
    </xf>
    <xf numFmtId="3" fontId="3" fillId="0" borderId="35" xfId="7" applyNumberFormat="1" applyFont="1" applyFill="1" applyBorder="1" applyAlignment="1">
      <alignment horizontal="center" vertical="center" wrapText="1"/>
    </xf>
    <xf numFmtId="3" fontId="3" fillId="0" borderId="15" xfId="7" applyNumberFormat="1" applyFont="1" applyFill="1" applyBorder="1" applyAlignment="1">
      <alignment horizontal="center" vertical="center" wrapText="1"/>
    </xf>
    <xf numFmtId="0" fontId="3" fillId="0" borderId="0" xfId="7" applyFont="1" applyFill="1" applyBorder="1" applyAlignment="1">
      <alignment horizontal="left" vertical="center"/>
    </xf>
    <xf numFmtId="0" fontId="15" fillId="0" borderId="55" xfId="7" applyFont="1" applyFill="1" applyBorder="1" applyAlignment="1">
      <alignment horizontal="left" vertical="center" wrapText="1"/>
    </xf>
    <xf numFmtId="0" fontId="3" fillId="0" borderId="15" xfId="0" applyFont="1" applyFill="1" applyBorder="1" applyAlignment="1">
      <alignment horizontal="left" vertical="center" wrapText="1"/>
    </xf>
    <xf numFmtId="0" fontId="3" fillId="0" borderId="14" xfId="7" applyFont="1" applyFill="1" applyBorder="1" applyAlignment="1">
      <alignment horizontal="left" vertical="center" wrapText="1"/>
    </xf>
  </cellXfs>
  <cellStyles count="9">
    <cellStyle name="パーセント 2 2" xfId="3"/>
    <cellStyle name="パーセント 3" xfId="4"/>
    <cellStyle name="桁区切り" xfId="8" builtinId="6"/>
    <cellStyle name="桁区切り 3" xfId="5"/>
    <cellStyle name="標準" xfId="0" builtinId="0"/>
    <cellStyle name="標準 2 3" xfId="7"/>
    <cellStyle name="標準 4 2" xfId="6"/>
    <cellStyle name="標準 7" xfId="2"/>
    <cellStyle name="標準 8" xfId="1"/>
  </cellStyles>
  <dxfs count="71">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rgb="FFFF0000"/>
        </patternFill>
      </fill>
    </dxf>
    <dxf>
      <fill>
        <patternFill>
          <bgColor theme="4"/>
        </patternFill>
      </fill>
    </dxf>
  </dxfs>
  <tableStyles count="0" defaultTableStyle="TableStyleMedium2" defaultPivotStyle="PivotStyleLight16"/>
  <colors>
    <mruColors>
      <color rgb="FF99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533400</xdr:colOff>
      <xdr:row>0</xdr:row>
      <xdr:rowOff>238125</xdr:rowOff>
    </xdr:from>
    <xdr:to>
      <xdr:col>3</xdr:col>
      <xdr:colOff>295275</xdr:colOff>
      <xdr:row>1</xdr:row>
      <xdr:rowOff>352425</xdr:rowOff>
    </xdr:to>
    <xdr:sp macro="" textlink="">
      <xdr:nvSpPr>
        <xdr:cNvPr id="2" name="テキスト ボックス 1"/>
        <xdr:cNvSpPr txBox="1"/>
      </xdr:nvSpPr>
      <xdr:spPr>
        <a:xfrm>
          <a:off x="533400" y="238125"/>
          <a:ext cx="1514475" cy="381000"/>
        </a:xfrm>
        <a:prstGeom prst="rect">
          <a:avLst/>
        </a:prstGeom>
        <a:solidFill>
          <a:srgbClr val="00206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en-US" altLang="ja-JP" sz="1100">
              <a:solidFill>
                <a:schemeClr val="bg1"/>
              </a:solidFill>
            </a:rPr>
            <a:t>R3</a:t>
          </a:r>
          <a:r>
            <a:rPr kumimoji="1" lang="ja-JP" altLang="en-US" sz="1100">
              <a:solidFill>
                <a:schemeClr val="bg1"/>
              </a:solidFill>
            </a:rPr>
            <a:t>単価に更新済み</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171450</xdr:colOff>
      <xdr:row>0</xdr:row>
      <xdr:rowOff>133350</xdr:rowOff>
    </xdr:from>
    <xdr:to>
      <xdr:col>9</xdr:col>
      <xdr:colOff>95250</xdr:colOff>
      <xdr:row>1</xdr:row>
      <xdr:rowOff>190500</xdr:rowOff>
    </xdr:to>
    <xdr:sp macro="" textlink="">
      <xdr:nvSpPr>
        <xdr:cNvPr id="2" name="テキスト ボックス 1"/>
        <xdr:cNvSpPr txBox="1"/>
      </xdr:nvSpPr>
      <xdr:spPr>
        <a:xfrm>
          <a:off x="1924050" y="133350"/>
          <a:ext cx="1514475" cy="381000"/>
        </a:xfrm>
        <a:prstGeom prst="rect">
          <a:avLst/>
        </a:prstGeom>
        <a:solidFill>
          <a:srgbClr val="00206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en-US" altLang="ja-JP" sz="1100">
              <a:solidFill>
                <a:schemeClr val="bg1"/>
              </a:solidFill>
            </a:rPr>
            <a:t>R3</a:t>
          </a:r>
          <a:r>
            <a:rPr kumimoji="1" lang="ja-JP" altLang="en-US" sz="1100">
              <a:solidFill>
                <a:schemeClr val="bg1"/>
              </a:solidFill>
            </a:rPr>
            <a:t>単価に更新済み</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l6x4kyuc99s0\&#31038;&#20250;&#12539;&#25588;&#35703;&#23616;&#38556;&#23475;&#20445;&#20581;&#31119;&#31049;&#37096;&#38556;&#23475;&#31119;&#31049;&#35506;\DOCUME~1\HTFFW\LOCALS~1\Temp\DxExp\210220&#9632;&#26368;&#26032;&#29256;&#9632;&#26032;&#26087;&#23550;&#29031;&#9632;\&#9312;20080226&#12288;H20%2004%20&#29256;&#38556;&#23475;&#32773;&#31639;&#23450;&#27083;&#36896;&#35211;&#12360;&#28040;&#12375;&#2925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単価引上率"/>
      <sheetName val="目次１"/>
      <sheetName val="１居宅介護"/>
      <sheetName val="２重度訪問介護"/>
      <sheetName val="３行動援護"/>
      <sheetName val="４重度包括"/>
      <sheetName val="５療養介護"/>
      <sheetName val="６生活介護"/>
      <sheetName val="７児童デイ"/>
      <sheetName val="８短期入所"/>
      <sheetName val="９共同生活介護"/>
      <sheetName val="１０施設入所支援"/>
      <sheetName val="１１共同生活援助"/>
      <sheetName val="１２自立訓練（機能）"/>
      <sheetName val="１３自立訓練（生活）"/>
      <sheetName val="１４宿泊型自立訓練"/>
      <sheetName val="１５就労移行支援"/>
      <sheetName val="１６就労移行支援（養成）"/>
      <sheetName val="１７就労継続支援Ａ型"/>
      <sheetName val="１８就労継続支援Ｂ型"/>
      <sheetName val="１９相談支援"/>
      <sheetName val="２０身体入所更生"/>
      <sheetName val="２１身体通所更生"/>
      <sheetName val="２２身体入所療護"/>
      <sheetName val="２３身体通所療護"/>
      <sheetName val="２４身体入所授産"/>
      <sheetName val="２５身体通所授産"/>
      <sheetName val="２６知的入所更生"/>
      <sheetName val="２７知的通所更生"/>
      <sheetName val="２８知的入所授産"/>
      <sheetName val="２９知的通所授産"/>
      <sheetName val="３０知的通勤寮"/>
      <sheetName val="入力シート"/>
      <sheetName val="Sheet3"/>
    </sheetNames>
    <sheetDataSet>
      <sheetData sheetId="0">
        <row r="2">
          <cell r="B2">
            <v>4.5999999999999999E-2</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efreshError="1"/>
      <sheetData sheetId="33"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59"/>
  <sheetViews>
    <sheetView tabSelected="1" view="pageBreakPreview" zoomScaleNormal="100" zoomScaleSheetLayoutView="100" workbookViewId="0">
      <selection activeCell="V25" sqref="V25"/>
    </sheetView>
  </sheetViews>
  <sheetFormatPr defaultRowHeight="13.5"/>
  <cols>
    <col min="1" max="1" width="2.75" style="74" customWidth="1"/>
    <col min="2" max="2" width="3.625" style="74" customWidth="1"/>
    <col min="3" max="32" width="2.75" style="74" customWidth="1"/>
    <col min="33" max="33" width="3" style="74" customWidth="1"/>
    <col min="34" max="34" width="9" style="74"/>
    <col min="35" max="51" width="9" style="74" hidden="1" customWidth="1"/>
    <col min="52" max="52" width="9" style="74" customWidth="1"/>
    <col min="53" max="16384" width="9" style="74"/>
  </cols>
  <sheetData>
    <row r="1" spans="1:51" ht="14.25" thickBot="1">
      <c r="A1" s="166"/>
      <c r="B1" s="166"/>
      <c r="C1" s="166"/>
      <c r="D1" s="166"/>
      <c r="E1" s="166"/>
      <c r="F1" s="166"/>
      <c r="G1" s="166"/>
      <c r="H1" s="166"/>
      <c r="I1" s="166"/>
      <c r="J1" s="166"/>
      <c r="K1" s="166"/>
      <c r="L1" s="166"/>
      <c r="M1" s="166"/>
      <c r="N1" s="166"/>
      <c r="O1" s="166"/>
      <c r="P1" s="166"/>
      <c r="Q1" s="166"/>
      <c r="R1" s="165"/>
      <c r="S1" s="282"/>
      <c r="T1" s="282"/>
      <c r="U1" s="166"/>
      <c r="V1" s="167"/>
      <c r="W1" s="167"/>
      <c r="X1" s="167"/>
      <c r="Y1" s="167"/>
      <c r="Z1" s="167"/>
      <c r="AA1" s="259">
        <f ca="1">TODAY()</f>
        <v>44488</v>
      </c>
      <c r="AB1" s="259"/>
      <c r="AC1" s="259"/>
      <c r="AD1" s="259"/>
      <c r="AE1" s="259"/>
      <c r="AF1" s="259"/>
      <c r="AL1" s="1"/>
      <c r="AM1" s="2"/>
      <c r="AN1" s="2"/>
      <c r="AO1" s="1" t="s">
        <v>0</v>
      </c>
      <c r="AP1" s="1"/>
      <c r="AV1" s="74" t="s">
        <v>275</v>
      </c>
      <c r="AX1" s="74" t="s">
        <v>283</v>
      </c>
    </row>
    <row r="2" spans="1:51" ht="14.25" customHeight="1">
      <c r="A2" s="166"/>
      <c r="B2" s="331" t="s">
        <v>201</v>
      </c>
      <c r="C2" s="332"/>
      <c r="D2" s="332"/>
      <c r="E2" s="332"/>
      <c r="F2" s="332"/>
      <c r="G2" s="333"/>
      <c r="H2" s="166"/>
      <c r="I2" s="166"/>
      <c r="J2" s="166"/>
      <c r="K2" s="166"/>
      <c r="L2" s="166"/>
      <c r="M2" s="166"/>
      <c r="N2" s="166"/>
      <c r="O2" s="166"/>
      <c r="P2" s="166"/>
      <c r="Q2" s="166"/>
      <c r="R2" s="340" t="s">
        <v>261</v>
      </c>
      <c r="S2" s="341"/>
      <c r="T2" s="341"/>
      <c r="U2" s="342"/>
      <c r="V2" s="260" t="s">
        <v>262</v>
      </c>
      <c r="W2" s="261"/>
      <c r="X2" s="261"/>
      <c r="Y2" s="262"/>
      <c r="Z2" s="262"/>
      <c r="AA2" s="262"/>
      <c r="AB2" s="262"/>
      <c r="AC2" s="262"/>
      <c r="AD2" s="261" t="s">
        <v>263</v>
      </c>
      <c r="AE2" s="261"/>
      <c r="AF2" s="263"/>
      <c r="AL2" s="1"/>
      <c r="AM2" s="2"/>
      <c r="AN2" s="2"/>
      <c r="AO2" s="1">
        <v>1</v>
      </c>
      <c r="AP2" s="1">
        <v>15</v>
      </c>
      <c r="AW2" s="74" t="s">
        <v>276</v>
      </c>
      <c r="AY2" s="74">
        <v>0</v>
      </c>
    </row>
    <row r="3" spans="1:51" ht="14.25" customHeight="1">
      <c r="A3" s="166"/>
      <c r="B3" s="334"/>
      <c r="C3" s="335"/>
      <c r="D3" s="335"/>
      <c r="E3" s="335"/>
      <c r="F3" s="335"/>
      <c r="G3" s="336"/>
      <c r="H3" s="166"/>
      <c r="I3" s="166"/>
      <c r="J3" s="166"/>
      <c r="K3" s="166"/>
      <c r="L3" s="166"/>
      <c r="M3" s="166"/>
      <c r="N3" s="166"/>
      <c r="O3" s="166"/>
      <c r="P3" s="166"/>
      <c r="Q3" s="166"/>
      <c r="R3" s="264" t="s">
        <v>1</v>
      </c>
      <c r="S3" s="265"/>
      <c r="T3" s="265"/>
      <c r="U3" s="266"/>
      <c r="V3" s="343" t="s">
        <v>287</v>
      </c>
      <c r="W3" s="344"/>
      <c r="X3" s="344"/>
      <c r="Y3" s="344"/>
      <c r="Z3" s="344"/>
      <c r="AA3" s="344"/>
      <c r="AB3" s="344"/>
      <c r="AC3" s="344"/>
      <c r="AD3" s="344"/>
      <c r="AE3" s="344"/>
      <c r="AF3" s="345"/>
      <c r="AL3" s="1"/>
      <c r="AM3" s="2"/>
      <c r="AN3" s="2"/>
      <c r="AO3" s="3">
        <v>16</v>
      </c>
      <c r="AP3" s="3">
        <v>25</v>
      </c>
      <c r="AW3" s="74" t="s">
        <v>277</v>
      </c>
      <c r="AY3" s="74">
        <v>2</v>
      </c>
    </row>
    <row r="4" spans="1:51" ht="14.25" customHeight="1">
      <c r="A4" s="166"/>
      <c r="B4" s="334"/>
      <c r="C4" s="335"/>
      <c r="D4" s="335"/>
      <c r="E4" s="335"/>
      <c r="F4" s="335"/>
      <c r="G4" s="336"/>
      <c r="H4" s="166"/>
      <c r="I4" s="166"/>
      <c r="J4" s="166"/>
      <c r="K4" s="166"/>
      <c r="L4" s="166"/>
      <c r="M4" s="166"/>
      <c r="N4" s="166"/>
      <c r="O4" s="166"/>
      <c r="P4" s="166"/>
      <c r="Q4" s="166"/>
      <c r="R4" s="264" t="s">
        <v>2</v>
      </c>
      <c r="S4" s="265"/>
      <c r="T4" s="265"/>
      <c r="U4" s="266"/>
      <c r="V4" s="267"/>
      <c r="W4" s="268"/>
      <c r="X4" s="268"/>
      <c r="Y4" s="268"/>
      <c r="Z4" s="268"/>
      <c r="AA4" s="268"/>
      <c r="AB4" s="268"/>
      <c r="AC4" s="268"/>
      <c r="AD4" s="268"/>
      <c r="AE4" s="268"/>
      <c r="AF4" s="269"/>
      <c r="AL4" s="1"/>
      <c r="AO4" s="3">
        <v>26</v>
      </c>
      <c r="AP4" s="3">
        <v>35</v>
      </c>
      <c r="AT4" s="4" t="s">
        <v>3</v>
      </c>
      <c r="AU4" s="2" t="e">
        <f>$AA$16&amp;AT4</f>
        <v>#N/A</v>
      </c>
      <c r="AW4" s="74" t="s">
        <v>278</v>
      </c>
      <c r="AY4" s="74">
        <v>3</v>
      </c>
    </row>
    <row r="5" spans="1:51" ht="14.25" customHeight="1">
      <c r="A5" s="166"/>
      <c r="B5" s="334"/>
      <c r="C5" s="335"/>
      <c r="D5" s="335"/>
      <c r="E5" s="335"/>
      <c r="F5" s="335"/>
      <c r="G5" s="336"/>
      <c r="H5" s="166"/>
      <c r="I5" s="166"/>
      <c r="J5" s="166"/>
      <c r="K5" s="166"/>
      <c r="L5" s="166"/>
      <c r="M5" s="166"/>
      <c r="N5" s="166"/>
      <c r="O5" s="166"/>
      <c r="P5" s="166"/>
      <c r="Q5" s="166"/>
      <c r="R5" s="270" t="s">
        <v>264</v>
      </c>
      <c r="S5" s="271"/>
      <c r="T5" s="271"/>
      <c r="U5" s="272"/>
      <c r="V5" s="276"/>
      <c r="W5" s="277"/>
      <c r="X5" s="277"/>
      <c r="Y5" s="277"/>
      <c r="Z5" s="277"/>
      <c r="AA5" s="277"/>
      <c r="AB5" s="277"/>
      <c r="AC5" s="277"/>
      <c r="AD5" s="277"/>
      <c r="AE5" s="277"/>
      <c r="AF5" s="278"/>
      <c r="AL5" s="1"/>
      <c r="AO5" s="3"/>
      <c r="AP5" s="3"/>
      <c r="AT5" s="4"/>
      <c r="AU5" s="2"/>
      <c r="AW5" s="74" t="s">
        <v>279</v>
      </c>
      <c r="AY5" s="74">
        <v>4</v>
      </c>
    </row>
    <row r="6" spans="1:51" ht="14.25" customHeight="1">
      <c r="A6" s="166"/>
      <c r="B6" s="334"/>
      <c r="C6" s="335"/>
      <c r="D6" s="335"/>
      <c r="E6" s="335"/>
      <c r="F6" s="335"/>
      <c r="G6" s="336"/>
      <c r="H6" s="166"/>
      <c r="I6" s="166"/>
      <c r="J6" s="166"/>
      <c r="K6" s="166"/>
      <c r="L6" s="166"/>
      <c r="M6" s="166"/>
      <c r="N6" s="166"/>
      <c r="O6" s="166"/>
      <c r="P6" s="166"/>
      <c r="Q6" s="166"/>
      <c r="R6" s="273"/>
      <c r="S6" s="274"/>
      <c r="T6" s="274"/>
      <c r="U6" s="275"/>
      <c r="V6" s="279"/>
      <c r="W6" s="280"/>
      <c r="X6" s="280"/>
      <c r="Y6" s="280"/>
      <c r="Z6" s="280"/>
      <c r="AA6" s="280"/>
      <c r="AB6" s="280"/>
      <c r="AC6" s="280"/>
      <c r="AD6" s="280"/>
      <c r="AE6" s="280"/>
      <c r="AF6" s="281"/>
      <c r="AL6" s="1"/>
      <c r="AO6" s="3">
        <v>36</v>
      </c>
      <c r="AP6" s="3">
        <v>45</v>
      </c>
      <c r="AT6" s="5" t="s">
        <v>4</v>
      </c>
      <c r="AU6" s="2" t="e">
        <f>$AA$16&amp;AT6</f>
        <v>#N/A</v>
      </c>
      <c r="AW6" s="74" t="s">
        <v>280</v>
      </c>
      <c r="AY6" s="74">
        <v>5</v>
      </c>
    </row>
    <row r="7" spans="1:51" ht="15" customHeight="1" thickBot="1">
      <c r="A7" s="166"/>
      <c r="B7" s="337"/>
      <c r="C7" s="338"/>
      <c r="D7" s="338"/>
      <c r="E7" s="338"/>
      <c r="F7" s="338"/>
      <c r="G7" s="339"/>
      <c r="H7" s="166"/>
      <c r="I7" s="166"/>
      <c r="J7" s="166"/>
      <c r="K7" s="166"/>
      <c r="L7" s="166"/>
      <c r="M7" s="166"/>
      <c r="N7" s="166"/>
      <c r="O7" s="166"/>
      <c r="P7" s="166"/>
      <c r="Q7" s="166"/>
      <c r="R7" s="378" t="s">
        <v>265</v>
      </c>
      <c r="S7" s="379"/>
      <c r="T7" s="379"/>
      <c r="U7" s="380"/>
      <c r="V7" s="317"/>
      <c r="W7" s="318"/>
      <c r="X7" s="318"/>
      <c r="Y7" s="318"/>
      <c r="Z7" s="318"/>
      <c r="AA7" s="318"/>
      <c r="AB7" s="318"/>
      <c r="AC7" s="318"/>
      <c r="AD7" s="318"/>
      <c r="AE7" s="318"/>
      <c r="AF7" s="319"/>
      <c r="AL7" s="1"/>
      <c r="AO7" s="3">
        <v>46</v>
      </c>
      <c r="AP7" s="3">
        <v>60</v>
      </c>
      <c r="AT7" s="5" t="s">
        <v>5</v>
      </c>
      <c r="AU7" s="2" t="e">
        <f>$AA$16&amp;"１，２歳児"</f>
        <v>#N/A</v>
      </c>
      <c r="AW7" s="74" t="s">
        <v>281</v>
      </c>
      <c r="AY7" s="74">
        <v>6</v>
      </c>
    </row>
    <row r="8" spans="1:51" ht="6" customHeight="1">
      <c r="A8" s="166"/>
      <c r="B8" s="166"/>
      <c r="C8" s="166"/>
      <c r="D8" s="166"/>
      <c r="E8" s="166"/>
      <c r="F8" s="166"/>
      <c r="G8" s="166"/>
      <c r="H8" s="166"/>
      <c r="I8" s="166"/>
      <c r="J8" s="166"/>
      <c r="K8" s="166"/>
      <c r="L8" s="166"/>
      <c r="M8" s="166"/>
      <c r="N8" s="166"/>
      <c r="O8" s="166"/>
      <c r="P8" s="166"/>
      <c r="Q8" s="166"/>
      <c r="R8" s="320"/>
      <c r="S8" s="320"/>
      <c r="T8" s="320"/>
      <c r="U8" s="320"/>
      <c r="V8" s="321"/>
      <c r="W8" s="321"/>
      <c r="X8" s="321"/>
      <c r="Y8" s="321"/>
      <c r="Z8" s="321"/>
      <c r="AA8" s="321"/>
      <c r="AB8" s="321"/>
      <c r="AC8" s="321"/>
      <c r="AD8" s="321"/>
      <c r="AE8" s="321"/>
      <c r="AF8" s="321"/>
      <c r="AL8" s="1"/>
      <c r="AO8" s="3">
        <v>61</v>
      </c>
      <c r="AP8" s="3">
        <v>75</v>
      </c>
      <c r="AT8" s="5" t="s">
        <v>6</v>
      </c>
      <c r="AU8" s="2" t="e">
        <f>$AA$16&amp;"１，２歳児"</f>
        <v>#N/A</v>
      </c>
      <c r="AW8" s="74" t="s">
        <v>282</v>
      </c>
      <c r="AY8" s="74">
        <v>7</v>
      </c>
    </row>
    <row r="9" spans="1:51" ht="6.75" customHeight="1">
      <c r="A9" s="166"/>
      <c r="B9" s="166"/>
      <c r="C9" s="166"/>
      <c r="D9" s="166"/>
      <c r="E9" s="166"/>
      <c r="F9" s="166"/>
      <c r="G9" s="166"/>
      <c r="H9" s="166"/>
      <c r="I9" s="166"/>
      <c r="J9" s="166"/>
      <c r="K9" s="166"/>
      <c r="L9" s="166"/>
      <c r="M9" s="166"/>
      <c r="N9" s="166"/>
      <c r="O9" s="166"/>
      <c r="P9" s="166"/>
      <c r="Q9" s="166"/>
      <c r="R9" s="166"/>
      <c r="S9" s="166"/>
      <c r="T9" s="166"/>
      <c r="U9" s="166"/>
      <c r="V9" s="166"/>
      <c r="W9" s="166"/>
      <c r="X9" s="166"/>
      <c r="Y9" s="166"/>
      <c r="Z9" s="166"/>
      <c r="AA9" s="166"/>
      <c r="AB9" s="166"/>
      <c r="AC9" s="166"/>
      <c r="AD9" s="166"/>
      <c r="AE9" s="166"/>
      <c r="AF9" s="166"/>
      <c r="AL9" s="1"/>
      <c r="AO9" s="3">
        <v>76</v>
      </c>
      <c r="AP9" s="3">
        <v>90</v>
      </c>
      <c r="AT9" s="5" t="s">
        <v>7</v>
      </c>
      <c r="AU9" s="2" t="e">
        <f>$AA$16&amp;AT9</f>
        <v>#N/A</v>
      </c>
      <c r="AW9" s="74" t="s">
        <v>291</v>
      </c>
    </row>
    <row r="10" spans="1:51" ht="21">
      <c r="A10" s="370" t="s">
        <v>290</v>
      </c>
      <c r="B10" s="370"/>
      <c r="C10" s="370"/>
      <c r="D10" s="370"/>
      <c r="E10" s="370"/>
      <c r="F10" s="370"/>
      <c r="G10" s="370"/>
      <c r="H10" s="370"/>
      <c r="I10" s="370"/>
      <c r="J10" s="370"/>
      <c r="K10" s="370"/>
      <c r="L10" s="370"/>
      <c r="M10" s="370"/>
      <c r="N10" s="370"/>
      <c r="O10" s="370"/>
      <c r="P10" s="370"/>
      <c r="Q10" s="370"/>
      <c r="R10" s="370"/>
      <c r="S10" s="370"/>
      <c r="T10" s="370"/>
      <c r="U10" s="370"/>
      <c r="V10" s="370"/>
      <c r="W10" s="370"/>
      <c r="X10" s="370"/>
      <c r="Y10" s="370"/>
      <c r="Z10" s="370"/>
      <c r="AA10" s="370"/>
      <c r="AB10" s="370"/>
      <c r="AC10" s="370"/>
      <c r="AD10" s="370"/>
      <c r="AE10" s="370"/>
      <c r="AF10" s="370"/>
      <c r="AG10" s="73"/>
      <c r="AH10" s="73"/>
      <c r="AI10" s="73"/>
      <c r="AJ10" s="73"/>
      <c r="AL10" s="1"/>
      <c r="AM10" s="5"/>
      <c r="AN10" s="2"/>
      <c r="AO10" s="3">
        <v>91</v>
      </c>
      <c r="AP10" s="3">
        <v>105</v>
      </c>
    </row>
    <row r="11" spans="1:51" ht="6" customHeight="1">
      <c r="A11" s="166"/>
      <c r="B11" s="166"/>
      <c r="C11" s="166"/>
      <c r="D11" s="166"/>
      <c r="E11" s="166"/>
      <c r="F11" s="166"/>
      <c r="G11" s="166"/>
      <c r="H11" s="166"/>
      <c r="I11" s="166"/>
      <c r="J11" s="166"/>
      <c r="K11" s="166"/>
      <c r="L11" s="166"/>
      <c r="M11" s="166"/>
      <c r="N11" s="166"/>
      <c r="O11" s="166"/>
      <c r="P11" s="166"/>
      <c r="Q11" s="166"/>
      <c r="R11" s="166"/>
      <c r="S11" s="166"/>
      <c r="T11" s="166"/>
      <c r="U11" s="166"/>
      <c r="V11" s="166"/>
      <c r="W11" s="166"/>
      <c r="X11" s="166"/>
      <c r="Y11" s="166"/>
      <c r="Z11" s="166"/>
      <c r="AA11" s="166"/>
      <c r="AB11" s="166"/>
      <c r="AC11" s="166"/>
      <c r="AD11" s="166"/>
      <c r="AE11" s="166"/>
      <c r="AF11" s="166"/>
      <c r="AL11" s="1"/>
      <c r="AM11" s="2"/>
      <c r="AN11" s="2"/>
      <c r="AO11" s="3">
        <v>106</v>
      </c>
      <c r="AP11" s="3">
        <v>120</v>
      </c>
    </row>
    <row r="12" spans="1:51">
      <c r="A12" s="168" t="s">
        <v>205</v>
      </c>
      <c r="B12" s="169"/>
      <c r="C12" s="170"/>
      <c r="D12" s="170"/>
      <c r="E12" s="170"/>
      <c r="F12" s="170"/>
      <c r="G12" s="170"/>
      <c r="H12" s="170"/>
      <c r="I12" s="170"/>
      <c r="J12" s="170"/>
      <c r="K12" s="170"/>
      <c r="L12" s="170"/>
      <c r="M12" s="170"/>
      <c r="N12" s="170"/>
      <c r="O12" s="170"/>
      <c r="P12" s="170"/>
      <c r="Q12" s="170"/>
      <c r="R12" s="170"/>
      <c r="S12" s="170"/>
      <c r="T12" s="170"/>
      <c r="U12" s="170"/>
      <c r="V12" s="170"/>
      <c r="W12" s="170"/>
      <c r="X12" s="170"/>
      <c r="Y12" s="170"/>
      <c r="Z12" s="170"/>
      <c r="AA12" s="170"/>
      <c r="AB12" s="171"/>
      <c r="AC12" s="172"/>
      <c r="AD12" s="172"/>
      <c r="AE12" s="173"/>
      <c r="AF12" s="174"/>
      <c r="AL12" s="1"/>
      <c r="AM12" s="2"/>
      <c r="AN12" s="2"/>
      <c r="AO12" s="3">
        <v>121</v>
      </c>
      <c r="AP12" s="3">
        <v>135</v>
      </c>
    </row>
    <row r="13" spans="1:51">
      <c r="A13" s="371" t="s">
        <v>8</v>
      </c>
      <c r="B13" s="372"/>
      <c r="C13" s="372"/>
      <c r="D13" s="372"/>
      <c r="E13" s="372"/>
      <c r="F13" s="372"/>
      <c r="G13" s="372"/>
      <c r="H13" s="372"/>
      <c r="I13" s="372"/>
      <c r="J13" s="372"/>
      <c r="K13" s="372"/>
      <c r="L13" s="372"/>
      <c r="M13" s="372"/>
      <c r="N13" s="372"/>
      <c r="O13" s="372"/>
      <c r="P13" s="372"/>
      <c r="Q13" s="372"/>
      <c r="R13" s="372"/>
      <c r="S13" s="372"/>
      <c r="T13" s="372"/>
      <c r="U13" s="372"/>
      <c r="V13" s="372"/>
      <c r="W13" s="372"/>
      <c r="X13" s="372"/>
      <c r="Y13" s="372"/>
      <c r="Z13" s="372"/>
      <c r="AA13" s="372"/>
      <c r="AB13" s="372"/>
      <c r="AC13" s="372"/>
      <c r="AD13" s="372"/>
      <c r="AE13" s="372"/>
      <c r="AF13" s="373"/>
      <c r="AL13" s="1"/>
      <c r="AM13" s="2"/>
      <c r="AN13" s="2"/>
      <c r="AO13" s="3">
        <v>136</v>
      </c>
      <c r="AP13" s="3">
        <v>150</v>
      </c>
    </row>
    <row r="14" spans="1:51">
      <c r="A14" s="175" t="s">
        <v>9</v>
      </c>
      <c r="B14" s="176"/>
      <c r="C14" s="177"/>
      <c r="D14" s="177"/>
      <c r="E14" s="177"/>
      <c r="F14" s="177"/>
      <c r="G14" s="177"/>
      <c r="H14" s="177"/>
      <c r="I14" s="177"/>
      <c r="J14" s="177"/>
      <c r="K14" s="177"/>
      <c r="L14" s="177"/>
      <c r="M14" s="178"/>
      <c r="N14" s="177"/>
      <c r="O14" s="177"/>
      <c r="P14" s="177"/>
      <c r="Q14" s="177"/>
      <c r="R14" s="177"/>
      <c r="S14" s="177"/>
      <c r="T14" s="177"/>
      <c r="U14" s="177"/>
      <c r="V14" s="177"/>
      <c r="W14" s="177"/>
      <c r="X14" s="177"/>
      <c r="Y14" s="177"/>
      <c r="Z14" s="177"/>
      <c r="AA14" s="177"/>
      <c r="AB14" s="179"/>
      <c r="AC14" s="177"/>
      <c r="AD14" s="177"/>
      <c r="AE14" s="180"/>
      <c r="AF14" s="181"/>
      <c r="AL14" s="1"/>
      <c r="AM14" s="2"/>
      <c r="AN14" s="2"/>
      <c r="AO14" s="3">
        <v>151</v>
      </c>
      <c r="AP14" s="3">
        <v>180</v>
      </c>
    </row>
    <row r="15" spans="1:51" ht="8.25" customHeight="1" thickBot="1">
      <c r="A15" s="166"/>
      <c r="B15" s="166"/>
      <c r="C15" s="166"/>
      <c r="D15" s="166"/>
      <c r="E15" s="166"/>
      <c r="F15" s="166"/>
      <c r="G15" s="166"/>
      <c r="H15" s="166"/>
      <c r="I15" s="166"/>
      <c r="J15" s="166"/>
      <c r="K15" s="166"/>
      <c r="L15" s="166"/>
      <c r="M15" s="166"/>
      <c r="N15" s="166"/>
      <c r="O15" s="166"/>
      <c r="P15" s="166"/>
      <c r="Q15" s="166"/>
      <c r="R15" s="166"/>
      <c r="S15" s="166"/>
      <c r="T15" s="166"/>
      <c r="U15" s="166"/>
      <c r="V15" s="166"/>
      <c r="W15" s="166"/>
      <c r="X15" s="166"/>
      <c r="Y15" s="166"/>
      <c r="Z15" s="166"/>
      <c r="AA15" s="166"/>
      <c r="AB15" s="166"/>
      <c r="AC15" s="166"/>
      <c r="AD15" s="166"/>
      <c r="AE15" s="166"/>
      <c r="AF15" s="166"/>
      <c r="AL15" s="1"/>
      <c r="AM15" s="2"/>
      <c r="AN15" s="2"/>
      <c r="AO15" s="3">
        <v>181</v>
      </c>
      <c r="AP15" s="3">
        <v>210</v>
      </c>
    </row>
    <row r="16" spans="1:51" ht="27.75" customHeight="1" thickBot="1">
      <c r="A16" s="166"/>
      <c r="B16" s="374" t="s">
        <v>204</v>
      </c>
      <c r="C16" s="288"/>
      <c r="D16" s="288"/>
      <c r="E16" s="288"/>
      <c r="F16" s="289"/>
      <c r="G16" s="375"/>
      <c r="H16" s="376"/>
      <c r="I16" s="376"/>
      <c r="J16" s="376"/>
      <c r="K16" s="377"/>
      <c r="L16" s="287" t="s">
        <v>10</v>
      </c>
      <c r="M16" s="288"/>
      <c r="N16" s="288"/>
      <c r="O16" s="288"/>
      <c r="P16" s="289"/>
      <c r="Q16" s="290"/>
      <c r="R16" s="291"/>
      <c r="S16" s="291"/>
      <c r="T16" s="291"/>
      <c r="U16" s="292"/>
      <c r="V16" s="287" t="s">
        <v>11</v>
      </c>
      <c r="W16" s="288"/>
      <c r="X16" s="288"/>
      <c r="Y16" s="288"/>
      <c r="Z16" s="293"/>
      <c r="AA16" s="294" t="e">
        <f>VLOOKUP(Q16,定員,2,1)</f>
        <v>#N/A</v>
      </c>
      <c r="AB16" s="295"/>
      <c r="AC16" s="295"/>
      <c r="AD16" s="295"/>
      <c r="AE16" s="296"/>
      <c r="AF16" s="166"/>
      <c r="AL16" s="1"/>
      <c r="AM16" s="1"/>
      <c r="AN16" s="1"/>
      <c r="AO16" s="3">
        <v>211</v>
      </c>
      <c r="AP16" s="3">
        <v>240</v>
      </c>
    </row>
    <row r="17" spans="1:42" ht="5.25" customHeight="1">
      <c r="A17" s="166"/>
      <c r="B17" s="166"/>
      <c r="C17" s="166"/>
      <c r="D17" s="166"/>
      <c r="E17" s="166"/>
      <c r="F17" s="166"/>
      <c r="G17" s="166"/>
      <c r="H17" s="166"/>
      <c r="I17" s="166"/>
      <c r="J17" s="166"/>
      <c r="K17" s="166"/>
      <c r="L17" s="166"/>
      <c r="M17" s="166"/>
      <c r="N17" s="166"/>
      <c r="O17" s="166"/>
      <c r="P17" s="166"/>
      <c r="Q17" s="166"/>
      <c r="R17" s="166"/>
      <c r="S17" s="166"/>
      <c r="T17" s="166"/>
      <c r="U17" s="166"/>
      <c r="V17" s="166"/>
      <c r="W17" s="166"/>
      <c r="X17" s="166"/>
      <c r="Y17" s="166"/>
      <c r="Z17" s="166"/>
      <c r="AA17" s="166"/>
      <c r="AB17" s="166"/>
      <c r="AC17" s="166"/>
      <c r="AD17" s="166"/>
      <c r="AE17" s="166"/>
      <c r="AF17" s="166"/>
      <c r="AL17" s="1"/>
      <c r="AM17" s="1"/>
      <c r="AN17" s="1"/>
      <c r="AO17" s="3">
        <v>241</v>
      </c>
      <c r="AP17" s="3">
        <v>270</v>
      </c>
    </row>
    <row r="18" spans="1:42" ht="3.75" customHeight="1">
      <c r="A18" s="166"/>
      <c r="B18" s="166"/>
      <c r="C18" s="166"/>
      <c r="D18" s="166"/>
      <c r="E18" s="166"/>
      <c r="F18" s="166"/>
      <c r="G18" s="166"/>
      <c r="H18" s="166"/>
      <c r="I18" s="166"/>
      <c r="J18" s="166"/>
      <c r="K18" s="166"/>
      <c r="L18" s="166"/>
      <c r="M18" s="166"/>
      <c r="N18" s="166"/>
      <c r="O18" s="166"/>
      <c r="P18" s="166"/>
      <c r="Q18" s="166"/>
      <c r="R18" s="166"/>
      <c r="S18" s="166"/>
      <c r="T18" s="166"/>
      <c r="U18" s="166"/>
      <c r="V18" s="166"/>
      <c r="W18" s="166"/>
      <c r="X18" s="166"/>
      <c r="Y18" s="166"/>
      <c r="Z18" s="166"/>
      <c r="AA18" s="166"/>
      <c r="AB18" s="166"/>
      <c r="AC18" s="166"/>
      <c r="AD18" s="166"/>
      <c r="AE18" s="166"/>
      <c r="AF18" s="166"/>
      <c r="AL18" s="1"/>
      <c r="AM18" s="2"/>
      <c r="AN18" s="2"/>
      <c r="AO18" s="3">
        <v>271</v>
      </c>
      <c r="AP18" s="3">
        <v>300</v>
      </c>
    </row>
    <row r="19" spans="1:42" ht="7.5" customHeight="1">
      <c r="A19" s="166"/>
      <c r="B19" s="166"/>
      <c r="C19" s="166"/>
      <c r="D19" s="166"/>
      <c r="E19" s="166"/>
      <c r="F19" s="166"/>
      <c r="G19" s="356" t="s">
        <v>12</v>
      </c>
      <c r="H19" s="356"/>
      <c r="I19" s="356"/>
      <c r="J19" s="356"/>
      <c r="K19" s="356"/>
      <c r="L19" s="358" t="s">
        <v>13</v>
      </c>
      <c r="M19" s="358"/>
      <c r="N19" s="358"/>
      <c r="O19" s="358"/>
      <c r="P19" s="358"/>
      <c r="Q19" s="359" t="s">
        <v>14</v>
      </c>
      <c r="R19" s="360"/>
      <c r="S19" s="360"/>
      <c r="T19" s="360"/>
      <c r="U19" s="360"/>
      <c r="V19" s="182"/>
      <c r="W19" s="182"/>
      <c r="X19" s="183"/>
      <c r="Y19" s="184"/>
      <c r="Z19" s="185"/>
      <c r="AA19" s="166"/>
      <c r="AB19" s="166"/>
      <c r="AC19" s="166"/>
      <c r="AD19" s="166"/>
      <c r="AE19" s="166"/>
      <c r="AF19" s="166"/>
      <c r="AL19" s="3"/>
      <c r="AM19" s="1"/>
      <c r="AN19" s="1"/>
      <c r="AO19" s="3">
        <v>301</v>
      </c>
      <c r="AP19" s="3">
        <v>330</v>
      </c>
    </row>
    <row r="20" spans="1:42" ht="21" customHeight="1" thickBot="1">
      <c r="A20" s="166"/>
      <c r="B20" s="166"/>
      <c r="C20" s="166"/>
      <c r="D20" s="166"/>
      <c r="E20" s="166"/>
      <c r="F20" s="166"/>
      <c r="G20" s="357"/>
      <c r="H20" s="357"/>
      <c r="I20" s="357"/>
      <c r="J20" s="357"/>
      <c r="K20" s="357"/>
      <c r="L20" s="358"/>
      <c r="M20" s="358"/>
      <c r="N20" s="358"/>
      <c r="O20" s="358"/>
      <c r="P20" s="358"/>
      <c r="Q20" s="361"/>
      <c r="R20" s="362"/>
      <c r="S20" s="362"/>
      <c r="T20" s="362"/>
      <c r="U20" s="362"/>
      <c r="V20" s="363" t="s">
        <v>15</v>
      </c>
      <c r="W20" s="363"/>
      <c r="X20" s="363"/>
      <c r="Y20" s="363"/>
      <c r="Z20" s="363"/>
      <c r="AA20" s="166"/>
      <c r="AB20" s="166"/>
      <c r="AC20" s="166"/>
      <c r="AD20" s="166"/>
      <c r="AE20" s="166"/>
      <c r="AF20" s="166"/>
    </row>
    <row r="21" spans="1:42" ht="30.75" customHeight="1" thickBot="1">
      <c r="A21" s="166"/>
      <c r="B21" s="166"/>
      <c r="C21" s="166"/>
      <c r="D21" s="166"/>
      <c r="E21" s="166"/>
      <c r="F21" s="166"/>
      <c r="G21" s="364">
        <v>12</v>
      </c>
      <c r="H21" s="365"/>
      <c r="I21" s="365"/>
      <c r="J21" s="365"/>
      <c r="K21" s="366"/>
      <c r="L21" s="220">
        <f>VLOOKUP(G16,平均勤続年数,3)</f>
        <v>2</v>
      </c>
      <c r="M21" s="221"/>
      <c r="N21" s="221"/>
      <c r="O21" s="221"/>
      <c r="P21" s="221"/>
      <c r="Q21" s="220">
        <f>IF(V21="○",VLOOKUP($G$16,平均勤続年数,4),VLOOKUP($G$16,平均勤続年数,4)-2)</f>
        <v>4</v>
      </c>
      <c r="R21" s="221"/>
      <c r="S21" s="221"/>
      <c r="T21" s="221"/>
      <c r="U21" s="221"/>
      <c r="V21" s="367"/>
      <c r="W21" s="368"/>
      <c r="X21" s="368"/>
      <c r="Y21" s="368"/>
      <c r="Z21" s="369"/>
      <c r="AA21" s="166"/>
      <c r="AB21" s="166"/>
      <c r="AC21" s="166"/>
      <c r="AD21" s="166"/>
      <c r="AE21" s="166"/>
      <c r="AF21" s="166"/>
    </row>
    <row r="22" spans="1:42" ht="9.9499999999999993" customHeight="1">
      <c r="A22" s="166"/>
      <c r="B22" s="166"/>
      <c r="C22" s="166"/>
      <c r="D22" s="166"/>
      <c r="E22" s="166"/>
      <c r="F22" s="205"/>
      <c r="G22" s="166"/>
      <c r="H22" s="166"/>
      <c r="I22" s="166"/>
      <c r="J22" s="166"/>
      <c r="K22" s="166"/>
      <c r="L22" s="205"/>
      <c r="M22" s="205"/>
      <c r="N22" s="205"/>
      <c r="O22" s="205"/>
      <c r="P22" s="205"/>
      <c r="Q22" s="205"/>
      <c r="R22" s="205"/>
      <c r="S22" s="205"/>
      <c r="T22" s="205"/>
      <c r="U22" s="205"/>
      <c r="V22" s="166"/>
      <c r="W22" s="166"/>
      <c r="X22" s="166"/>
      <c r="Y22" s="166"/>
      <c r="Z22" s="166"/>
      <c r="AA22" s="205"/>
      <c r="AB22" s="166"/>
      <c r="AC22" s="166"/>
      <c r="AD22" s="166"/>
      <c r="AE22" s="166"/>
      <c r="AF22" s="166"/>
    </row>
    <row r="23" spans="1:42" s="166" customFormat="1" ht="30.75" customHeight="1" thickBot="1">
      <c r="G23" s="214" t="s">
        <v>271</v>
      </c>
      <c r="H23" s="214"/>
      <c r="I23" s="214"/>
      <c r="J23" s="214"/>
      <c r="K23" s="214"/>
      <c r="L23" s="215" t="s">
        <v>272</v>
      </c>
      <c r="M23" s="215"/>
      <c r="N23" s="215"/>
      <c r="O23" s="215"/>
      <c r="P23" s="215"/>
      <c r="Q23" s="216" t="s">
        <v>273</v>
      </c>
      <c r="R23" s="215"/>
      <c r="S23" s="215"/>
      <c r="T23" s="215"/>
      <c r="U23" s="217"/>
      <c r="V23" s="218" t="s">
        <v>274</v>
      </c>
      <c r="W23" s="219"/>
      <c r="X23" s="219"/>
      <c r="Y23" s="219"/>
      <c r="Z23" s="219"/>
    </row>
    <row r="24" spans="1:42" s="166" customFormat="1" ht="30.75" customHeight="1" thickBot="1">
      <c r="G24" s="228"/>
      <c r="H24" s="229"/>
      <c r="I24" s="229"/>
      <c r="J24" s="229"/>
      <c r="K24" s="229"/>
      <c r="L24" s="225"/>
      <c r="M24" s="226"/>
      <c r="N24" s="226"/>
      <c r="O24" s="226"/>
      <c r="P24" s="227"/>
      <c r="Q24" s="222"/>
      <c r="R24" s="223"/>
      <c r="S24" s="223"/>
      <c r="T24" s="223"/>
      <c r="U24" s="224"/>
      <c r="V24" s="220">
        <f>IF(Q21-Q24&gt;=0,Q21-Q24,0)</f>
        <v>4</v>
      </c>
      <c r="W24" s="221"/>
      <c r="X24" s="221"/>
      <c r="Y24" s="221"/>
      <c r="Z24" s="221"/>
    </row>
    <row r="25" spans="1:42" s="2" customFormat="1" ht="18" customHeight="1">
      <c r="A25" s="186" t="s">
        <v>203</v>
      </c>
      <c r="B25" s="186"/>
      <c r="C25" s="186"/>
      <c r="D25" s="186"/>
      <c r="E25" s="186"/>
      <c r="F25" s="186"/>
      <c r="G25" s="186"/>
      <c r="H25" s="186"/>
      <c r="I25" s="186"/>
      <c r="J25" s="186"/>
      <c r="K25" s="186"/>
      <c r="L25" s="186"/>
      <c r="M25" s="186"/>
      <c r="N25" s="186"/>
      <c r="O25" s="186"/>
      <c r="P25" s="186"/>
      <c r="Q25" s="186"/>
      <c r="R25" s="186"/>
      <c r="S25" s="186"/>
      <c r="T25" s="186"/>
      <c r="U25" s="186"/>
      <c r="V25" s="186"/>
      <c r="W25" s="186"/>
      <c r="X25" s="186"/>
      <c r="Y25" s="186"/>
      <c r="Z25" s="186"/>
      <c r="AA25" s="186"/>
      <c r="AB25" s="186"/>
      <c r="AC25" s="186"/>
      <c r="AD25" s="186"/>
      <c r="AE25" s="187"/>
      <c r="AF25" s="188"/>
      <c r="AG25" s="6"/>
    </row>
    <row r="26" spans="1:42" s="2" customFormat="1" ht="32.25" customHeight="1">
      <c r="A26" s="286" t="s">
        <v>202</v>
      </c>
      <c r="B26" s="286"/>
      <c r="C26" s="286"/>
      <c r="D26" s="286"/>
      <c r="E26" s="286"/>
      <c r="F26" s="286"/>
      <c r="G26" s="286"/>
      <c r="H26" s="286"/>
      <c r="I26" s="286"/>
      <c r="J26" s="286"/>
      <c r="K26" s="286"/>
      <c r="L26" s="286"/>
      <c r="M26" s="322" t="e">
        <f>ROUNDDOWN(M58,-3)</f>
        <v>#N/A</v>
      </c>
      <c r="N26" s="322"/>
      <c r="O26" s="322"/>
      <c r="P26" s="322"/>
      <c r="Q26" s="322"/>
      <c r="R26" s="322"/>
      <c r="S26" s="322"/>
      <c r="T26" s="322"/>
      <c r="U26" s="322"/>
      <c r="V26" s="322"/>
      <c r="W26" s="322"/>
      <c r="X26" s="322"/>
      <c r="Y26" s="322"/>
      <c r="Z26" s="322"/>
      <c r="AA26" s="322"/>
      <c r="AB26" s="322"/>
      <c r="AC26" s="322"/>
      <c r="AD26" s="322"/>
      <c r="AE26" s="322"/>
      <c r="AF26" s="322"/>
      <c r="AG26" s="6"/>
    </row>
    <row r="27" spans="1:42" s="210" customFormat="1" ht="32.25" customHeight="1">
      <c r="A27" s="230" t="s">
        <v>288</v>
      </c>
      <c r="B27" s="230"/>
      <c r="C27" s="230"/>
      <c r="D27" s="230"/>
      <c r="E27" s="230"/>
      <c r="F27" s="230"/>
      <c r="G27" s="230"/>
      <c r="H27" s="230"/>
      <c r="I27" s="230"/>
      <c r="J27" s="230"/>
      <c r="K27" s="230"/>
      <c r="L27" s="230"/>
      <c r="M27" s="231" t="e">
        <f>ROUNDDOWN(M59,-3)</f>
        <v>#N/A</v>
      </c>
      <c r="N27" s="231"/>
      <c r="O27" s="231"/>
      <c r="P27" s="231"/>
      <c r="Q27" s="231"/>
      <c r="R27" s="231"/>
      <c r="S27" s="231"/>
      <c r="T27" s="231"/>
      <c r="U27" s="231"/>
      <c r="V27" s="231"/>
      <c r="W27" s="231"/>
      <c r="X27" s="231"/>
      <c r="Y27" s="231"/>
      <c r="Z27" s="231"/>
      <c r="AA27" s="231"/>
      <c r="AB27" s="231"/>
      <c r="AC27" s="231"/>
      <c r="AD27" s="231"/>
      <c r="AE27" s="231"/>
      <c r="AF27" s="231"/>
      <c r="AG27" s="209"/>
    </row>
    <row r="28" spans="1:42">
      <c r="A28" s="349" t="s">
        <v>16</v>
      </c>
      <c r="B28" s="350"/>
      <c r="C28" s="350"/>
      <c r="D28" s="350"/>
      <c r="E28" s="350"/>
      <c r="F28" s="350"/>
      <c r="G28" s="350"/>
      <c r="H28" s="350"/>
      <c r="I28" s="350"/>
      <c r="J28" s="350"/>
      <c r="K28" s="381" t="s">
        <v>17</v>
      </c>
      <c r="L28" s="382"/>
      <c r="M28" s="330" t="s">
        <v>18</v>
      </c>
      <c r="N28" s="330"/>
      <c r="O28" s="330"/>
      <c r="P28" s="330"/>
      <c r="Q28" s="330"/>
      <c r="R28" s="330"/>
      <c r="S28" s="330"/>
      <c r="T28" s="330"/>
      <c r="U28" s="330"/>
      <c r="V28" s="330"/>
      <c r="W28" s="330"/>
      <c r="X28" s="330"/>
      <c r="Y28" s="330"/>
      <c r="Z28" s="330"/>
      <c r="AA28" s="330"/>
      <c r="AB28" s="330"/>
      <c r="AC28" s="330"/>
      <c r="AD28" s="330"/>
      <c r="AE28" s="330"/>
      <c r="AF28" s="330"/>
    </row>
    <row r="29" spans="1:42">
      <c r="A29" s="351"/>
      <c r="B29" s="352"/>
      <c r="C29" s="352"/>
      <c r="D29" s="352"/>
      <c r="E29" s="352"/>
      <c r="F29" s="352"/>
      <c r="G29" s="352"/>
      <c r="H29" s="352"/>
      <c r="I29" s="352"/>
      <c r="J29" s="352"/>
      <c r="K29" s="383"/>
      <c r="L29" s="384"/>
      <c r="M29" s="330"/>
      <c r="N29" s="330"/>
      <c r="O29" s="330"/>
      <c r="P29" s="330"/>
      <c r="Q29" s="330"/>
      <c r="R29" s="330"/>
      <c r="S29" s="330"/>
      <c r="T29" s="330"/>
      <c r="U29" s="330"/>
      <c r="V29" s="330"/>
      <c r="W29" s="330"/>
      <c r="X29" s="330"/>
      <c r="Y29" s="330"/>
      <c r="Z29" s="330"/>
      <c r="AA29" s="330"/>
      <c r="AB29" s="330"/>
      <c r="AC29" s="330"/>
      <c r="AD29" s="330"/>
      <c r="AE29" s="330"/>
      <c r="AF29" s="330"/>
    </row>
    <row r="30" spans="1:42" ht="14.25" thickBot="1">
      <c r="A30" s="351"/>
      <c r="B30" s="352"/>
      <c r="C30" s="352"/>
      <c r="D30" s="352"/>
      <c r="E30" s="352"/>
      <c r="F30" s="352"/>
      <c r="G30" s="352"/>
      <c r="H30" s="352"/>
      <c r="I30" s="352"/>
      <c r="J30" s="352"/>
      <c r="K30" s="383"/>
      <c r="L30" s="384"/>
      <c r="M30" s="283" t="s">
        <v>7</v>
      </c>
      <c r="N30" s="284"/>
      <c r="O30" s="284"/>
      <c r="P30" s="284"/>
      <c r="Q30" s="283" t="s">
        <v>6</v>
      </c>
      <c r="R30" s="284"/>
      <c r="S30" s="284"/>
      <c r="T30" s="285"/>
      <c r="U30" s="283" t="s">
        <v>190</v>
      </c>
      <c r="V30" s="284"/>
      <c r="W30" s="284"/>
      <c r="X30" s="285"/>
      <c r="Y30" s="283" t="s">
        <v>19</v>
      </c>
      <c r="Z30" s="284"/>
      <c r="AA30" s="284"/>
      <c r="AB30" s="285"/>
      <c r="AC30" s="283" t="s">
        <v>20</v>
      </c>
      <c r="AD30" s="284"/>
      <c r="AE30" s="284"/>
      <c r="AF30" s="285"/>
    </row>
    <row r="31" spans="1:42" ht="20.25" customHeight="1" thickBot="1">
      <c r="A31" s="346" t="s">
        <v>21</v>
      </c>
      <c r="B31" s="347"/>
      <c r="C31" s="347"/>
      <c r="D31" s="347"/>
      <c r="E31" s="347"/>
      <c r="F31" s="347"/>
      <c r="G31" s="347"/>
      <c r="H31" s="347"/>
      <c r="I31" s="347"/>
      <c r="J31" s="347"/>
      <c r="K31" s="348" t="s">
        <v>22</v>
      </c>
      <c r="L31" s="348"/>
      <c r="M31" s="301"/>
      <c r="N31" s="302"/>
      <c r="O31" s="302"/>
      <c r="P31" s="303"/>
      <c r="Q31" s="304"/>
      <c r="R31" s="302"/>
      <c r="S31" s="302"/>
      <c r="T31" s="303"/>
      <c r="U31" s="305"/>
      <c r="V31" s="306"/>
      <c r="W31" s="306"/>
      <c r="X31" s="307"/>
      <c r="Y31" s="305"/>
      <c r="Z31" s="306"/>
      <c r="AA31" s="306"/>
      <c r="AB31" s="307"/>
      <c r="AC31" s="305"/>
      <c r="AD31" s="306"/>
      <c r="AE31" s="306"/>
      <c r="AF31" s="307"/>
    </row>
    <row r="32" spans="1:42">
      <c r="A32" s="240" t="s">
        <v>23</v>
      </c>
      <c r="B32" s="353" t="s">
        <v>24</v>
      </c>
      <c r="C32" s="189" t="s">
        <v>25</v>
      </c>
      <c r="D32" s="189"/>
      <c r="E32" s="189"/>
      <c r="F32" s="189"/>
      <c r="G32" s="189"/>
      <c r="H32" s="189"/>
      <c r="I32" s="189"/>
      <c r="J32" s="189"/>
      <c r="K32" s="354" t="s">
        <v>289</v>
      </c>
      <c r="L32" s="355"/>
      <c r="M32" s="326"/>
      <c r="N32" s="327"/>
      <c r="O32" s="327"/>
      <c r="P32" s="328"/>
      <c r="Q32" s="329"/>
      <c r="R32" s="327"/>
      <c r="S32" s="327"/>
      <c r="T32" s="328"/>
      <c r="U32" s="323" t="e">
        <f>IF($K32="○",VLOOKUP(AU6,単価表,10,0),0)</f>
        <v>#N/A</v>
      </c>
      <c r="V32" s="324"/>
      <c r="W32" s="324"/>
      <c r="X32" s="325"/>
      <c r="Y32" s="323" t="e">
        <f>IF($K32="○",VLOOKUP(AU6,単価表,10,0),0)</f>
        <v>#N/A</v>
      </c>
      <c r="Z32" s="324"/>
      <c r="AA32" s="324"/>
      <c r="AB32" s="325"/>
      <c r="AC32" s="323" t="e">
        <f>IF($K32="○",VLOOKUP(AU4,単価表,10,0),0)</f>
        <v>#N/A</v>
      </c>
      <c r="AD32" s="324"/>
      <c r="AE32" s="324"/>
      <c r="AF32" s="325"/>
    </row>
    <row r="33" spans="1:42">
      <c r="A33" s="240"/>
      <c r="B33" s="353"/>
      <c r="C33" s="190" t="s">
        <v>191</v>
      </c>
      <c r="D33" s="190"/>
      <c r="E33" s="190"/>
      <c r="F33" s="190"/>
      <c r="G33" s="190"/>
      <c r="H33" s="190"/>
      <c r="I33" s="190"/>
      <c r="J33" s="190"/>
      <c r="K33" s="232"/>
      <c r="L33" s="233"/>
      <c r="M33" s="246"/>
      <c r="N33" s="247"/>
      <c r="O33" s="247"/>
      <c r="P33" s="248"/>
      <c r="Q33" s="249"/>
      <c r="R33" s="247"/>
      <c r="S33" s="247"/>
      <c r="T33" s="248"/>
      <c r="U33" s="253">
        <f>IF($K33="○",VLOOKUP(AU4,単価表,16,0),0)</f>
        <v>0</v>
      </c>
      <c r="V33" s="254"/>
      <c r="W33" s="254"/>
      <c r="X33" s="255"/>
      <c r="Y33" s="253">
        <f>IF($K33="○",VLOOKUP(AU4,単価表,16,0),0)</f>
        <v>0</v>
      </c>
      <c r="Z33" s="254"/>
      <c r="AA33" s="254"/>
      <c r="AB33" s="255"/>
      <c r="AC33" s="253">
        <f>IF($K33="○",VLOOKUP(AU4,単価表,16,0),0)</f>
        <v>0</v>
      </c>
      <c r="AD33" s="254"/>
      <c r="AE33" s="254"/>
      <c r="AF33" s="255"/>
    </row>
    <row r="34" spans="1:42">
      <c r="A34" s="240"/>
      <c r="B34" s="353"/>
      <c r="C34" s="190" t="s">
        <v>26</v>
      </c>
      <c r="D34" s="190"/>
      <c r="E34" s="190"/>
      <c r="F34" s="190"/>
      <c r="G34" s="190"/>
      <c r="H34" s="190"/>
      <c r="I34" s="190"/>
      <c r="J34" s="190"/>
      <c r="K34" s="232"/>
      <c r="L34" s="233"/>
      <c r="M34" s="246"/>
      <c r="N34" s="247"/>
      <c r="O34" s="247"/>
      <c r="P34" s="248"/>
      <c r="Q34" s="249"/>
      <c r="R34" s="247"/>
      <c r="S34" s="247"/>
      <c r="T34" s="248"/>
      <c r="U34" s="253">
        <f>IF($K34="○",VLOOKUP(AU6,単価表,19,0),0)</f>
        <v>0</v>
      </c>
      <c r="V34" s="254"/>
      <c r="W34" s="254"/>
      <c r="X34" s="255"/>
      <c r="Y34" s="253">
        <f>IF($K34="○",VLOOKUP(AU6,単価表,19,0),0)</f>
        <v>0</v>
      </c>
      <c r="Z34" s="254"/>
      <c r="AA34" s="254"/>
      <c r="AB34" s="255"/>
      <c r="AC34" s="249"/>
      <c r="AD34" s="247"/>
      <c r="AE34" s="247"/>
      <c r="AF34" s="248"/>
    </row>
    <row r="35" spans="1:42" ht="33" customHeight="1">
      <c r="A35" s="240"/>
      <c r="B35" s="353"/>
      <c r="C35" s="385" t="s">
        <v>284</v>
      </c>
      <c r="D35" s="386"/>
      <c r="E35" s="386"/>
      <c r="F35" s="386"/>
      <c r="G35" s="386"/>
      <c r="H35" s="386"/>
      <c r="I35" s="386"/>
      <c r="J35" s="387"/>
      <c r="K35" s="232"/>
      <c r="L35" s="233"/>
      <c r="M35" s="246"/>
      <c r="N35" s="247"/>
      <c r="O35" s="247"/>
      <c r="P35" s="248"/>
      <c r="Q35" s="249"/>
      <c r="R35" s="247"/>
      <c r="S35" s="247"/>
      <c r="T35" s="248"/>
      <c r="U35" s="253">
        <f>IF(AND(K35="○",K36="○"),"NG",IF($K35="○",VLOOKUP(AU6,単価表,23,0),0))</f>
        <v>0</v>
      </c>
      <c r="V35" s="254"/>
      <c r="W35" s="254"/>
      <c r="X35" s="255"/>
      <c r="Y35" s="249"/>
      <c r="Z35" s="247"/>
      <c r="AA35" s="247"/>
      <c r="AB35" s="248"/>
      <c r="AC35" s="249"/>
      <c r="AD35" s="247"/>
      <c r="AE35" s="247"/>
      <c r="AF35" s="248"/>
    </row>
    <row r="36" spans="1:42" ht="33" customHeight="1">
      <c r="A36" s="240"/>
      <c r="B36" s="353"/>
      <c r="C36" s="385" t="s">
        <v>285</v>
      </c>
      <c r="D36" s="386"/>
      <c r="E36" s="386"/>
      <c r="F36" s="386"/>
      <c r="G36" s="386"/>
      <c r="H36" s="386"/>
      <c r="I36" s="386"/>
      <c r="J36" s="387"/>
      <c r="K36" s="232"/>
      <c r="L36" s="233"/>
      <c r="M36" s="246"/>
      <c r="N36" s="247"/>
      <c r="O36" s="247"/>
      <c r="P36" s="248"/>
      <c r="Q36" s="249"/>
      <c r="R36" s="247"/>
      <c r="S36" s="247"/>
      <c r="T36" s="248"/>
      <c r="U36" s="253">
        <f>IF(AND(K35="○",K36="○"),"NG",IF($K36="○",VLOOKUP(AU6,単価表,27,0),0))</f>
        <v>0</v>
      </c>
      <c r="V36" s="254"/>
      <c r="W36" s="254"/>
      <c r="X36" s="255"/>
      <c r="Y36" s="249"/>
      <c r="Z36" s="247"/>
      <c r="AA36" s="247"/>
      <c r="AB36" s="248"/>
      <c r="AC36" s="249"/>
      <c r="AD36" s="247"/>
      <c r="AE36" s="247"/>
      <c r="AF36" s="248"/>
    </row>
    <row r="37" spans="1:42" ht="16.5" customHeight="1">
      <c r="A37" s="240"/>
      <c r="B37" s="353"/>
      <c r="C37" s="190" t="s">
        <v>215</v>
      </c>
      <c r="D37" s="190"/>
      <c r="E37" s="190"/>
      <c r="F37" s="190"/>
      <c r="G37" s="190"/>
      <c r="H37" s="190"/>
      <c r="I37" s="190"/>
      <c r="J37" s="190"/>
      <c r="K37" s="232"/>
      <c r="L37" s="233"/>
      <c r="M37" s="246"/>
      <c r="N37" s="247"/>
      <c r="O37" s="247"/>
      <c r="P37" s="248"/>
      <c r="Q37" s="249"/>
      <c r="R37" s="247"/>
      <c r="S37" s="247"/>
      <c r="T37" s="248"/>
      <c r="U37" s="253">
        <f>IF($K37="○",VLOOKUP($AU$4,単価表,53,0),0)</f>
        <v>0</v>
      </c>
      <c r="V37" s="254"/>
      <c r="W37" s="254"/>
      <c r="X37" s="255"/>
      <c r="Y37" s="253">
        <f>IF($K37="○",VLOOKUP($AU$4,単価表,53,0),0)</f>
        <v>0</v>
      </c>
      <c r="Z37" s="254"/>
      <c r="AA37" s="254"/>
      <c r="AB37" s="255"/>
      <c r="AC37" s="253">
        <f>IF($K37="○",VLOOKUP($AU$4,単価表,53,0),0)</f>
        <v>0</v>
      </c>
      <c r="AD37" s="254"/>
      <c r="AE37" s="254"/>
      <c r="AF37" s="255"/>
    </row>
    <row r="38" spans="1:42">
      <c r="A38" s="240"/>
      <c r="B38" s="353"/>
      <c r="C38" s="190" t="s">
        <v>192</v>
      </c>
      <c r="D38" s="190"/>
      <c r="E38" s="190"/>
      <c r="F38" s="190"/>
      <c r="G38" s="190"/>
      <c r="H38" s="190"/>
      <c r="I38" s="190"/>
      <c r="J38" s="190"/>
      <c r="K38" s="232"/>
      <c r="L38" s="233"/>
      <c r="M38" s="246"/>
      <c r="N38" s="247"/>
      <c r="O38" s="247"/>
      <c r="P38" s="248"/>
      <c r="Q38" s="249"/>
      <c r="R38" s="247"/>
      <c r="S38" s="247"/>
      <c r="T38" s="248"/>
      <c r="U38" s="253">
        <f>IF($K38&gt;0,VLOOKUP($AU$4,単価表,31,0)*$K$38,0)</f>
        <v>0</v>
      </c>
      <c r="V38" s="254"/>
      <c r="W38" s="254"/>
      <c r="X38" s="255"/>
      <c r="Y38" s="253">
        <f>IF($K38&gt;0,VLOOKUP($AU$4,単価表,31,0)*$K$38,0)</f>
        <v>0</v>
      </c>
      <c r="Z38" s="254"/>
      <c r="AA38" s="254"/>
      <c r="AB38" s="255"/>
      <c r="AC38" s="253">
        <f>IF($K38&gt;0,VLOOKUP($AU$4,単価表,31,0)*$K$38,0)</f>
        <v>0</v>
      </c>
      <c r="AD38" s="254"/>
      <c r="AE38" s="254"/>
      <c r="AF38" s="255"/>
    </row>
    <row r="39" spans="1:42">
      <c r="A39" s="240"/>
      <c r="B39" s="353"/>
      <c r="C39" s="190" t="s">
        <v>193</v>
      </c>
      <c r="D39" s="190"/>
      <c r="E39" s="190"/>
      <c r="F39" s="190"/>
      <c r="G39" s="190"/>
      <c r="H39" s="190"/>
      <c r="I39" s="190"/>
      <c r="J39" s="190"/>
      <c r="K39" s="232"/>
      <c r="L39" s="233"/>
      <c r="M39" s="246"/>
      <c r="N39" s="247"/>
      <c r="O39" s="247"/>
      <c r="P39" s="248"/>
      <c r="Q39" s="249"/>
      <c r="R39" s="247"/>
      <c r="S39" s="247"/>
      <c r="T39" s="248"/>
      <c r="U39" s="253">
        <f>IF($K39="○",VLOOKUP($AU$4,単価表,35,0),0)</f>
        <v>0</v>
      </c>
      <c r="V39" s="254"/>
      <c r="W39" s="254"/>
      <c r="X39" s="255"/>
      <c r="Y39" s="253">
        <f>IF($K39="○",VLOOKUP($AU$4,単価表,35,0),0)</f>
        <v>0</v>
      </c>
      <c r="Z39" s="254"/>
      <c r="AA39" s="254"/>
      <c r="AB39" s="255"/>
      <c r="AC39" s="253">
        <f>IF($K39="○",VLOOKUP($AU$4,単価表,35,0),0)</f>
        <v>0</v>
      </c>
      <c r="AD39" s="254"/>
      <c r="AE39" s="254"/>
      <c r="AF39" s="255"/>
    </row>
    <row r="40" spans="1:42">
      <c r="A40" s="240"/>
      <c r="B40" s="353"/>
      <c r="C40" s="191" t="s">
        <v>266</v>
      </c>
      <c r="D40" s="192"/>
      <c r="E40" s="192"/>
      <c r="F40" s="192"/>
      <c r="G40" s="192"/>
      <c r="H40" s="192"/>
      <c r="I40" s="192"/>
      <c r="J40" s="192"/>
      <c r="K40" s="232"/>
      <c r="L40" s="233"/>
      <c r="M40" s="246"/>
      <c r="N40" s="247"/>
      <c r="O40" s="247"/>
      <c r="P40" s="248"/>
      <c r="Q40" s="249"/>
      <c r="R40" s="247"/>
      <c r="S40" s="247"/>
      <c r="T40" s="248"/>
      <c r="U40" s="253">
        <f>IF(AND(K40&gt;0,K41&gt;0),"NG",IF($K40&gt;0,VLOOKUP($AU4,単価表,39,0)*$K$40,0))</f>
        <v>0</v>
      </c>
      <c r="V40" s="254"/>
      <c r="W40" s="254"/>
      <c r="X40" s="255"/>
      <c r="Y40" s="253">
        <f>IF(AND(K40&gt;0,K41&gt;0),"NG",IF($K40&gt;0,VLOOKUP($AU4,単価表,39,0)*$K$40,0))</f>
        <v>0</v>
      </c>
      <c r="Z40" s="254"/>
      <c r="AA40" s="254"/>
      <c r="AB40" s="255"/>
      <c r="AC40" s="253">
        <f>IF(AND(K40&gt;0,K41&gt;0),"NG",IF($K40&gt;0,VLOOKUP($AU4,単価表,39,0)*$K$40,0))</f>
        <v>0</v>
      </c>
      <c r="AD40" s="254"/>
      <c r="AE40" s="254"/>
      <c r="AF40" s="255"/>
    </row>
    <row r="41" spans="1:42" ht="14.25" thickBot="1">
      <c r="A41" s="240"/>
      <c r="B41" s="353"/>
      <c r="C41" s="193" t="s">
        <v>267</v>
      </c>
      <c r="D41" s="194"/>
      <c r="E41" s="194"/>
      <c r="F41" s="194"/>
      <c r="G41" s="195"/>
      <c r="H41" s="194"/>
      <c r="I41" s="194"/>
      <c r="J41" s="194"/>
      <c r="K41" s="312"/>
      <c r="L41" s="313"/>
      <c r="M41" s="308"/>
      <c r="N41" s="242"/>
      <c r="O41" s="242"/>
      <c r="P41" s="243"/>
      <c r="Q41" s="241"/>
      <c r="R41" s="242"/>
      <c r="S41" s="242"/>
      <c r="T41" s="243"/>
      <c r="U41" s="314">
        <f>IF(AND(K40&gt;0,K41&gt;0),"NG",IF($K41&gt;0,VLOOKUP($AU4,単価表,43,0)*$K$41,0))</f>
        <v>0</v>
      </c>
      <c r="V41" s="315"/>
      <c r="W41" s="315"/>
      <c r="X41" s="316"/>
      <c r="Y41" s="314">
        <f>IF(AND(K40&gt;0,K41&gt;0),"NG",IF($K41&gt;0,VLOOKUP($AU4,単価表,43,0)*$K$41,0))</f>
        <v>0</v>
      </c>
      <c r="Z41" s="315"/>
      <c r="AA41" s="315"/>
      <c r="AB41" s="316"/>
      <c r="AC41" s="314">
        <f>IF(AND(K40&gt;0,K41&gt;0),"NG",IF($K41&gt;0,VLOOKUP($AU4,単価表,43,0)*$K$41,0))</f>
        <v>0</v>
      </c>
      <c r="AD41" s="315"/>
      <c r="AE41" s="315"/>
      <c r="AF41" s="316"/>
    </row>
    <row r="42" spans="1:42" ht="15" thickTop="1" thickBot="1">
      <c r="A42" s="240"/>
      <c r="B42" s="353"/>
      <c r="C42" s="250" t="s">
        <v>27</v>
      </c>
      <c r="D42" s="251"/>
      <c r="E42" s="251"/>
      <c r="F42" s="251"/>
      <c r="G42" s="251"/>
      <c r="H42" s="251"/>
      <c r="I42" s="251"/>
      <c r="J42" s="251"/>
      <c r="K42" s="252"/>
      <c r="L42" s="252"/>
      <c r="M42" s="256"/>
      <c r="N42" s="257"/>
      <c r="O42" s="257"/>
      <c r="P42" s="258"/>
      <c r="Q42" s="256"/>
      <c r="R42" s="257"/>
      <c r="S42" s="257"/>
      <c r="T42" s="258"/>
      <c r="U42" s="309" t="e">
        <f>SUM(U32:X41)</f>
        <v>#N/A</v>
      </c>
      <c r="V42" s="310"/>
      <c r="W42" s="310"/>
      <c r="X42" s="311"/>
      <c r="Y42" s="309" t="e">
        <f>SUM(Y32:AB41)</f>
        <v>#N/A</v>
      </c>
      <c r="Z42" s="310"/>
      <c r="AA42" s="310"/>
      <c r="AB42" s="311"/>
      <c r="AC42" s="309" t="e">
        <f>SUM(AC32:AF41)</f>
        <v>#N/A</v>
      </c>
      <c r="AD42" s="310"/>
      <c r="AE42" s="310"/>
      <c r="AF42" s="311"/>
    </row>
    <row r="43" spans="1:42" ht="33" customHeight="1">
      <c r="A43" s="240"/>
      <c r="B43" s="425" t="s">
        <v>28</v>
      </c>
      <c r="C43" s="422" t="s">
        <v>194</v>
      </c>
      <c r="D43" s="422"/>
      <c r="E43" s="422"/>
      <c r="F43" s="422"/>
      <c r="G43" s="422"/>
      <c r="H43" s="422"/>
      <c r="I43" s="422"/>
      <c r="J43" s="422"/>
      <c r="K43" s="297"/>
      <c r="L43" s="298"/>
      <c r="M43" s="244"/>
      <c r="N43" s="245"/>
      <c r="O43" s="245"/>
      <c r="P43" s="245"/>
      <c r="Q43" s="427"/>
      <c r="R43" s="245"/>
      <c r="S43" s="245"/>
      <c r="T43" s="428"/>
      <c r="U43" s="405">
        <f>-IF($K43&gt;0,VLOOKUP($AU$6,単価表,47,0)*$K$43,0)</f>
        <v>0</v>
      </c>
      <c r="V43" s="406"/>
      <c r="W43" s="406"/>
      <c r="X43" s="407"/>
      <c r="Y43" s="405">
        <f>-IF($K43&gt;0,VLOOKUP($AU$6,単価表,47,0)*$K$43,0)</f>
        <v>0</v>
      </c>
      <c r="Z43" s="406"/>
      <c r="AA43" s="406"/>
      <c r="AB43" s="407"/>
      <c r="AC43" s="405">
        <f>-IF($K43&gt;0,VLOOKUP($AU$6,単価表,47,0)*$K$43,0)</f>
        <v>0</v>
      </c>
      <c r="AD43" s="406"/>
      <c r="AE43" s="406"/>
      <c r="AF43" s="407"/>
    </row>
    <row r="44" spans="1:42" ht="14.25" thickBot="1">
      <c r="A44" s="240"/>
      <c r="B44" s="426"/>
      <c r="C44" s="411" t="s">
        <v>29</v>
      </c>
      <c r="D44" s="411"/>
      <c r="E44" s="411"/>
      <c r="F44" s="411"/>
      <c r="G44" s="411"/>
      <c r="H44" s="411"/>
      <c r="I44" s="411"/>
      <c r="J44" s="411"/>
      <c r="K44" s="420"/>
      <c r="L44" s="421"/>
      <c r="M44" s="246"/>
      <c r="N44" s="247"/>
      <c r="O44" s="247"/>
      <c r="P44" s="247"/>
      <c r="Q44" s="241"/>
      <c r="R44" s="242"/>
      <c r="S44" s="242"/>
      <c r="T44" s="243"/>
      <c r="U44" s="314">
        <f>-IF($K44="○",IF((U42+U43)*(1-VLOOKUP($AU$6,単価表,49,0))&lt;10,INT((U42+U43)*(1-VLOOKUP($AU$6,単価表,49,0))),ROUNDDOWN((U42+U43)*(1-VLOOKUP($AU$6,単価表,49,0)),-1)),0)</f>
        <v>0</v>
      </c>
      <c r="V44" s="315"/>
      <c r="W44" s="315">
        <f>-IF($K44="○",IF(((W36+W37+W38+W39+W40+W42)+W43)*(1-VLOOKUP($AU$7,単価表,58,0))&lt;10,INT(((W36+W37+W38+W39+W40+W42)+W43)*(1-VLOOKUP($AU$7,単価表,58,0))),ROUNDDOWN(((W36+W37+W38+W39+W40+W42)+W43)*(1-VLOOKUP($AU$7,単価表,58,0)),-1)),0)</f>
        <v>0</v>
      </c>
      <c r="X44" s="316"/>
      <c r="Y44" s="314">
        <f>-IF($K44="○",IF((Y42+Y43)*(1-VLOOKUP($AU$6,単価表,49,0))&lt;10,INT((Y42+Y43)*(1-VLOOKUP($AU$6,単価表,49,0))),ROUNDDOWN((Y42+Y43)*(1-VLOOKUP($AU$6,単価表,49,0)),-1)),0)</f>
        <v>0</v>
      </c>
      <c r="Z44" s="315"/>
      <c r="AA44" s="315">
        <f>-IF($K44="○",IF(((AA36+AA37+AA38+AA39+AA40+AA42)+AA43)*(1-VLOOKUP($AU$7,単価表,58,0))&lt;10,INT(((AA36+AA37+AA38+AA39+AA40+AA42)+AA43)*(1-VLOOKUP($AU$7,単価表,58,0))),ROUNDDOWN(((AA36+AA37+AA38+AA39+AA40+AA42)+AA43)*(1-VLOOKUP($AU$7,単価表,58,0)),-1)),0)</f>
        <v>0</v>
      </c>
      <c r="AB44" s="316"/>
      <c r="AC44" s="314">
        <f>-IF($K44="○",IF((AC42+AC43)*(1-VLOOKUP($AU$6,単価表,49,0))&lt;10,INT((AC42+AC43)*(1-VLOOKUP($AU$6,単価表,49,0))),ROUNDDOWN((AC42+AC43)*(1-VLOOKUP($AU$6,単価表,49,0)),-1)),0)</f>
        <v>0</v>
      </c>
      <c r="AD44" s="315"/>
      <c r="AE44" s="315">
        <f>-IF($K44="○",IF(((AE36+AE37+AE38+AE39+AE40+AE42)+AE43)*(1-VLOOKUP($AU$7,単価表,58,0))&lt;10,INT(((AE36+AE37+AE38+AE39+AE40+AE42)+AE43)*(1-VLOOKUP($AU$7,単価表,58,0))),ROUNDDOWN(((AE36+AE37+AE38+AE39+AE40+AE42)+AE43)*(1-VLOOKUP($AU$7,単価表,58,0)),-1)),0)</f>
        <v>0</v>
      </c>
      <c r="AF44" s="316"/>
    </row>
    <row r="45" spans="1:42" ht="15" thickTop="1" thickBot="1">
      <c r="A45" s="240"/>
      <c r="B45" s="426"/>
      <c r="C45" s="408" t="s">
        <v>200</v>
      </c>
      <c r="D45" s="409"/>
      <c r="E45" s="409"/>
      <c r="F45" s="409"/>
      <c r="G45" s="409"/>
      <c r="H45" s="409"/>
      <c r="I45" s="409"/>
      <c r="J45" s="409"/>
      <c r="K45" s="409"/>
      <c r="L45" s="410"/>
      <c r="M45" s="397"/>
      <c r="N45" s="398"/>
      <c r="O45" s="398"/>
      <c r="P45" s="399"/>
      <c r="Q45" s="397"/>
      <c r="R45" s="398"/>
      <c r="S45" s="398"/>
      <c r="T45" s="399"/>
      <c r="U45" s="412">
        <f>U43+U44</f>
        <v>0</v>
      </c>
      <c r="V45" s="413"/>
      <c r="W45" s="413"/>
      <c r="X45" s="414"/>
      <c r="Y45" s="412">
        <f t="shared" ref="Y45" si="0">Y43+Y44</f>
        <v>0</v>
      </c>
      <c r="Z45" s="413"/>
      <c r="AA45" s="413"/>
      <c r="AB45" s="414"/>
      <c r="AC45" s="412">
        <f t="shared" ref="AC45" si="1">AC43+AC44</f>
        <v>0</v>
      </c>
      <c r="AD45" s="413"/>
      <c r="AE45" s="413"/>
      <c r="AF45" s="414"/>
    </row>
    <row r="46" spans="1:42">
      <c r="A46" s="240"/>
      <c r="B46" s="400" t="s">
        <v>30</v>
      </c>
      <c r="C46" s="196" t="s">
        <v>195</v>
      </c>
      <c r="D46" s="196"/>
      <c r="E46" s="196"/>
      <c r="F46" s="196"/>
      <c r="G46" s="197"/>
      <c r="H46" s="196"/>
      <c r="I46" s="196"/>
      <c r="J46" s="196"/>
      <c r="K46" s="297"/>
      <c r="L46" s="298"/>
      <c r="M46" s="402">
        <f>IF($K46="○",IF(AP46/SUM($M$31:$AF$31)&lt;10,INT(AP46/SUM($M$31:$AF$31)),ROUNDDOWN(AP46/SUM($M$31:$AF$31),-1)),0)</f>
        <v>0</v>
      </c>
      <c r="N46" s="403"/>
      <c r="O46" s="403"/>
      <c r="P46" s="403"/>
      <c r="Q46" s="403"/>
      <c r="R46" s="403"/>
      <c r="S46" s="403"/>
      <c r="T46" s="403"/>
      <c r="U46" s="403"/>
      <c r="V46" s="403"/>
      <c r="W46" s="403"/>
      <c r="X46" s="403"/>
      <c r="Y46" s="403"/>
      <c r="Z46" s="403"/>
      <c r="AA46" s="403"/>
      <c r="AB46" s="403"/>
      <c r="AC46" s="403"/>
      <c r="AD46" s="403"/>
      <c r="AE46" s="403"/>
      <c r="AF46" s="404"/>
      <c r="AN46" s="74" t="s">
        <v>206</v>
      </c>
      <c r="AP46" s="74">
        <v>1080</v>
      </c>
    </row>
    <row r="47" spans="1:42">
      <c r="A47" s="240"/>
      <c r="B47" s="400"/>
      <c r="C47" s="191" t="s">
        <v>196</v>
      </c>
      <c r="D47" s="190"/>
      <c r="E47" s="190"/>
      <c r="F47" s="190"/>
      <c r="G47" s="198"/>
      <c r="H47" s="190"/>
      <c r="I47" s="190"/>
      <c r="J47" s="199"/>
      <c r="K47" s="232"/>
      <c r="L47" s="233"/>
      <c r="M47" s="401">
        <f>IF($K47="○",IF(AP47/SUM($M$31:$AF$31)&lt;10,INT(AP47/SUM($M$31:$AF$31)),ROUNDDOWN(AP47/SUM($M$31:$AF$31),-1)),0)</f>
        <v>0</v>
      </c>
      <c r="N47" s="254"/>
      <c r="O47" s="254"/>
      <c r="P47" s="254"/>
      <c r="Q47" s="254"/>
      <c r="R47" s="254"/>
      <c r="S47" s="254"/>
      <c r="T47" s="254"/>
      <c r="U47" s="254"/>
      <c r="V47" s="254"/>
      <c r="W47" s="254"/>
      <c r="X47" s="254"/>
      <c r="Y47" s="254"/>
      <c r="Z47" s="254"/>
      <c r="AA47" s="254"/>
      <c r="AB47" s="254"/>
      <c r="AC47" s="254"/>
      <c r="AD47" s="254"/>
      <c r="AE47" s="254"/>
      <c r="AF47" s="255"/>
      <c r="AN47" s="74" t="s">
        <v>214</v>
      </c>
      <c r="AP47" s="74">
        <v>40</v>
      </c>
    </row>
    <row r="48" spans="1:42">
      <c r="A48" s="240"/>
      <c r="B48" s="400"/>
      <c r="C48" s="191" t="s">
        <v>197</v>
      </c>
      <c r="D48" s="190"/>
      <c r="E48" s="190"/>
      <c r="F48" s="190"/>
      <c r="G48" s="198"/>
      <c r="H48" s="190"/>
      <c r="I48" s="190"/>
      <c r="J48" s="199"/>
      <c r="K48" s="429"/>
      <c r="L48" s="430"/>
      <c r="M48" s="401">
        <f>IF($K48="A",IF(AP48/SUM($M$31:$AF$31)&lt;10,INT(AP48/SUM($M$31:$AF$31)),ROUNDDOWN(AP48/SUM($M$31:$AF$31),-1)),IF($K48="B",IF(AP49/SUM($M$31:$AF$31)&lt;10,INT(AP49/SUM($M$31:$AF$31)),ROUNDDOWN(AP49/SUM($M$31:$AF$31),-1)),0))</f>
        <v>0</v>
      </c>
      <c r="N48" s="254"/>
      <c r="O48" s="254"/>
      <c r="P48" s="254"/>
      <c r="Q48" s="254"/>
      <c r="R48" s="254"/>
      <c r="S48" s="254"/>
      <c r="T48" s="254"/>
      <c r="U48" s="254"/>
      <c r="V48" s="254"/>
      <c r="W48" s="254"/>
      <c r="X48" s="254"/>
      <c r="Y48" s="254"/>
      <c r="Z48" s="254"/>
      <c r="AA48" s="254"/>
      <c r="AB48" s="254"/>
      <c r="AC48" s="254"/>
      <c r="AD48" s="254"/>
      <c r="AE48" s="254"/>
      <c r="AF48" s="255"/>
      <c r="AN48" s="74" t="s">
        <v>207</v>
      </c>
      <c r="AO48" s="74" t="s">
        <v>208</v>
      </c>
      <c r="AP48" s="74">
        <v>360</v>
      </c>
    </row>
    <row r="49" spans="1:42">
      <c r="A49" s="240"/>
      <c r="B49" s="400"/>
      <c r="C49" s="200" t="s">
        <v>213</v>
      </c>
      <c r="D49" s="200"/>
      <c r="E49" s="200"/>
      <c r="F49" s="200"/>
      <c r="G49" s="201"/>
      <c r="H49" s="200"/>
      <c r="I49" s="200"/>
      <c r="J49" s="200"/>
      <c r="K49" s="232"/>
      <c r="L49" s="233"/>
      <c r="M49" s="401">
        <f>IF($K49="○",IF(AP50/SUM($M$31:$AF$31)&lt;10,INT(AP50/SUM($M$31:$AF$31)),ROUNDDOWN(AP50/SUM($M$31:$AF$31),-1)),0)</f>
        <v>0</v>
      </c>
      <c r="N49" s="254"/>
      <c r="O49" s="254"/>
      <c r="P49" s="254"/>
      <c r="Q49" s="254"/>
      <c r="R49" s="254"/>
      <c r="S49" s="254"/>
      <c r="T49" s="254"/>
      <c r="U49" s="254"/>
      <c r="V49" s="254"/>
      <c r="W49" s="254"/>
      <c r="X49" s="254"/>
      <c r="Y49" s="254"/>
      <c r="Z49" s="254"/>
      <c r="AA49" s="254"/>
      <c r="AB49" s="254"/>
      <c r="AC49" s="254"/>
      <c r="AD49" s="254"/>
      <c r="AE49" s="254"/>
      <c r="AF49" s="255"/>
      <c r="AO49" s="74" t="s">
        <v>209</v>
      </c>
      <c r="AP49" s="74">
        <v>240</v>
      </c>
    </row>
    <row r="50" spans="1:42">
      <c r="A50" s="240"/>
      <c r="B50" s="400"/>
      <c r="C50" s="190" t="s">
        <v>198</v>
      </c>
      <c r="D50" s="190"/>
      <c r="E50" s="190"/>
      <c r="F50" s="190"/>
      <c r="G50" s="198"/>
      <c r="H50" s="190"/>
      <c r="I50" s="190"/>
      <c r="J50" s="190"/>
      <c r="K50" s="232"/>
      <c r="L50" s="233"/>
      <c r="M50" s="401">
        <f>IF($K50="○",IF(AP51/SUM($M$31:$AF$31)&lt;10,INT(AP51/SUM($M$31:$AF$31)),ROUNDDOWN(AP51/SUM($M$31:$AF$31),-1)),0)</f>
        <v>0</v>
      </c>
      <c r="N50" s="254"/>
      <c r="O50" s="254"/>
      <c r="P50" s="254"/>
      <c r="Q50" s="254"/>
      <c r="R50" s="254"/>
      <c r="S50" s="254"/>
      <c r="T50" s="254"/>
      <c r="U50" s="254"/>
      <c r="V50" s="254"/>
      <c r="W50" s="254"/>
      <c r="X50" s="254"/>
      <c r="Y50" s="254"/>
      <c r="Z50" s="254"/>
      <c r="AA50" s="254"/>
      <c r="AB50" s="254"/>
      <c r="AC50" s="254"/>
      <c r="AD50" s="254"/>
      <c r="AE50" s="254"/>
      <c r="AF50" s="255"/>
      <c r="AN50" s="74" t="s">
        <v>210</v>
      </c>
      <c r="AP50" s="74">
        <v>780</v>
      </c>
    </row>
    <row r="51" spans="1:42">
      <c r="A51" s="240"/>
      <c r="B51" s="400"/>
      <c r="C51" s="191" t="s">
        <v>199</v>
      </c>
      <c r="D51" s="190"/>
      <c r="E51" s="190"/>
      <c r="F51" s="190"/>
      <c r="G51" s="198"/>
      <c r="H51" s="190"/>
      <c r="I51" s="190"/>
      <c r="J51" s="190"/>
      <c r="K51" s="232"/>
      <c r="L51" s="233"/>
      <c r="M51" s="401">
        <f>IF($K51="○",IF(AP52/SUM($M$31:$AF$31)&lt;10,INT(AP52/SUM($M$31:$AF$31)),ROUNDDOWN(AP52/SUM($M$31:$AF$31),-1)),0)</f>
        <v>0</v>
      </c>
      <c r="N51" s="254"/>
      <c r="O51" s="254"/>
      <c r="P51" s="254"/>
      <c r="Q51" s="254"/>
      <c r="R51" s="254"/>
      <c r="S51" s="254"/>
      <c r="T51" s="254"/>
      <c r="U51" s="254"/>
      <c r="V51" s="254"/>
      <c r="W51" s="254"/>
      <c r="X51" s="254"/>
      <c r="Y51" s="254"/>
      <c r="Z51" s="254"/>
      <c r="AA51" s="254"/>
      <c r="AB51" s="254"/>
      <c r="AC51" s="254"/>
      <c r="AD51" s="254"/>
      <c r="AE51" s="254"/>
      <c r="AF51" s="255"/>
      <c r="AN51" s="74" t="s">
        <v>211</v>
      </c>
      <c r="AP51" s="74">
        <v>820</v>
      </c>
    </row>
    <row r="52" spans="1:42" ht="14.25" thickBot="1">
      <c r="A52" s="240"/>
      <c r="B52" s="400"/>
      <c r="C52" s="202" t="s">
        <v>270</v>
      </c>
      <c r="D52" s="202"/>
      <c r="E52" s="202"/>
      <c r="F52" s="202"/>
      <c r="G52" s="203"/>
      <c r="H52" s="202"/>
      <c r="I52" s="202"/>
      <c r="J52" s="202"/>
      <c r="K52" s="434"/>
      <c r="L52" s="435"/>
      <c r="M52" s="415">
        <f>IF($K52="配置",IF(AP53/SUM(M31:AF31)&lt;10,INT(AP53/SUM(M31:AF31)),ROUNDDOWN(AP53/SUM(M31:AF31),-1)),IF($K52="兼務",IF(AP54/SUM(M31:AF31)&lt;10,INT(AP54/SUM(M31:AF31)),ROUNDDOWN(AP54/SUM(M31:AF31),-1)),0))</f>
        <v>0</v>
      </c>
      <c r="N52" s="416"/>
      <c r="O52" s="416"/>
      <c r="P52" s="416"/>
      <c r="Q52" s="416"/>
      <c r="R52" s="416"/>
      <c r="S52" s="416"/>
      <c r="T52" s="416"/>
      <c r="U52" s="416"/>
      <c r="V52" s="416"/>
      <c r="W52" s="416"/>
      <c r="X52" s="416"/>
      <c r="Y52" s="416"/>
      <c r="Z52" s="416"/>
      <c r="AA52" s="416"/>
      <c r="AB52" s="416"/>
      <c r="AC52" s="416"/>
      <c r="AD52" s="416"/>
      <c r="AE52" s="416"/>
      <c r="AF52" s="417"/>
      <c r="AN52" s="74" t="s">
        <v>212</v>
      </c>
      <c r="AP52" s="74">
        <v>690</v>
      </c>
    </row>
    <row r="53" spans="1:42" ht="14.25" thickTop="1">
      <c r="A53" s="240"/>
      <c r="B53" s="400"/>
      <c r="C53" s="178"/>
      <c r="D53" s="178"/>
      <c r="E53" s="178"/>
      <c r="F53" s="178"/>
      <c r="G53" s="204"/>
      <c r="H53" s="178"/>
      <c r="I53" s="178"/>
      <c r="J53" s="178"/>
      <c r="K53" s="299" t="s">
        <v>32</v>
      </c>
      <c r="L53" s="300"/>
      <c r="M53" s="412">
        <f>SUM(M46:AF52)</f>
        <v>0</v>
      </c>
      <c r="N53" s="413"/>
      <c r="O53" s="413"/>
      <c r="P53" s="413"/>
      <c r="Q53" s="413"/>
      <c r="R53" s="413"/>
      <c r="S53" s="413"/>
      <c r="T53" s="413"/>
      <c r="U53" s="413"/>
      <c r="V53" s="413"/>
      <c r="W53" s="413"/>
      <c r="X53" s="413"/>
      <c r="Y53" s="413"/>
      <c r="Z53" s="413"/>
      <c r="AA53" s="413"/>
      <c r="AB53" s="413"/>
      <c r="AC53" s="413"/>
      <c r="AD53" s="413"/>
      <c r="AE53" s="413"/>
      <c r="AF53" s="414"/>
      <c r="AN53" s="74" t="s">
        <v>268</v>
      </c>
      <c r="AP53" s="74">
        <v>650</v>
      </c>
    </row>
    <row r="54" spans="1:42" ht="14.25">
      <c r="A54" s="423" t="s">
        <v>33</v>
      </c>
      <c r="B54" s="424"/>
      <c r="C54" s="424"/>
      <c r="D54" s="424"/>
      <c r="E54" s="424"/>
      <c r="F54" s="424"/>
      <c r="G54" s="424"/>
      <c r="H54" s="424"/>
      <c r="I54" s="424"/>
      <c r="J54" s="424"/>
      <c r="K54" s="424"/>
      <c r="L54" s="7" t="s">
        <v>34</v>
      </c>
      <c r="M54" s="234"/>
      <c r="N54" s="235"/>
      <c r="O54" s="235"/>
      <c r="P54" s="236"/>
      <c r="Q54" s="234"/>
      <c r="R54" s="235"/>
      <c r="S54" s="235"/>
      <c r="T54" s="236"/>
      <c r="U54" s="237" t="e">
        <f>U42+U45+$M$53</f>
        <v>#N/A</v>
      </c>
      <c r="V54" s="238"/>
      <c r="W54" s="238"/>
      <c r="X54" s="239"/>
      <c r="Y54" s="237" t="e">
        <f t="shared" ref="Y54" si="2">Y42+Y45+$M$53</f>
        <v>#N/A</v>
      </c>
      <c r="Z54" s="238"/>
      <c r="AA54" s="238"/>
      <c r="AB54" s="239"/>
      <c r="AC54" s="237" t="e">
        <f t="shared" ref="AC54" si="3">AC42+AC45+$M$53</f>
        <v>#N/A</v>
      </c>
      <c r="AD54" s="238"/>
      <c r="AE54" s="238"/>
      <c r="AF54" s="239"/>
      <c r="AN54" s="74" t="s">
        <v>269</v>
      </c>
      <c r="AP54" s="74">
        <v>500</v>
      </c>
    </row>
    <row r="55" spans="1:42" ht="14.25">
      <c r="A55" s="394" t="s">
        <v>35</v>
      </c>
      <c r="B55" s="395"/>
      <c r="C55" s="395"/>
      <c r="D55" s="395"/>
      <c r="E55" s="395"/>
      <c r="F55" s="395"/>
      <c r="G55" s="395"/>
      <c r="H55" s="395"/>
      <c r="I55" s="395"/>
      <c r="J55" s="395"/>
      <c r="K55" s="395"/>
      <c r="L55" s="396"/>
      <c r="M55" s="234"/>
      <c r="N55" s="235"/>
      <c r="O55" s="235"/>
      <c r="P55" s="236"/>
      <c r="Q55" s="234"/>
      <c r="R55" s="235"/>
      <c r="S55" s="235"/>
      <c r="T55" s="236"/>
      <c r="U55" s="237" t="e">
        <f>U54*U31</f>
        <v>#N/A</v>
      </c>
      <c r="V55" s="238"/>
      <c r="W55" s="238"/>
      <c r="X55" s="239"/>
      <c r="Y55" s="237" t="e">
        <f>Y54*Y31</f>
        <v>#N/A</v>
      </c>
      <c r="Z55" s="238"/>
      <c r="AA55" s="238"/>
      <c r="AB55" s="239"/>
      <c r="AC55" s="237" t="e">
        <f>AC54*AC31</f>
        <v>#N/A</v>
      </c>
      <c r="AD55" s="238"/>
      <c r="AE55" s="238"/>
      <c r="AF55" s="239"/>
    </row>
    <row r="56" spans="1:42" ht="14.25">
      <c r="A56" s="388" t="s">
        <v>36</v>
      </c>
      <c r="B56" s="389"/>
      <c r="C56" s="389"/>
      <c r="D56" s="389"/>
      <c r="E56" s="389"/>
      <c r="F56" s="389"/>
      <c r="G56" s="389"/>
      <c r="H56" s="389"/>
      <c r="I56" s="389"/>
      <c r="J56" s="389"/>
      <c r="K56" s="389"/>
      <c r="L56" s="390"/>
      <c r="M56" s="391" t="e">
        <f>M57+M58</f>
        <v>#N/A</v>
      </c>
      <c r="N56" s="392"/>
      <c r="O56" s="392"/>
      <c r="P56" s="392"/>
      <c r="Q56" s="392"/>
      <c r="R56" s="392"/>
      <c r="S56" s="392"/>
      <c r="T56" s="392"/>
      <c r="U56" s="392"/>
      <c r="V56" s="392"/>
      <c r="W56" s="392"/>
      <c r="X56" s="392"/>
      <c r="Y56" s="392"/>
      <c r="Z56" s="392"/>
      <c r="AA56" s="392"/>
      <c r="AB56" s="392"/>
      <c r="AC56" s="392"/>
      <c r="AD56" s="392"/>
      <c r="AE56" s="392"/>
      <c r="AF56" s="393"/>
    </row>
    <row r="57" spans="1:42" ht="14.25">
      <c r="A57" s="8"/>
      <c r="B57" s="394" t="s">
        <v>13</v>
      </c>
      <c r="C57" s="395"/>
      <c r="D57" s="395"/>
      <c r="E57" s="395"/>
      <c r="F57" s="395"/>
      <c r="G57" s="395"/>
      <c r="H57" s="395"/>
      <c r="I57" s="395"/>
      <c r="J57" s="395"/>
      <c r="K57" s="395"/>
      <c r="L57" s="396"/>
      <c r="M57" s="431" t="e">
        <f>SUM(M55:AF55)*G21*L21</f>
        <v>#N/A</v>
      </c>
      <c r="N57" s="432"/>
      <c r="O57" s="432"/>
      <c r="P57" s="432"/>
      <c r="Q57" s="432"/>
      <c r="R57" s="432"/>
      <c r="S57" s="432"/>
      <c r="T57" s="432"/>
      <c r="U57" s="432"/>
      <c r="V57" s="432"/>
      <c r="W57" s="432"/>
      <c r="X57" s="432"/>
      <c r="Y57" s="432"/>
      <c r="Z57" s="432"/>
      <c r="AA57" s="432"/>
      <c r="AB57" s="432"/>
      <c r="AC57" s="432"/>
      <c r="AD57" s="432"/>
      <c r="AE57" s="432"/>
      <c r="AF57" s="433"/>
    </row>
    <row r="58" spans="1:42" ht="14.25">
      <c r="A58" s="206"/>
      <c r="B58" s="388" t="s">
        <v>37</v>
      </c>
      <c r="C58" s="389"/>
      <c r="D58" s="389"/>
      <c r="E58" s="389"/>
      <c r="F58" s="389"/>
      <c r="G58" s="389"/>
      <c r="H58" s="389"/>
      <c r="I58" s="389"/>
      <c r="J58" s="389"/>
      <c r="K58" s="389"/>
      <c r="L58" s="390"/>
      <c r="M58" s="391" t="e">
        <f>SUM(M55:AF55)*G21*Q21</f>
        <v>#N/A</v>
      </c>
      <c r="N58" s="392"/>
      <c r="O58" s="392"/>
      <c r="P58" s="392"/>
      <c r="Q58" s="392"/>
      <c r="R58" s="392"/>
      <c r="S58" s="392"/>
      <c r="T58" s="392"/>
      <c r="U58" s="392"/>
      <c r="V58" s="392"/>
      <c r="W58" s="392"/>
      <c r="X58" s="392"/>
      <c r="Y58" s="392"/>
      <c r="Z58" s="392"/>
      <c r="AA58" s="392"/>
      <c r="AB58" s="392"/>
      <c r="AC58" s="392"/>
      <c r="AD58" s="392"/>
      <c r="AE58" s="392"/>
      <c r="AF58" s="393"/>
    </row>
    <row r="59" spans="1:42" s="166" customFormat="1" ht="14.25">
      <c r="A59" s="207"/>
      <c r="B59" s="208"/>
      <c r="C59" s="418" t="s">
        <v>286</v>
      </c>
      <c r="D59" s="418"/>
      <c r="E59" s="418"/>
      <c r="F59" s="418"/>
      <c r="G59" s="418"/>
      <c r="H59" s="418"/>
      <c r="I59" s="418"/>
      <c r="J59" s="418"/>
      <c r="K59" s="418"/>
      <c r="L59" s="419"/>
      <c r="M59" s="211" t="e">
        <f>SUM(M55:AF55)*G21*V24</f>
        <v>#N/A</v>
      </c>
      <c r="N59" s="212"/>
      <c r="O59" s="212"/>
      <c r="P59" s="212"/>
      <c r="Q59" s="212"/>
      <c r="R59" s="212"/>
      <c r="S59" s="212"/>
      <c r="T59" s="212"/>
      <c r="U59" s="212"/>
      <c r="V59" s="212"/>
      <c r="W59" s="212"/>
      <c r="X59" s="212"/>
      <c r="Y59" s="212"/>
      <c r="Z59" s="212"/>
      <c r="AA59" s="212"/>
      <c r="AB59" s="212"/>
      <c r="AC59" s="212"/>
      <c r="AD59" s="212"/>
      <c r="AE59" s="212"/>
      <c r="AF59" s="213"/>
    </row>
  </sheetData>
  <sheetProtection algorithmName="SHA-512" hashValue="260S9sUNUmIaNzV/E/fkxw1sEL2r8uWykozXw1tCVB83uehiP0sjbkhX/JYeyyO8YnFRp9VTEtOMEGAQtunqjQ==" saltValue="pfMYJ1m8DXqt69KSZxAEuQ==" spinCount="100000" sheet="1" objects="1" scenarios="1"/>
  <mergeCells count="188">
    <mergeCell ref="C59:L59"/>
    <mergeCell ref="K44:L44"/>
    <mergeCell ref="K38:L38"/>
    <mergeCell ref="K39:L39"/>
    <mergeCell ref="C43:J43"/>
    <mergeCell ref="K43:L43"/>
    <mergeCell ref="Q42:T42"/>
    <mergeCell ref="U43:X43"/>
    <mergeCell ref="Y43:AB43"/>
    <mergeCell ref="U42:X42"/>
    <mergeCell ref="A54:K54"/>
    <mergeCell ref="B43:B45"/>
    <mergeCell ref="Q43:T43"/>
    <mergeCell ref="K47:L47"/>
    <mergeCell ref="K48:L48"/>
    <mergeCell ref="B57:L57"/>
    <mergeCell ref="M57:AF57"/>
    <mergeCell ref="B58:L58"/>
    <mergeCell ref="M58:AF58"/>
    <mergeCell ref="U54:X54"/>
    <mergeCell ref="Y44:AB44"/>
    <mergeCell ref="M45:P45"/>
    <mergeCell ref="Q44:T44"/>
    <mergeCell ref="K52:L52"/>
    <mergeCell ref="U41:X41"/>
    <mergeCell ref="AC43:AF43"/>
    <mergeCell ref="C45:L45"/>
    <mergeCell ref="M44:P44"/>
    <mergeCell ref="C44:J44"/>
    <mergeCell ref="U39:X39"/>
    <mergeCell ref="M47:AF47"/>
    <mergeCell ref="M53:AF53"/>
    <mergeCell ref="M52:AF52"/>
    <mergeCell ref="M50:AF50"/>
    <mergeCell ref="M48:AF48"/>
    <mergeCell ref="M49:AF49"/>
    <mergeCell ref="U45:X45"/>
    <mergeCell ref="Y45:AB45"/>
    <mergeCell ref="AC45:AF45"/>
    <mergeCell ref="U44:X44"/>
    <mergeCell ref="AC44:AF44"/>
    <mergeCell ref="Q39:T39"/>
    <mergeCell ref="A56:L56"/>
    <mergeCell ref="M56:AF56"/>
    <mergeCell ref="A55:L55"/>
    <mergeCell ref="Q55:T55"/>
    <mergeCell ref="Q45:T45"/>
    <mergeCell ref="U55:X55"/>
    <mergeCell ref="Y55:AB55"/>
    <mergeCell ref="AC55:AF55"/>
    <mergeCell ref="Q54:T54"/>
    <mergeCell ref="M54:P54"/>
    <mergeCell ref="B46:B53"/>
    <mergeCell ref="M51:AF51"/>
    <mergeCell ref="M46:AF46"/>
    <mergeCell ref="U38:X38"/>
    <mergeCell ref="AC37:AF37"/>
    <mergeCell ref="K36:L36"/>
    <mergeCell ref="K35:L35"/>
    <mergeCell ref="Q35:T35"/>
    <mergeCell ref="Q36:T36"/>
    <mergeCell ref="C35:J35"/>
    <mergeCell ref="C36:J36"/>
    <mergeCell ref="Y37:AB37"/>
    <mergeCell ref="K37:L37"/>
    <mergeCell ref="M37:P37"/>
    <mergeCell ref="Q37:T37"/>
    <mergeCell ref="U37:X37"/>
    <mergeCell ref="B2:G7"/>
    <mergeCell ref="R2:U2"/>
    <mergeCell ref="R3:U3"/>
    <mergeCell ref="V3:AF3"/>
    <mergeCell ref="A31:J31"/>
    <mergeCell ref="K31:L31"/>
    <mergeCell ref="A28:J30"/>
    <mergeCell ref="B32:B42"/>
    <mergeCell ref="K32:L32"/>
    <mergeCell ref="M35:P35"/>
    <mergeCell ref="G19:K20"/>
    <mergeCell ref="L19:P20"/>
    <mergeCell ref="Q19:U20"/>
    <mergeCell ref="V20:Z20"/>
    <mergeCell ref="G21:K21"/>
    <mergeCell ref="L21:P21"/>
    <mergeCell ref="Q21:U21"/>
    <mergeCell ref="V21:Z21"/>
    <mergeCell ref="A10:AF10"/>
    <mergeCell ref="A13:AF13"/>
    <mergeCell ref="B16:F16"/>
    <mergeCell ref="G16:K16"/>
    <mergeCell ref="R7:U7"/>
    <mergeCell ref="K28:L30"/>
    <mergeCell ref="V7:AF7"/>
    <mergeCell ref="R8:U8"/>
    <mergeCell ref="V8:AF8"/>
    <mergeCell ref="M26:AF26"/>
    <mergeCell ref="M36:P36"/>
    <mergeCell ref="U32:X32"/>
    <mergeCell ref="U33:X33"/>
    <mergeCell ref="Y32:AB32"/>
    <mergeCell ref="AC32:AF32"/>
    <mergeCell ref="Y33:AB33"/>
    <mergeCell ref="AC33:AF33"/>
    <mergeCell ref="AC34:AF34"/>
    <mergeCell ref="AC35:AF35"/>
    <mergeCell ref="Y35:AB35"/>
    <mergeCell ref="U35:X35"/>
    <mergeCell ref="AC36:AF36"/>
    <mergeCell ref="Y36:AB36"/>
    <mergeCell ref="U36:X36"/>
    <mergeCell ref="U34:X34"/>
    <mergeCell ref="M32:P32"/>
    <mergeCell ref="Q32:T32"/>
    <mergeCell ref="Q34:T34"/>
    <mergeCell ref="Q33:T33"/>
    <mergeCell ref="M28:AF29"/>
    <mergeCell ref="V16:Z16"/>
    <mergeCell ref="AA16:AE16"/>
    <mergeCell ref="AC54:AF54"/>
    <mergeCell ref="K49:L49"/>
    <mergeCell ref="K46:L46"/>
    <mergeCell ref="K50:L50"/>
    <mergeCell ref="K53:L53"/>
    <mergeCell ref="K51:L51"/>
    <mergeCell ref="M31:P31"/>
    <mergeCell ref="Q31:T31"/>
    <mergeCell ref="U31:X31"/>
    <mergeCell ref="Y31:AB31"/>
    <mergeCell ref="AC31:AF31"/>
    <mergeCell ref="M41:P41"/>
    <mergeCell ref="AC38:AF38"/>
    <mergeCell ref="Y38:AB38"/>
    <mergeCell ref="AC39:AF39"/>
    <mergeCell ref="Y39:AB39"/>
    <mergeCell ref="AC42:AF42"/>
    <mergeCell ref="Y42:AB42"/>
    <mergeCell ref="K34:L34"/>
    <mergeCell ref="K41:L41"/>
    <mergeCell ref="AC41:AF41"/>
    <mergeCell ref="Y41:AB41"/>
    <mergeCell ref="AA1:AF1"/>
    <mergeCell ref="V2:X2"/>
    <mergeCell ref="Y2:AC2"/>
    <mergeCell ref="AD2:AF2"/>
    <mergeCell ref="R4:U4"/>
    <mergeCell ref="V4:AF4"/>
    <mergeCell ref="R5:U6"/>
    <mergeCell ref="V5:AF6"/>
    <mergeCell ref="K40:L40"/>
    <mergeCell ref="AC40:AF40"/>
    <mergeCell ref="Y40:AB40"/>
    <mergeCell ref="U40:X40"/>
    <mergeCell ref="Q40:T40"/>
    <mergeCell ref="M40:P40"/>
    <mergeCell ref="S1:T1"/>
    <mergeCell ref="M30:P30"/>
    <mergeCell ref="Q30:T30"/>
    <mergeCell ref="U30:X30"/>
    <mergeCell ref="Y30:AB30"/>
    <mergeCell ref="AC30:AF30"/>
    <mergeCell ref="A26:L26"/>
    <mergeCell ref="M33:P33"/>
    <mergeCell ref="L16:P16"/>
    <mergeCell ref="Q16:U16"/>
    <mergeCell ref="M59:AF59"/>
    <mergeCell ref="G23:K23"/>
    <mergeCell ref="L23:P23"/>
    <mergeCell ref="Q23:U23"/>
    <mergeCell ref="V23:Z23"/>
    <mergeCell ref="V24:Z24"/>
    <mergeCell ref="Q24:U24"/>
    <mergeCell ref="L24:P24"/>
    <mergeCell ref="G24:K24"/>
    <mergeCell ref="A27:L27"/>
    <mergeCell ref="M27:AF27"/>
    <mergeCell ref="K33:L33"/>
    <mergeCell ref="M55:P55"/>
    <mergeCell ref="Y54:AB54"/>
    <mergeCell ref="A32:A53"/>
    <mergeCell ref="Q41:T41"/>
    <mergeCell ref="M43:P43"/>
    <mergeCell ref="M38:P38"/>
    <mergeCell ref="Q38:T38"/>
    <mergeCell ref="C42:L42"/>
    <mergeCell ref="Y34:AB34"/>
    <mergeCell ref="M34:P34"/>
    <mergeCell ref="M42:P42"/>
    <mergeCell ref="M39:P39"/>
  </mergeCells>
  <phoneticPr fontId="1"/>
  <conditionalFormatting sqref="Q16:U16 G16:K16 G21:K21 V21:Z21 U31:AF31 K32:L36 K43:L43 K46:L48 K50:L50 K49 K38:L39 K41:L41 K52:L52 G23:G24">
    <cfRule type="containsBlanks" dxfId="70" priority="11">
      <formula>LEN(TRIM(G16))=0</formula>
    </cfRule>
  </conditionalFormatting>
  <conditionalFormatting sqref="U35:X36">
    <cfRule type="expression" dxfId="69" priority="10">
      <formula>$U$35:$X$36="NG"</formula>
    </cfRule>
  </conditionalFormatting>
  <conditionalFormatting sqref="K37:L37">
    <cfRule type="containsBlanks" dxfId="68" priority="8">
      <formula>LEN(TRIM(K37))=0</formula>
    </cfRule>
  </conditionalFormatting>
  <conditionalFormatting sqref="Y2">
    <cfRule type="containsBlanks" dxfId="67" priority="7">
      <formula>LEN(TRIM(Y2))=0</formula>
    </cfRule>
  </conditionalFormatting>
  <conditionalFormatting sqref="V3:AF3 V7:AF7 V4:V5">
    <cfRule type="containsBlanks" dxfId="66" priority="6">
      <formula>LEN(TRIM(V3))=0</formula>
    </cfRule>
  </conditionalFormatting>
  <conditionalFormatting sqref="K40:L40">
    <cfRule type="containsBlanks" dxfId="65" priority="5">
      <formula>LEN(TRIM(K40))=0</formula>
    </cfRule>
  </conditionalFormatting>
  <conditionalFormatting sqref="K44:L44">
    <cfRule type="containsBlanks" dxfId="64" priority="4">
      <formula>LEN(TRIM(K44))=0</formula>
    </cfRule>
  </conditionalFormatting>
  <conditionalFormatting sqref="K51:L51">
    <cfRule type="containsBlanks" dxfId="63" priority="3">
      <formula>LEN(TRIM(K51))=0</formula>
    </cfRule>
  </conditionalFormatting>
  <conditionalFormatting sqref="L24:U24">
    <cfRule type="containsBlanks" dxfId="62" priority="1">
      <formula>LEN(TRIM(L24))=0</formula>
    </cfRule>
  </conditionalFormatting>
  <dataValidations count="12">
    <dataValidation type="list" allowBlank="1" showInputMessage="1" showErrorMessage="1" sqref="L46 K44 K46:K47 L32:L34 K32:K37 K39 K51:L51">
      <formula1>"○,―"</formula1>
    </dataValidation>
    <dataValidation type="list" allowBlank="1" showInputMessage="1" showErrorMessage="1" sqref="K50:L50">
      <formula1>"○,－"</formula1>
    </dataValidation>
    <dataValidation type="list" allowBlank="1" showInputMessage="1" showErrorMessage="1" sqref="V21:Z21">
      <formula1>"○,×"</formula1>
    </dataValidation>
    <dataValidation type="whole" operator="greaterThanOrEqual" allowBlank="1" showInputMessage="1" showErrorMessage="1" sqref="K43:L43">
      <formula1>0</formula1>
    </dataValidation>
    <dataValidation type="whole" allowBlank="1" showInputMessage="1" showErrorMessage="1" sqref="K40:L41">
      <formula1>0</formula1>
      <formula2>7</formula2>
    </dataValidation>
    <dataValidation type="list" allowBlank="1" showInputMessage="1" showErrorMessage="1" sqref="K48:L48">
      <formula1>"A,B,－"</formula1>
    </dataValidation>
    <dataValidation type="decimal" operator="greaterThanOrEqual" allowBlank="1" showInputMessage="1" showErrorMessage="1" sqref="K38:L38">
      <formula1>0</formula1>
    </dataValidation>
    <dataValidation type="list" allowBlank="1" showInputMessage="1" showErrorMessage="1" sqref="K49:L49">
      <formula1>"○,ー"</formula1>
    </dataValidation>
    <dataValidation type="list" allowBlank="1" showInputMessage="1" showErrorMessage="1" sqref="K52:L52">
      <formula1>"配置,兼務,―"</formula1>
    </dataValidation>
    <dataValidation type="list" allowBlank="1" showInputMessage="1" showErrorMessage="1" sqref="G24:K24">
      <formula1>"あり,なし"</formula1>
    </dataValidation>
    <dataValidation type="list" allowBlank="1" showInputMessage="1" showErrorMessage="1" sqref="L24:P24">
      <formula1>$AW$2:$AW$9</formula1>
    </dataValidation>
    <dataValidation type="list" allowBlank="1" showInputMessage="1" showErrorMessage="1" sqref="Q24:U24">
      <formula1>$AY$2:$AY$8</formula1>
    </dataValidation>
  </dataValidations>
  <pageMargins left="0.7" right="0.7" top="0.75" bottom="0.75" header="0.3" footer="0.3"/>
  <pageSetup paperSize="9" scale="7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G15"/>
  <sheetViews>
    <sheetView view="pageBreakPreview" zoomScaleNormal="55" zoomScaleSheetLayoutView="100" workbookViewId="0">
      <selection activeCell="B14" sqref="B14"/>
    </sheetView>
  </sheetViews>
  <sheetFormatPr defaultRowHeight="13.5"/>
  <cols>
    <col min="1" max="1" width="5.25" style="10" customWidth="1"/>
    <col min="2" max="2" width="5.375" style="10" customWidth="1"/>
    <col min="3" max="3" width="28.75" style="10" customWidth="1"/>
    <col min="4" max="4" width="11.625" style="10" customWidth="1"/>
    <col min="5" max="5" width="11.375" style="10" customWidth="1"/>
    <col min="6" max="256" width="9" style="10"/>
    <col min="257" max="257" width="5.25" style="10" customWidth="1"/>
    <col min="258" max="258" width="5.375" style="10" customWidth="1"/>
    <col min="259" max="259" width="28.75" style="10" customWidth="1"/>
    <col min="260" max="260" width="11.75" style="10" customWidth="1"/>
    <col min="261" max="512" width="9" style="10"/>
    <col min="513" max="513" width="5.25" style="10" customWidth="1"/>
    <col min="514" max="514" width="5.375" style="10" customWidth="1"/>
    <col min="515" max="515" width="28.75" style="10" customWidth="1"/>
    <col min="516" max="516" width="11.75" style="10" customWidth="1"/>
    <col min="517" max="768" width="9" style="10"/>
    <col min="769" max="769" width="5.25" style="10" customWidth="1"/>
    <col min="770" max="770" width="5.375" style="10" customWidth="1"/>
    <col min="771" max="771" width="28.75" style="10" customWidth="1"/>
    <col min="772" max="772" width="11.75" style="10" customWidth="1"/>
    <col min="773" max="1024" width="9" style="10"/>
    <col min="1025" max="1025" width="5.25" style="10" customWidth="1"/>
    <col min="1026" max="1026" width="5.375" style="10" customWidth="1"/>
    <col min="1027" max="1027" width="28.75" style="10" customWidth="1"/>
    <col min="1028" max="1028" width="11.75" style="10" customWidth="1"/>
    <col min="1029" max="1280" width="9" style="10"/>
    <col min="1281" max="1281" width="5.25" style="10" customWidth="1"/>
    <col min="1282" max="1282" width="5.375" style="10" customWidth="1"/>
    <col min="1283" max="1283" width="28.75" style="10" customWidth="1"/>
    <col min="1284" max="1284" width="11.75" style="10" customWidth="1"/>
    <col min="1285" max="1536" width="9" style="10"/>
    <col min="1537" max="1537" width="5.25" style="10" customWidth="1"/>
    <col min="1538" max="1538" width="5.375" style="10" customWidth="1"/>
    <col min="1539" max="1539" width="28.75" style="10" customWidth="1"/>
    <col min="1540" max="1540" width="11.75" style="10" customWidth="1"/>
    <col min="1541" max="1792" width="9" style="10"/>
    <col min="1793" max="1793" width="5.25" style="10" customWidth="1"/>
    <col min="1794" max="1794" width="5.375" style="10" customWidth="1"/>
    <col min="1795" max="1795" width="28.75" style="10" customWidth="1"/>
    <col min="1796" max="1796" width="11.75" style="10" customWidth="1"/>
    <col min="1797" max="2048" width="9" style="10"/>
    <col min="2049" max="2049" width="5.25" style="10" customWidth="1"/>
    <col min="2050" max="2050" width="5.375" style="10" customWidth="1"/>
    <col min="2051" max="2051" width="28.75" style="10" customWidth="1"/>
    <col min="2052" max="2052" width="11.75" style="10" customWidth="1"/>
    <col min="2053" max="2304" width="9" style="10"/>
    <col min="2305" max="2305" width="5.25" style="10" customWidth="1"/>
    <col min="2306" max="2306" width="5.375" style="10" customWidth="1"/>
    <col min="2307" max="2307" width="28.75" style="10" customWidth="1"/>
    <col min="2308" max="2308" width="11.75" style="10" customWidth="1"/>
    <col min="2309" max="2560" width="9" style="10"/>
    <col min="2561" max="2561" width="5.25" style="10" customWidth="1"/>
    <col min="2562" max="2562" width="5.375" style="10" customWidth="1"/>
    <col min="2563" max="2563" width="28.75" style="10" customWidth="1"/>
    <col min="2564" max="2564" width="11.75" style="10" customWidth="1"/>
    <col min="2565" max="2816" width="9" style="10"/>
    <col min="2817" max="2817" width="5.25" style="10" customWidth="1"/>
    <col min="2818" max="2818" width="5.375" style="10" customWidth="1"/>
    <col min="2819" max="2819" width="28.75" style="10" customWidth="1"/>
    <col min="2820" max="2820" width="11.75" style="10" customWidth="1"/>
    <col min="2821" max="3072" width="9" style="10"/>
    <col min="3073" max="3073" width="5.25" style="10" customWidth="1"/>
    <col min="3074" max="3074" width="5.375" style="10" customWidth="1"/>
    <col min="3075" max="3075" width="28.75" style="10" customWidth="1"/>
    <col min="3076" max="3076" width="11.75" style="10" customWidth="1"/>
    <col min="3077" max="3328" width="9" style="10"/>
    <col min="3329" max="3329" width="5.25" style="10" customWidth="1"/>
    <col min="3330" max="3330" width="5.375" style="10" customWidth="1"/>
    <col min="3331" max="3331" width="28.75" style="10" customWidth="1"/>
    <col min="3332" max="3332" width="11.75" style="10" customWidth="1"/>
    <col min="3333" max="3584" width="9" style="10"/>
    <col min="3585" max="3585" width="5.25" style="10" customWidth="1"/>
    <col min="3586" max="3586" width="5.375" style="10" customWidth="1"/>
    <col min="3587" max="3587" width="28.75" style="10" customWidth="1"/>
    <col min="3588" max="3588" width="11.75" style="10" customWidth="1"/>
    <col min="3589" max="3840" width="9" style="10"/>
    <col min="3841" max="3841" width="5.25" style="10" customWidth="1"/>
    <col min="3842" max="3842" width="5.375" style="10" customWidth="1"/>
    <col min="3843" max="3843" width="28.75" style="10" customWidth="1"/>
    <col min="3844" max="3844" width="11.75" style="10" customWidth="1"/>
    <col min="3845" max="4096" width="9" style="10"/>
    <col min="4097" max="4097" width="5.25" style="10" customWidth="1"/>
    <col min="4098" max="4098" width="5.375" style="10" customWidth="1"/>
    <col min="4099" max="4099" width="28.75" style="10" customWidth="1"/>
    <col min="4100" max="4100" width="11.75" style="10" customWidth="1"/>
    <col min="4101" max="4352" width="9" style="10"/>
    <col min="4353" max="4353" width="5.25" style="10" customWidth="1"/>
    <col min="4354" max="4354" width="5.375" style="10" customWidth="1"/>
    <col min="4355" max="4355" width="28.75" style="10" customWidth="1"/>
    <col min="4356" max="4356" width="11.75" style="10" customWidth="1"/>
    <col min="4357" max="4608" width="9" style="10"/>
    <col min="4609" max="4609" width="5.25" style="10" customWidth="1"/>
    <col min="4610" max="4610" width="5.375" style="10" customWidth="1"/>
    <col min="4611" max="4611" width="28.75" style="10" customWidth="1"/>
    <col min="4612" max="4612" width="11.75" style="10" customWidth="1"/>
    <col min="4613" max="4864" width="9" style="10"/>
    <col min="4865" max="4865" width="5.25" style="10" customWidth="1"/>
    <col min="4866" max="4866" width="5.375" style="10" customWidth="1"/>
    <col min="4867" max="4867" width="28.75" style="10" customWidth="1"/>
    <col min="4868" max="4868" width="11.75" style="10" customWidth="1"/>
    <col min="4869" max="5120" width="9" style="10"/>
    <col min="5121" max="5121" width="5.25" style="10" customWidth="1"/>
    <col min="5122" max="5122" width="5.375" style="10" customWidth="1"/>
    <col min="5123" max="5123" width="28.75" style="10" customWidth="1"/>
    <col min="5124" max="5124" width="11.75" style="10" customWidth="1"/>
    <col min="5125" max="5376" width="9" style="10"/>
    <col min="5377" max="5377" width="5.25" style="10" customWidth="1"/>
    <col min="5378" max="5378" width="5.375" style="10" customWidth="1"/>
    <col min="5379" max="5379" width="28.75" style="10" customWidth="1"/>
    <col min="5380" max="5380" width="11.75" style="10" customWidth="1"/>
    <col min="5381" max="5632" width="9" style="10"/>
    <col min="5633" max="5633" width="5.25" style="10" customWidth="1"/>
    <col min="5634" max="5634" width="5.375" style="10" customWidth="1"/>
    <col min="5635" max="5635" width="28.75" style="10" customWidth="1"/>
    <col min="5636" max="5636" width="11.75" style="10" customWidth="1"/>
    <col min="5637" max="5888" width="9" style="10"/>
    <col min="5889" max="5889" width="5.25" style="10" customWidth="1"/>
    <col min="5890" max="5890" width="5.375" style="10" customWidth="1"/>
    <col min="5891" max="5891" width="28.75" style="10" customWidth="1"/>
    <col min="5892" max="5892" width="11.75" style="10" customWidth="1"/>
    <col min="5893" max="6144" width="9" style="10"/>
    <col min="6145" max="6145" width="5.25" style="10" customWidth="1"/>
    <col min="6146" max="6146" width="5.375" style="10" customWidth="1"/>
    <col min="6147" max="6147" width="28.75" style="10" customWidth="1"/>
    <col min="6148" max="6148" width="11.75" style="10" customWidth="1"/>
    <col min="6149" max="6400" width="9" style="10"/>
    <col min="6401" max="6401" width="5.25" style="10" customWidth="1"/>
    <col min="6402" max="6402" width="5.375" style="10" customWidth="1"/>
    <col min="6403" max="6403" width="28.75" style="10" customWidth="1"/>
    <col min="6404" max="6404" width="11.75" style="10" customWidth="1"/>
    <col min="6405" max="6656" width="9" style="10"/>
    <col min="6657" max="6657" width="5.25" style="10" customWidth="1"/>
    <col min="6658" max="6658" width="5.375" style="10" customWidth="1"/>
    <col min="6659" max="6659" width="28.75" style="10" customWidth="1"/>
    <col min="6660" max="6660" width="11.75" style="10" customWidth="1"/>
    <col min="6661" max="6912" width="9" style="10"/>
    <col min="6913" max="6913" width="5.25" style="10" customWidth="1"/>
    <col min="6914" max="6914" width="5.375" style="10" customWidth="1"/>
    <col min="6915" max="6915" width="28.75" style="10" customWidth="1"/>
    <col min="6916" max="6916" width="11.75" style="10" customWidth="1"/>
    <col min="6917" max="7168" width="9" style="10"/>
    <col min="7169" max="7169" width="5.25" style="10" customWidth="1"/>
    <col min="7170" max="7170" width="5.375" style="10" customWidth="1"/>
    <col min="7171" max="7171" width="28.75" style="10" customWidth="1"/>
    <col min="7172" max="7172" width="11.75" style="10" customWidth="1"/>
    <col min="7173" max="7424" width="9" style="10"/>
    <col min="7425" max="7425" width="5.25" style="10" customWidth="1"/>
    <col min="7426" max="7426" width="5.375" style="10" customWidth="1"/>
    <col min="7427" max="7427" width="28.75" style="10" customWidth="1"/>
    <col min="7428" max="7428" width="11.75" style="10" customWidth="1"/>
    <col min="7429" max="7680" width="9" style="10"/>
    <col min="7681" max="7681" width="5.25" style="10" customWidth="1"/>
    <col min="7682" max="7682" width="5.375" style="10" customWidth="1"/>
    <col min="7683" max="7683" width="28.75" style="10" customWidth="1"/>
    <col min="7684" max="7684" width="11.75" style="10" customWidth="1"/>
    <col min="7685" max="7936" width="9" style="10"/>
    <col min="7937" max="7937" width="5.25" style="10" customWidth="1"/>
    <col min="7938" max="7938" width="5.375" style="10" customWidth="1"/>
    <col min="7939" max="7939" width="28.75" style="10" customWidth="1"/>
    <col min="7940" max="7940" width="11.75" style="10" customWidth="1"/>
    <col min="7941" max="8192" width="9" style="10"/>
    <col min="8193" max="8193" width="5.25" style="10" customWidth="1"/>
    <col min="8194" max="8194" width="5.375" style="10" customWidth="1"/>
    <col min="8195" max="8195" width="28.75" style="10" customWidth="1"/>
    <col min="8196" max="8196" width="11.75" style="10" customWidth="1"/>
    <col min="8197" max="8448" width="9" style="10"/>
    <col min="8449" max="8449" width="5.25" style="10" customWidth="1"/>
    <col min="8450" max="8450" width="5.375" style="10" customWidth="1"/>
    <col min="8451" max="8451" width="28.75" style="10" customWidth="1"/>
    <col min="8452" max="8452" width="11.75" style="10" customWidth="1"/>
    <col min="8453" max="8704" width="9" style="10"/>
    <col min="8705" max="8705" width="5.25" style="10" customWidth="1"/>
    <col min="8706" max="8706" width="5.375" style="10" customWidth="1"/>
    <col min="8707" max="8707" width="28.75" style="10" customWidth="1"/>
    <col min="8708" max="8708" width="11.75" style="10" customWidth="1"/>
    <col min="8709" max="8960" width="9" style="10"/>
    <col min="8961" max="8961" width="5.25" style="10" customWidth="1"/>
    <col min="8962" max="8962" width="5.375" style="10" customWidth="1"/>
    <col min="8963" max="8963" width="28.75" style="10" customWidth="1"/>
    <col min="8964" max="8964" width="11.75" style="10" customWidth="1"/>
    <col min="8965" max="9216" width="9" style="10"/>
    <col min="9217" max="9217" width="5.25" style="10" customWidth="1"/>
    <col min="9218" max="9218" width="5.375" style="10" customWidth="1"/>
    <col min="9219" max="9219" width="28.75" style="10" customWidth="1"/>
    <col min="9220" max="9220" width="11.75" style="10" customWidth="1"/>
    <col min="9221" max="9472" width="9" style="10"/>
    <col min="9473" max="9473" width="5.25" style="10" customWidth="1"/>
    <col min="9474" max="9474" width="5.375" style="10" customWidth="1"/>
    <col min="9475" max="9475" width="28.75" style="10" customWidth="1"/>
    <col min="9476" max="9476" width="11.75" style="10" customWidth="1"/>
    <col min="9477" max="9728" width="9" style="10"/>
    <col min="9729" max="9729" width="5.25" style="10" customWidth="1"/>
    <col min="9730" max="9730" width="5.375" style="10" customWidth="1"/>
    <col min="9731" max="9731" width="28.75" style="10" customWidth="1"/>
    <col min="9732" max="9732" width="11.75" style="10" customWidth="1"/>
    <col min="9733" max="9984" width="9" style="10"/>
    <col min="9985" max="9985" width="5.25" style="10" customWidth="1"/>
    <col min="9986" max="9986" width="5.375" style="10" customWidth="1"/>
    <col min="9987" max="9987" width="28.75" style="10" customWidth="1"/>
    <col min="9988" max="9988" width="11.75" style="10" customWidth="1"/>
    <col min="9989" max="10240" width="9" style="10"/>
    <col min="10241" max="10241" width="5.25" style="10" customWidth="1"/>
    <col min="10242" max="10242" width="5.375" style="10" customWidth="1"/>
    <col min="10243" max="10243" width="28.75" style="10" customWidth="1"/>
    <col min="10244" max="10244" width="11.75" style="10" customWidth="1"/>
    <col min="10245" max="10496" width="9" style="10"/>
    <col min="10497" max="10497" width="5.25" style="10" customWidth="1"/>
    <col min="10498" max="10498" width="5.375" style="10" customWidth="1"/>
    <col min="10499" max="10499" width="28.75" style="10" customWidth="1"/>
    <col min="10500" max="10500" width="11.75" style="10" customWidth="1"/>
    <col min="10501" max="10752" width="9" style="10"/>
    <col min="10753" max="10753" width="5.25" style="10" customWidth="1"/>
    <col min="10754" max="10754" width="5.375" style="10" customWidth="1"/>
    <col min="10755" max="10755" width="28.75" style="10" customWidth="1"/>
    <col min="10756" max="10756" width="11.75" style="10" customWidth="1"/>
    <col min="10757" max="11008" width="9" style="10"/>
    <col min="11009" max="11009" width="5.25" style="10" customWidth="1"/>
    <col min="11010" max="11010" width="5.375" style="10" customWidth="1"/>
    <col min="11011" max="11011" width="28.75" style="10" customWidth="1"/>
    <col min="11012" max="11012" width="11.75" style="10" customWidth="1"/>
    <col min="11013" max="11264" width="9" style="10"/>
    <col min="11265" max="11265" width="5.25" style="10" customWidth="1"/>
    <col min="11266" max="11266" width="5.375" style="10" customWidth="1"/>
    <col min="11267" max="11267" width="28.75" style="10" customWidth="1"/>
    <col min="11268" max="11268" width="11.75" style="10" customWidth="1"/>
    <col min="11269" max="11520" width="9" style="10"/>
    <col min="11521" max="11521" width="5.25" style="10" customWidth="1"/>
    <col min="11522" max="11522" width="5.375" style="10" customWidth="1"/>
    <col min="11523" max="11523" width="28.75" style="10" customWidth="1"/>
    <col min="11524" max="11524" width="11.75" style="10" customWidth="1"/>
    <col min="11525" max="11776" width="9" style="10"/>
    <col min="11777" max="11777" width="5.25" style="10" customWidth="1"/>
    <col min="11778" max="11778" width="5.375" style="10" customWidth="1"/>
    <col min="11779" max="11779" width="28.75" style="10" customWidth="1"/>
    <col min="11780" max="11780" width="11.75" style="10" customWidth="1"/>
    <col min="11781" max="12032" width="9" style="10"/>
    <col min="12033" max="12033" width="5.25" style="10" customWidth="1"/>
    <col min="12034" max="12034" width="5.375" style="10" customWidth="1"/>
    <col min="12035" max="12035" width="28.75" style="10" customWidth="1"/>
    <col min="12036" max="12036" width="11.75" style="10" customWidth="1"/>
    <col min="12037" max="12288" width="9" style="10"/>
    <col min="12289" max="12289" width="5.25" style="10" customWidth="1"/>
    <col min="12290" max="12290" width="5.375" style="10" customWidth="1"/>
    <col min="12291" max="12291" width="28.75" style="10" customWidth="1"/>
    <col min="12292" max="12292" width="11.75" style="10" customWidth="1"/>
    <col min="12293" max="12544" width="9" style="10"/>
    <col min="12545" max="12545" width="5.25" style="10" customWidth="1"/>
    <col min="12546" max="12546" width="5.375" style="10" customWidth="1"/>
    <col min="12547" max="12547" width="28.75" style="10" customWidth="1"/>
    <col min="12548" max="12548" width="11.75" style="10" customWidth="1"/>
    <col min="12549" max="12800" width="9" style="10"/>
    <col min="12801" max="12801" width="5.25" style="10" customWidth="1"/>
    <col min="12802" max="12802" width="5.375" style="10" customWidth="1"/>
    <col min="12803" max="12803" width="28.75" style="10" customWidth="1"/>
    <col min="12804" max="12804" width="11.75" style="10" customWidth="1"/>
    <col min="12805" max="13056" width="9" style="10"/>
    <col min="13057" max="13057" width="5.25" style="10" customWidth="1"/>
    <col min="13058" max="13058" width="5.375" style="10" customWidth="1"/>
    <col min="13059" max="13059" width="28.75" style="10" customWidth="1"/>
    <col min="13060" max="13060" width="11.75" style="10" customWidth="1"/>
    <col min="13061" max="13312" width="9" style="10"/>
    <col min="13313" max="13313" width="5.25" style="10" customWidth="1"/>
    <col min="13314" max="13314" width="5.375" style="10" customWidth="1"/>
    <col min="13315" max="13315" width="28.75" style="10" customWidth="1"/>
    <col min="13316" max="13316" width="11.75" style="10" customWidth="1"/>
    <col min="13317" max="13568" width="9" style="10"/>
    <col min="13569" max="13569" width="5.25" style="10" customWidth="1"/>
    <col min="13570" max="13570" width="5.375" style="10" customWidth="1"/>
    <col min="13571" max="13571" width="28.75" style="10" customWidth="1"/>
    <col min="13572" max="13572" width="11.75" style="10" customWidth="1"/>
    <col min="13573" max="13824" width="9" style="10"/>
    <col min="13825" max="13825" width="5.25" style="10" customWidth="1"/>
    <col min="13826" max="13826" width="5.375" style="10" customWidth="1"/>
    <col min="13827" max="13827" width="28.75" style="10" customWidth="1"/>
    <col min="13828" max="13828" width="11.75" style="10" customWidth="1"/>
    <col min="13829" max="14080" width="9" style="10"/>
    <col min="14081" max="14081" width="5.25" style="10" customWidth="1"/>
    <col min="14082" max="14082" width="5.375" style="10" customWidth="1"/>
    <col min="14083" max="14083" width="28.75" style="10" customWidth="1"/>
    <col min="14084" max="14084" width="11.75" style="10" customWidth="1"/>
    <col min="14085" max="14336" width="9" style="10"/>
    <col min="14337" max="14337" width="5.25" style="10" customWidth="1"/>
    <col min="14338" max="14338" width="5.375" style="10" customWidth="1"/>
    <col min="14339" max="14339" width="28.75" style="10" customWidth="1"/>
    <col min="14340" max="14340" width="11.75" style="10" customWidth="1"/>
    <col min="14341" max="14592" width="9" style="10"/>
    <col min="14593" max="14593" width="5.25" style="10" customWidth="1"/>
    <col min="14594" max="14594" width="5.375" style="10" customWidth="1"/>
    <col min="14595" max="14595" width="28.75" style="10" customWidth="1"/>
    <col min="14596" max="14596" width="11.75" style="10" customWidth="1"/>
    <col min="14597" max="14848" width="9" style="10"/>
    <col min="14849" max="14849" width="5.25" style="10" customWidth="1"/>
    <col min="14850" max="14850" width="5.375" style="10" customWidth="1"/>
    <col min="14851" max="14851" width="28.75" style="10" customWidth="1"/>
    <col min="14852" max="14852" width="11.75" style="10" customWidth="1"/>
    <col min="14853" max="15104" width="9" style="10"/>
    <col min="15105" max="15105" width="5.25" style="10" customWidth="1"/>
    <col min="15106" max="15106" width="5.375" style="10" customWidth="1"/>
    <col min="15107" max="15107" width="28.75" style="10" customWidth="1"/>
    <col min="15108" max="15108" width="11.75" style="10" customWidth="1"/>
    <col min="15109" max="15360" width="9" style="10"/>
    <col min="15361" max="15361" width="5.25" style="10" customWidth="1"/>
    <col min="15362" max="15362" width="5.375" style="10" customWidth="1"/>
    <col min="15363" max="15363" width="28.75" style="10" customWidth="1"/>
    <col min="15364" max="15364" width="11.75" style="10" customWidth="1"/>
    <col min="15365" max="15616" width="9" style="10"/>
    <col min="15617" max="15617" width="5.25" style="10" customWidth="1"/>
    <col min="15618" max="15618" width="5.375" style="10" customWidth="1"/>
    <col min="15619" max="15619" width="28.75" style="10" customWidth="1"/>
    <col min="15620" max="15620" width="11.75" style="10" customWidth="1"/>
    <col min="15621" max="15872" width="9" style="10"/>
    <col min="15873" max="15873" width="5.25" style="10" customWidth="1"/>
    <col min="15874" max="15874" width="5.375" style="10" customWidth="1"/>
    <col min="15875" max="15875" width="28.75" style="10" customWidth="1"/>
    <col min="15876" max="15876" width="11.75" style="10" customWidth="1"/>
    <col min="15877" max="16128" width="9" style="10"/>
    <col min="16129" max="16129" width="5.25" style="10" customWidth="1"/>
    <col min="16130" max="16130" width="5.375" style="10" customWidth="1"/>
    <col min="16131" max="16131" width="28.75" style="10" customWidth="1"/>
    <col min="16132" max="16132" width="11.75" style="10" customWidth="1"/>
    <col min="16133" max="16384" width="9" style="10"/>
  </cols>
  <sheetData>
    <row r="1" spans="1:7">
      <c r="A1" s="9"/>
      <c r="B1" s="9"/>
      <c r="C1" s="9"/>
      <c r="D1" s="9"/>
      <c r="E1" s="9"/>
      <c r="F1" s="9"/>
    </row>
    <row r="2" spans="1:7" ht="30.6" customHeight="1">
      <c r="B2" s="11"/>
      <c r="C2" s="12" t="s">
        <v>38</v>
      </c>
      <c r="D2" s="12" t="s">
        <v>13</v>
      </c>
      <c r="E2" s="12" t="s">
        <v>37</v>
      </c>
      <c r="F2" s="13" t="s">
        <v>39</v>
      </c>
      <c r="G2" s="13"/>
    </row>
    <row r="3" spans="1:7" ht="16.899999999999999" customHeight="1">
      <c r="B3" s="14">
        <v>0</v>
      </c>
      <c r="C3" s="15" t="s">
        <v>40</v>
      </c>
      <c r="D3" s="16">
        <v>2</v>
      </c>
      <c r="E3" s="16">
        <v>6</v>
      </c>
      <c r="F3" s="17">
        <f t="shared" ref="F3:F14" si="0">SUM(D3:E3)</f>
        <v>8</v>
      </c>
      <c r="G3" s="18"/>
    </row>
    <row r="4" spans="1:7" ht="16.899999999999999" customHeight="1">
      <c r="B4" s="14">
        <v>1</v>
      </c>
      <c r="C4" s="15" t="s">
        <v>41</v>
      </c>
      <c r="D4" s="16">
        <v>3</v>
      </c>
      <c r="E4" s="16">
        <v>6</v>
      </c>
      <c r="F4" s="17">
        <f t="shared" si="0"/>
        <v>9</v>
      </c>
      <c r="G4" s="18"/>
    </row>
    <row r="5" spans="1:7" ht="16.899999999999999" customHeight="1">
      <c r="B5" s="14">
        <v>2</v>
      </c>
      <c r="C5" s="15" t="s">
        <v>42</v>
      </c>
      <c r="D5" s="16">
        <v>4</v>
      </c>
      <c r="E5" s="16">
        <v>6</v>
      </c>
      <c r="F5" s="17">
        <f t="shared" si="0"/>
        <v>10</v>
      </c>
      <c r="G5" s="18"/>
    </row>
    <row r="6" spans="1:7" ht="16.899999999999999" customHeight="1">
      <c r="B6" s="14">
        <v>3</v>
      </c>
      <c r="C6" s="15" t="s">
        <v>43</v>
      </c>
      <c r="D6" s="16">
        <v>5</v>
      </c>
      <c r="E6" s="16">
        <v>6</v>
      </c>
      <c r="F6" s="17">
        <f t="shared" si="0"/>
        <v>11</v>
      </c>
      <c r="G6" s="18"/>
    </row>
    <row r="7" spans="1:7" ht="16.899999999999999" customHeight="1">
      <c r="B7" s="14">
        <v>4</v>
      </c>
      <c r="C7" s="15" t="s">
        <v>44</v>
      </c>
      <c r="D7" s="16">
        <v>6</v>
      </c>
      <c r="E7" s="16">
        <v>6</v>
      </c>
      <c r="F7" s="17">
        <f t="shared" si="0"/>
        <v>12</v>
      </c>
      <c r="G7" s="18"/>
    </row>
    <row r="8" spans="1:7" ht="16.899999999999999" customHeight="1">
      <c r="B8" s="14">
        <v>5</v>
      </c>
      <c r="C8" s="15" t="s">
        <v>45</v>
      </c>
      <c r="D8" s="16">
        <v>7</v>
      </c>
      <c r="E8" s="16">
        <v>6</v>
      </c>
      <c r="F8" s="17">
        <f t="shared" si="0"/>
        <v>13</v>
      </c>
      <c r="G8" s="18"/>
    </row>
    <row r="9" spans="1:7" ht="16.899999999999999" customHeight="1">
      <c r="B9" s="14">
        <v>6</v>
      </c>
      <c r="C9" s="15" t="s">
        <v>46</v>
      </c>
      <c r="D9" s="16">
        <v>8</v>
      </c>
      <c r="E9" s="16">
        <v>6</v>
      </c>
      <c r="F9" s="17">
        <f t="shared" si="0"/>
        <v>14</v>
      </c>
      <c r="G9" s="18"/>
    </row>
    <row r="10" spans="1:7" ht="16.899999999999999" customHeight="1">
      <c r="B10" s="14">
        <v>7</v>
      </c>
      <c r="C10" s="15" t="s">
        <v>47</v>
      </c>
      <c r="D10" s="16">
        <v>9</v>
      </c>
      <c r="E10" s="16">
        <v>6</v>
      </c>
      <c r="F10" s="17">
        <f t="shared" si="0"/>
        <v>15</v>
      </c>
      <c r="G10" s="18"/>
    </row>
    <row r="11" spans="1:7" ht="16.899999999999999" customHeight="1">
      <c r="B11" s="14">
        <v>8</v>
      </c>
      <c r="C11" s="15" t="s">
        <v>48</v>
      </c>
      <c r="D11" s="16">
        <v>10</v>
      </c>
      <c r="E11" s="16">
        <v>6</v>
      </c>
      <c r="F11" s="17">
        <f t="shared" si="0"/>
        <v>16</v>
      </c>
      <c r="G11" s="18"/>
    </row>
    <row r="12" spans="1:7" ht="16.899999999999999" customHeight="1">
      <c r="B12" s="14">
        <v>9</v>
      </c>
      <c r="C12" s="15" t="s">
        <v>49</v>
      </c>
      <c r="D12" s="16">
        <v>11</v>
      </c>
      <c r="E12" s="16">
        <v>6</v>
      </c>
      <c r="F12" s="17">
        <f t="shared" si="0"/>
        <v>17</v>
      </c>
      <c r="G12" s="18"/>
    </row>
    <row r="13" spans="1:7" ht="16.899999999999999" customHeight="1">
      <c r="B13" s="14">
        <v>10</v>
      </c>
      <c r="C13" s="15" t="s">
        <v>50</v>
      </c>
      <c r="D13" s="16">
        <v>12</v>
      </c>
      <c r="E13" s="16">
        <v>6</v>
      </c>
      <c r="F13" s="17">
        <f t="shared" si="0"/>
        <v>18</v>
      </c>
      <c r="G13" s="18"/>
    </row>
    <row r="14" spans="1:7">
      <c r="B14" s="14">
        <v>11</v>
      </c>
      <c r="C14" s="15" t="s">
        <v>51</v>
      </c>
      <c r="D14" s="16">
        <v>12</v>
      </c>
      <c r="E14" s="16">
        <v>7</v>
      </c>
      <c r="F14" s="17">
        <f t="shared" si="0"/>
        <v>19</v>
      </c>
      <c r="G14" s="18"/>
    </row>
    <row r="15" spans="1:7">
      <c r="C15" s="15"/>
      <c r="D15" s="14"/>
      <c r="E15" s="14"/>
    </row>
  </sheetData>
  <sheetProtection password="9207" sheet="1" objects="1" scenarios="1"/>
  <phoneticPr fontId="1"/>
  <pageMargins left="0.70866141732283472" right="0.70866141732283472" top="0.74803149606299213" bottom="0.74803149606299213" header="0.31496062992125984" footer="0.31496062992125984"/>
  <pageSetup paperSize="9" scale="8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BA41"/>
  <sheetViews>
    <sheetView view="pageBreakPreview" zoomScaleNormal="85" zoomScaleSheetLayoutView="100" workbookViewId="0">
      <selection activeCell="AW7" sqref="AW7:AW40"/>
    </sheetView>
  </sheetViews>
  <sheetFormatPr defaultRowHeight="13.5"/>
  <cols>
    <col min="1" max="1" width="9" style="60"/>
    <col min="2" max="2" width="5.625" style="50" customWidth="1"/>
    <col min="3" max="3" width="8.375" style="50" customWidth="1"/>
    <col min="4" max="4" width="4.5" style="50" bestFit="1" customWidth="1"/>
    <col min="5" max="5" width="8.375" style="50" customWidth="1"/>
    <col min="6" max="6" width="2.25" style="51" customWidth="1"/>
    <col min="7" max="7" width="6.875" style="52" customWidth="1"/>
    <col min="8" max="8" width="8.125" style="53" customWidth="1"/>
    <col min="9" max="9" width="2.25" style="22" customWidth="1"/>
    <col min="10" max="10" width="6.25" style="54" customWidth="1"/>
    <col min="11" max="11" width="6.25" style="53" customWidth="1"/>
    <col min="12" max="12" width="6.625" style="55" customWidth="1"/>
    <col min="13" max="13" width="2.25" style="49" customWidth="1"/>
    <col min="14" max="14" width="5.5" style="56" customWidth="1"/>
    <col min="15" max="15" width="2.25" style="22" customWidth="1"/>
    <col min="16" max="16" width="9.25" style="57" customWidth="1"/>
    <col min="17" max="17" width="2.25" style="22" customWidth="1"/>
    <col min="18" max="18" width="6.25" style="52" customWidth="1"/>
    <col min="19" max="19" width="9.25" style="58" customWidth="1"/>
    <col min="20" max="20" width="2.25" style="49" customWidth="1"/>
    <col min="21" max="21" width="5.5" style="56" customWidth="1"/>
    <col min="22" max="22" width="2.25" style="22" customWidth="1"/>
    <col min="23" max="23" width="9.25" style="57" customWidth="1"/>
    <col min="24" max="24" width="2.25" style="49" customWidth="1"/>
    <col min="25" max="25" width="5.5" style="56" customWidth="1"/>
    <col min="26" max="26" width="2.25" style="22" customWidth="1"/>
    <col min="27" max="27" width="9.25" style="57" customWidth="1"/>
    <col min="28" max="28" width="2.25" style="49" customWidth="1"/>
    <col min="29" max="29" width="14.125" style="59" customWidth="1"/>
    <col min="30" max="30" width="2.25" style="22" customWidth="1"/>
    <col min="31" max="31" width="18.625" style="52" customWidth="1"/>
    <col min="32" max="32" width="2.25" style="55" customWidth="1"/>
    <col min="33" max="33" width="5.5" style="56" customWidth="1"/>
    <col min="34" max="34" width="2.25" style="22" customWidth="1"/>
    <col min="35" max="35" width="9.25" style="52" customWidth="1"/>
    <col min="36" max="36" width="2.25" style="54" customWidth="1"/>
    <col min="37" max="37" width="19.125" style="56" customWidth="1"/>
    <col min="38" max="38" width="2.25" style="22" customWidth="1"/>
    <col min="39" max="39" width="23.125" style="52" customWidth="1"/>
    <col min="40" max="40" width="2.25" style="52" customWidth="1"/>
    <col min="41" max="41" width="19.125" style="56" customWidth="1"/>
    <col min="42" max="42" width="2.25" style="22" customWidth="1"/>
    <col min="43" max="43" width="23.125" style="52" customWidth="1"/>
    <col min="44" max="44" width="2.25" style="52" customWidth="1"/>
    <col min="45" max="45" width="10.5" style="56" customWidth="1"/>
    <col min="46" max="46" width="2.25" style="54" customWidth="1"/>
    <col min="47" max="47" width="18.625" style="54" customWidth="1"/>
    <col min="48" max="48" width="2.25" style="49" customWidth="1"/>
    <col min="49" max="49" width="13.75" style="49" customWidth="1"/>
    <col min="50" max="50" width="1.75" style="60" customWidth="1"/>
    <col min="51" max="51" width="9" style="60"/>
    <col min="52" max="52" width="2.25" style="60" customWidth="1"/>
    <col min="53" max="16384" width="9" style="60"/>
  </cols>
  <sheetData>
    <row r="1" spans="1:53" s="21" customFormat="1" ht="21" customHeight="1">
      <c r="B1" s="457" t="s">
        <v>52</v>
      </c>
      <c r="C1" s="457" t="s">
        <v>11</v>
      </c>
      <c r="D1" s="457" t="s">
        <v>53</v>
      </c>
      <c r="E1" s="457" t="s">
        <v>54</v>
      </c>
      <c r="F1" s="19"/>
      <c r="G1" s="466" t="s">
        <v>55</v>
      </c>
      <c r="H1" s="467"/>
      <c r="I1" s="20"/>
      <c r="J1" s="470" t="s">
        <v>56</v>
      </c>
      <c r="K1" s="471"/>
      <c r="L1" s="472"/>
      <c r="M1" s="20"/>
      <c r="N1" s="470" t="s">
        <v>57</v>
      </c>
      <c r="O1" s="471"/>
      <c r="P1" s="472"/>
      <c r="Q1" s="20"/>
      <c r="R1" s="470" t="s">
        <v>58</v>
      </c>
      <c r="S1" s="472"/>
      <c r="T1" s="20"/>
      <c r="U1" s="466" t="s">
        <v>59</v>
      </c>
      <c r="V1" s="480"/>
      <c r="W1" s="467"/>
      <c r="X1" s="20"/>
      <c r="Y1" s="466" t="s">
        <v>60</v>
      </c>
      <c r="Z1" s="480"/>
      <c r="AA1" s="467"/>
      <c r="AB1" s="20"/>
      <c r="AC1" s="466" t="s">
        <v>61</v>
      </c>
      <c r="AD1" s="480"/>
      <c r="AE1" s="467"/>
      <c r="AF1" s="20"/>
      <c r="AG1" s="470" t="s">
        <v>62</v>
      </c>
      <c r="AH1" s="471"/>
      <c r="AI1" s="472"/>
      <c r="AJ1" s="20"/>
      <c r="AK1" s="470" t="s">
        <v>221</v>
      </c>
      <c r="AL1" s="471"/>
      <c r="AM1" s="472"/>
      <c r="AN1" s="20"/>
      <c r="AO1" s="470" t="s">
        <v>226</v>
      </c>
      <c r="AP1" s="471"/>
      <c r="AQ1" s="472"/>
      <c r="AR1" s="85"/>
      <c r="AS1" s="457" t="s">
        <v>63</v>
      </c>
      <c r="AT1" s="20"/>
      <c r="AU1" s="457" t="s">
        <v>64</v>
      </c>
      <c r="AV1" s="20"/>
      <c r="AW1" s="457" t="s">
        <v>65</v>
      </c>
      <c r="AX1" s="81"/>
      <c r="AY1" s="482" t="s">
        <v>215</v>
      </c>
      <c r="AZ1" s="483"/>
      <c r="BA1" s="484"/>
    </row>
    <row r="2" spans="1:53" s="21" customFormat="1" ht="36.75" customHeight="1">
      <c r="B2" s="462"/>
      <c r="C2" s="462"/>
      <c r="D2" s="462"/>
      <c r="E2" s="462"/>
      <c r="F2" s="19"/>
      <c r="G2" s="468"/>
      <c r="H2" s="469"/>
      <c r="I2" s="22"/>
      <c r="J2" s="473"/>
      <c r="K2" s="474"/>
      <c r="L2" s="475"/>
      <c r="M2" s="22"/>
      <c r="N2" s="473"/>
      <c r="O2" s="474"/>
      <c r="P2" s="475"/>
      <c r="Q2" s="22"/>
      <c r="R2" s="473"/>
      <c r="S2" s="475"/>
      <c r="T2" s="22"/>
      <c r="U2" s="468"/>
      <c r="V2" s="481"/>
      <c r="W2" s="469"/>
      <c r="X2" s="22"/>
      <c r="Y2" s="468"/>
      <c r="Z2" s="481"/>
      <c r="AA2" s="469"/>
      <c r="AB2" s="22"/>
      <c r="AC2" s="468"/>
      <c r="AD2" s="481"/>
      <c r="AE2" s="469"/>
      <c r="AF2" s="22"/>
      <c r="AG2" s="473"/>
      <c r="AH2" s="474"/>
      <c r="AI2" s="475"/>
      <c r="AJ2" s="20"/>
      <c r="AK2" s="473"/>
      <c r="AL2" s="474"/>
      <c r="AM2" s="475"/>
      <c r="AN2" s="20"/>
      <c r="AO2" s="473"/>
      <c r="AP2" s="474"/>
      <c r="AQ2" s="475"/>
      <c r="AR2" s="85"/>
      <c r="AS2" s="462"/>
      <c r="AT2" s="20"/>
      <c r="AU2" s="462"/>
      <c r="AV2" s="22"/>
      <c r="AW2" s="462"/>
      <c r="AX2" s="77"/>
      <c r="AY2" s="485"/>
      <c r="AZ2" s="486"/>
      <c r="BA2" s="487"/>
    </row>
    <row r="3" spans="1:53" s="34" customFormat="1" ht="13.5" customHeight="1">
      <c r="B3" s="462"/>
      <c r="C3" s="462"/>
      <c r="D3" s="462"/>
      <c r="E3" s="462"/>
      <c r="F3" s="23"/>
      <c r="G3" s="468"/>
      <c r="H3" s="469"/>
      <c r="I3" s="24"/>
      <c r="J3" s="25"/>
      <c r="K3" s="26"/>
      <c r="L3" s="27"/>
      <c r="M3" s="28"/>
      <c r="N3" s="29"/>
      <c r="O3" s="30"/>
      <c r="P3" s="476" t="s">
        <v>56</v>
      </c>
      <c r="Q3" s="24"/>
      <c r="R3" s="31"/>
      <c r="S3" s="478" t="s">
        <v>66</v>
      </c>
      <c r="T3" s="28"/>
      <c r="U3" s="29"/>
      <c r="V3" s="30"/>
      <c r="W3" s="476" t="s">
        <v>56</v>
      </c>
      <c r="X3" s="28"/>
      <c r="Y3" s="29"/>
      <c r="Z3" s="30"/>
      <c r="AA3" s="476" t="s">
        <v>56</v>
      </c>
      <c r="AB3" s="28"/>
      <c r="AC3" s="29"/>
      <c r="AD3" s="30"/>
      <c r="AE3" s="457" t="s">
        <v>56</v>
      </c>
      <c r="AF3" s="28"/>
      <c r="AG3" s="29"/>
      <c r="AH3" s="30"/>
      <c r="AI3" s="457" t="s">
        <v>56</v>
      </c>
      <c r="AJ3" s="32"/>
      <c r="AK3" s="29"/>
      <c r="AL3" s="30"/>
      <c r="AM3" s="457" t="s">
        <v>56</v>
      </c>
      <c r="AN3" s="32"/>
      <c r="AO3" s="29"/>
      <c r="AP3" s="86"/>
      <c r="AQ3" s="457" t="s">
        <v>56</v>
      </c>
      <c r="AR3" s="32"/>
      <c r="AS3" s="33"/>
      <c r="AT3" s="32"/>
      <c r="AU3" s="33"/>
      <c r="AV3" s="28"/>
      <c r="AW3" s="33"/>
      <c r="AX3" s="76"/>
      <c r="AY3" s="82"/>
      <c r="AZ3" s="83"/>
      <c r="BA3" s="488" t="s">
        <v>56</v>
      </c>
    </row>
    <row r="4" spans="1:53" s="34" customFormat="1" ht="13.5" customHeight="1">
      <c r="B4" s="462"/>
      <c r="C4" s="462"/>
      <c r="D4" s="462"/>
      <c r="E4" s="462"/>
      <c r="F4" s="23"/>
      <c r="G4" s="25"/>
      <c r="H4" s="35" t="s">
        <v>67</v>
      </c>
      <c r="I4" s="36"/>
      <c r="J4" s="29"/>
      <c r="K4" s="37" t="s">
        <v>68</v>
      </c>
      <c r="L4" s="27"/>
      <c r="M4" s="28"/>
      <c r="N4" s="25"/>
      <c r="O4" s="36"/>
      <c r="P4" s="477"/>
      <c r="Q4" s="22"/>
      <c r="R4" s="29"/>
      <c r="S4" s="479"/>
      <c r="T4" s="28"/>
      <c r="U4" s="25"/>
      <c r="V4" s="36"/>
      <c r="W4" s="477"/>
      <c r="X4" s="28"/>
      <c r="Y4" s="25"/>
      <c r="Z4" s="36"/>
      <c r="AA4" s="477"/>
      <c r="AB4" s="28"/>
      <c r="AC4" s="25"/>
      <c r="AD4" s="36"/>
      <c r="AE4" s="462"/>
      <c r="AF4" s="28"/>
      <c r="AG4" s="25"/>
      <c r="AH4" s="36"/>
      <c r="AI4" s="462"/>
      <c r="AJ4" s="38"/>
      <c r="AK4" s="25"/>
      <c r="AL4" s="36"/>
      <c r="AM4" s="462"/>
      <c r="AN4" s="38"/>
      <c r="AO4" s="25"/>
      <c r="AP4" s="87"/>
      <c r="AQ4" s="462"/>
      <c r="AR4" s="38"/>
      <c r="AS4" s="31"/>
      <c r="AT4" s="38"/>
      <c r="AU4" s="31"/>
      <c r="AV4" s="28"/>
      <c r="AW4" s="31"/>
      <c r="AX4" s="76"/>
      <c r="AY4" s="84"/>
      <c r="AZ4" s="78"/>
      <c r="BA4" s="489"/>
    </row>
    <row r="5" spans="1:53" s="34" customFormat="1" ht="13.5" customHeight="1">
      <c r="B5" s="39" t="s">
        <v>69</v>
      </c>
      <c r="C5" s="40" t="s">
        <v>70</v>
      </c>
      <c r="D5" s="39" t="s">
        <v>71</v>
      </c>
      <c r="E5" s="39" t="s">
        <v>72</v>
      </c>
      <c r="F5" s="24"/>
      <c r="G5" s="463" t="s">
        <v>73</v>
      </c>
      <c r="H5" s="464"/>
      <c r="I5" s="22"/>
      <c r="J5" s="463" t="s">
        <v>74</v>
      </c>
      <c r="K5" s="465"/>
      <c r="L5" s="464"/>
      <c r="M5" s="28"/>
      <c r="N5" s="463" t="s">
        <v>75</v>
      </c>
      <c r="O5" s="465"/>
      <c r="P5" s="464"/>
      <c r="Q5" s="22"/>
      <c r="R5" s="463" t="s">
        <v>76</v>
      </c>
      <c r="S5" s="464"/>
      <c r="T5" s="28"/>
      <c r="U5" s="463" t="s">
        <v>77</v>
      </c>
      <c r="V5" s="465"/>
      <c r="W5" s="464"/>
      <c r="X5" s="28"/>
      <c r="Y5" s="463" t="s">
        <v>78</v>
      </c>
      <c r="Z5" s="465"/>
      <c r="AA5" s="464"/>
      <c r="AB5" s="28"/>
      <c r="AC5" s="463" t="s">
        <v>79</v>
      </c>
      <c r="AD5" s="465"/>
      <c r="AE5" s="464"/>
      <c r="AF5" s="28"/>
      <c r="AG5" s="463" t="s">
        <v>80</v>
      </c>
      <c r="AH5" s="465"/>
      <c r="AI5" s="464"/>
      <c r="AJ5" s="38"/>
      <c r="AK5" s="463" t="s">
        <v>81</v>
      </c>
      <c r="AL5" s="465"/>
      <c r="AM5" s="464"/>
      <c r="AN5" s="38"/>
      <c r="AO5" s="463" t="s">
        <v>81</v>
      </c>
      <c r="AP5" s="465"/>
      <c r="AQ5" s="464"/>
      <c r="AR5" s="38"/>
      <c r="AS5" s="41" t="s">
        <v>82</v>
      </c>
      <c r="AT5" s="38"/>
      <c r="AU5" s="41" t="s">
        <v>83</v>
      </c>
      <c r="AV5" s="28"/>
      <c r="AW5" s="41" t="s">
        <v>84</v>
      </c>
      <c r="AX5" s="76"/>
      <c r="AY5" s="490" t="s">
        <v>79</v>
      </c>
      <c r="AZ5" s="491"/>
      <c r="BA5" s="492"/>
    </row>
    <row r="6" spans="1:53" s="34" customFormat="1" ht="13.5" customHeight="1">
      <c r="A6" s="34">
        <v>1</v>
      </c>
      <c r="B6" s="39">
        <v>2</v>
      </c>
      <c r="C6" s="34">
        <v>3</v>
      </c>
      <c r="D6" s="34">
        <v>4</v>
      </c>
      <c r="E6" s="88">
        <v>5</v>
      </c>
      <c r="F6" s="34">
        <v>6</v>
      </c>
      <c r="G6" s="34">
        <v>7</v>
      </c>
      <c r="H6" s="88">
        <v>8</v>
      </c>
      <c r="I6" s="34">
        <v>9</v>
      </c>
      <c r="J6" s="34">
        <v>10</v>
      </c>
      <c r="K6" s="88">
        <v>11</v>
      </c>
      <c r="L6" s="34">
        <v>12</v>
      </c>
      <c r="M6" s="34">
        <v>13</v>
      </c>
      <c r="N6" s="88">
        <v>14</v>
      </c>
      <c r="O6" s="34">
        <v>15</v>
      </c>
      <c r="P6" s="34">
        <v>16</v>
      </c>
      <c r="Q6" s="88">
        <v>17</v>
      </c>
      <c r="R6" s="34">
        <v>18</v>
      </c>
      <c r="S6" s="34">
        <v>19</v>
      </c>
      <c r="T6" s="88">
        <v>20</v>
      </c>
      <c r="U6" s="34">
        <v>21</v>
      </c>
      <c r="V6" s="34">
        <v>22</v>
      </c>
      <c r="W6" s="88">
        <v>23</v>
      </c>
      <c r="X6" s="34">
        <v>24</v>
      </c>
      <c r="Y6" s="34">
        <v>25</v>
      </c>
      <c r="Z6" s="88">
        <v>26</v>
      </c>
      <c r="AA6" s="34">
        <v>27</v>
      </c>
      <c r="AB6" s="34">
        <v>28</v>
      </c>
      <c r="AC6" s="88">
        <v>29</v>
      </c>
      <c r="AD6" s="34">
        <v>30</v>
      </c>
      <c r="AE6" s="34">
        <v>31</v>
      </c>
      <c r="AF6" s="88">
        <v>32</v>
      </c>
      <c r="AG6" s="34">
        <v>33</v>
      </c>
      <c r="AH6" s="34">
        <v>34</v>
      </c>
      <c r="AI6" s="88">
        <v>35</v>
      </c>
      <c r="AJ6" s="34">
        <v>36</v>
      </c>
      <c r="AK6" s="34">
        <v>37</v>
      </c>
      <c r="AL6" s="88">
        <v>38</v>
      </c>
      <c r="AM6" s="34">
        <v>39</v>
      </c>
      <c r="AN6" s="34">
        <v>40</v>
      </c>
      <c r="AO6" s="88">
        <v>41</v>
      </c>
      <c r="AP6" s="34">
        <v>42</v>
      </c>
      <c r="AQ6" s="34">
        <v>43</v>
      </c>
      <c r="AR6" s="88">
        <v>44</v>
      </c>
      <c r="AS6" s="34">
        <v>45</v>
      </c>
      <c r="AT6" s="34">
        <v>46</v>
      </c>
      <c r="AU6" s="88">
        <v>47</v>
      </c>
      <c r="AV6" s="34">
        <v>48</v>
      </c>
      <c r="AW6" s="34">
        <v>49</v>
      </c>
      <c r="AX6" s="88">
        <v>50</v>
      </c>
      <c r="AY6" s="34">
        <v>51</v>
      </c>
      <c r="AZ6" s="34">
        <v>52</v>
      </c>
      <c r="BA6" s="88">
        <v>53</v>
      </c>
    </row>
    <row r="7" spans="1:53" s="69" customFormat="1" ht="24" customHeight="1">
      <c r="A7" s="62" t="s">
        <v>156</v>
      </c>
      <c r="B7" s="461" t="s">
        <v>116</v>
      </c>
      <c r="C7" s="447" t="s">
        <v>85</v>
      </c>
      <c r="D7" s="449" t="s">
        <v>86</v>
      </c>
      <c r="E7" s="66" t="s">
        <v>20</v>
      </c>
      <c r="F7" s="67"/>
      <c r="G7" s="89">
        <v>111510</v>
      </c>
      <c r="H7" s="90">
        <v>119260</v>
      </c>
      <c r="I7" s="75" t="s">
        <v>87</v>
      </c>
      <c r="J7" s="93">
        <v>1090</v>
      </c>
      <c r="K7" s="94">
        <v>1170</v>
      </c>
      <c r="L7" s="95" t="s">
        <v>88</v>
      </c>
      <c r="M7" s="437" t="s">
        <v>87</v>
      </c>
      <c r="N7" s="442">
        <v>7460</v>
      </c>
      <c r="O7" s="436" t="s">
        <v>87</v>
      </c>
      <c r="P7" s="451">
        <v>70</v>
      </c>
      <c r="Q7" s="75" t="s">
        <v>216</v>
      </c>
      <c r="R7" s="99">
        <v>7750</v>
      </c>
      <c r="S7" s="100">
        <v>70</v>
      </c>
      <c r="T7" s="68"/>
      <c r="U7" s="102"/>
      <c r="V7" s="103"/>
      <c r="W7" s="104"/>
      <c r="X7" s="79"/>
      <c r="Y7" s="102" t="s">
        <v>89</v>
      </c>
      <c r="Z7" s="103"/>
      <c r="AA7" s="107"/>
      <c r="AB7" s="453" t="s">
        <v>90</v>
      </c>
      <c r="AC7" s="438">
        <v>31030</v>
      </c>
      <c r="AD7" s="436" t="s">
        <v>87</v>
      </c>
      <c r="AE7" s="440">
        <v>310</v>
      </c>
      <c r="AF7" s="437" t="s">
        <v>91</v>
      </c>
      <c r="AG7" s="442">
        <v>3640</v>
      </c>
      <c r="AH7" s="436" t="s">
        <v>87</v>
      </c>
      <c r="AI7" s="454">
        <v>30</v>
      </c>
      <c r="AJ7" s="437" t="s">
        <v>91</v>
      </c>
      <c r="AK7" s="110">
        <v>2730</v>
      </c>
      <c r="AL7" s="436" t="s">
        <v>91</v>
      </c>
      <c r="AM7" s="111">
        <v>20</v>
      </c>
      <c r="AN7" s="437" t="s">
        <v>91</v>
      </c>
      <c r="AO7" s="110">
        <v>480</v>
      </c>
      <c r="AP7" s="436" t="s">
        <v>91</v>
      </c>
      <c r="AQ7" s="111">
        <v>4</v>
      </c>
      <c r="AR7" s="437" t="s">
        <v>91</v>
      </c>
      <c r="AS7" s="445">
        <v>27330</v>
      </c>
      <c r="AT7" s="437" t="s">
        <v>98</v>
      </c>
      <c r="AU7" s="113">
        <v>31030</v>
      </c>
      <c r="AV7" s="76"/>
      <c r="AW7" s="115" t="s">
        <v>227</v>
      </c>
      <c r="AX7" s="493" t="s">
        <v>216</v>
      </c>
      <c r="AY7" s="495">
        <v>5780</v>
      </c>
      <c r="AZ7" s="436" t="s">
        <v>87</v>
      </c>
      <c r="BA7" s="497">
        <v>50</v>
      </c>
    </row>
    <row r="8" spans="1:53" s="69" customFormat="1" ht="24" customHeight="1">
      <c r="A8" s="62" t="s">
        <v>157</v>
      </c>
      <c r="B8" s="461"/>
      <c r="C8" s="448"/>
      <c r="D8" s="450"/>
      <c r="E8" s="70" t="s">
        <v>4</v>
      </c>
      <c r="F8" s="67"/>
      <c r="G8" s="91">
        <v>119260</v>
      </c>
      <c r="H8" s="92"/>
      <c r="I8" s="75" t="s">
        <v>87</v>
      </c>
      <c r="J8" s="96">
        <v>1170</v>
      </c>
      <c r="K8" s="97"/>
      <c r="L8" s="98" t="s">
        <v>88</v>
      </c>
      <c r="M8" s="437"/>
      <c r="N8" s="443"/>
      <c r="O8" s="436"/>
      <c r="P8" s="452"/>
      <c r="Q8" s="75" t="s">
        <v>87</v>
      </c>
      <c r="R8" s="96">
        <v>7750</v>
      </c>
      <c r="S8" s="101">
        <v>70</v>
      </c>
      <c r="T8" s="71" t="s">
        <v>87</v>
      </c>
      <c r="U8" s="105">
        <v>54310</v>
      </c>
      <c r="V8" s="103" t="s">
        <v>87</v>
      </c>
      <c r="W8" s="106">
        <v>540</v>
      </c>
      <c r="X8" s="80" t="s">
        <v>87</v>
      </c>
      <c r="Y8" s="108">
        <v>46560</v>
      </c>
      <c r="Z8" s="109" t="s">
        <v>91</v>
      </c>
      <c r="AA8" s="106">
        <v>460</v>
      </c>
      <c r="AB8" s="437"/>
      <c r="AC8" s="439"/>
      <c r="AD8" s="436"/>
      <c r="AE8" s="441"/>
      <c r="AF8" s="437"/>
      <c r="AG8" s="443"/>
      <c r="AH8" s="436"/>
      <c r="AI8" s="455"/>
      <c r="AJ8" s="437"/>
      <c r="AK8" s="112" t="s">
        <v>222</v>
      </c>
      <c r="AL8" s="436"/>
      <c r="AM8" s="112" t="s">
        <v>223</v>
      </c>
      <c r="AN8" s="437"/>
      <c r="AO8" s="112" t="s">
        <v>222</v>
      </c>
      <c r="AP8" s="436"/>
      <c r="AQ8" s="112" t="s">
        <v>223</v>
      </c>
      <c r="AR8" s="437"/>
      <c r="AS8" s="446"/>
      <c r="AT8" s="437"/>
      <c r="AU8" s="114">
        <v>310</v>
      </c>
      <c r="AV8" s="76"/>
      <c r="AW8" s="116">
        <v>0.63</v>
      </c>
      <c r="AX8" s="494"/>
      <c r="AY8" s="496"/>
      <c r="AZ8" s="436"/>
      <c r="BA8" s="498"/>
    </row>
    <row r="9" spans="1:53" s="45" customFormat="1" ht="24" customHeight="1">
      <c r="A9" s="63" t="s">
        <v>158</v>
      </c>
      <c r="B9" s="461"/>
      <c r="C9" s="457" t="s">
        <v>95</v>
      </c>
      <c r="D9" s="459" t="s">
        <v>96</v>
      </c>
      <c r="E9" s="42" t="s">
        <v>20</v>
      </c>
      <c r="F9" s="43"/>
      <c r="G9" s="89">
        <v>68670</v>
      </c>
      <c r="H9" s="90">
        <v>76420</v>
      </c>
      <c r="I9" s="75" t="s">
        <v>87</v>
      </c>
      <c r="J9" s="93">
        <v>660</v>
      </c>
      <c r="K9" s="94">
        <v>740</v>
      </c>
      <c r="L9" s="95" t="s">
        <v>88</v>
      </c>
      <c r="M9" s="444" t="s">
        <v>87</v>
      </c>
      <c r="N9" s="442">
        <v>4480</v>
      </c>
      <c r="O9" s="436" t="s">
        <v>87</v>
      </c>
      <c r="P9" s="451">
        <v>40</v>
      </c>
      <c r="Q9" s="75" t="s">
        <v>87</v>
      </c>
      <c r="R9" s="99">
        <v>7750</v>
      </c>
      <c r="S9" s="100">
        <v>70</v>
      </c>
      <c r="T9" s="44"/>
      <c r="U9" s="102"/>
      <c r="V9" s="103"/>
      <c r="W9" s="104"/>
      <c r="X9" s="79"/>
      <c r="Y9" s="102" t="s">
        <v>89</v>
      </c>
      <c r="Z9" s="103"/>
      <c r="AA9" s="107"/>
      <c r="AB9" s="456" t="s">
        <v>87</v>
      </c>
      <c r="AC9" s="438">
        <v>18620</v>
      </c>
      <c r="AD9" s="436" t="s">
        <v>87</v>
      </c>
      <c r="AE9" s="440">
        <v>180</v>
      </c>
      <c r="AF9" s="444" t="s">
        <v>91</v>
      </c>
      <c r="AG9" s="442">
        <v>2490</v>
      </c>
      <c r="AH9" s="436" t="s">
        <v>87</v>
      </c>
      <c r="AI9" s="454">
        <v>20</v>
      </c>
      <c r="AJ9" s="444" t="s">
        <v>91</v>
      </c>
      <c r="AK9" s="110">
        <v>1630</v>
      </c>
      <c r="AL9" s="436" t="s">
        <v>91</v>
      </c>
      <c r="AM9" s="111">
        <v>10</v>
      </c>
      <c r="AN9" s="444" t="s">
        <v>91</v>
      </c>
      <c r="AO9" s="110">
        <v>290</v>
      </c>
      <c r="AP9" s="436" t="s">
        <v>91</v>
      </c>
      <c r="AQ9" s="111">
        <v>2</v>
      </c>
      <c r="AR9" s="444" t="s">
        <v>91</v>
      </c>
      <c r="AS9" s="445">
        <v>16800</v>
      </c>
      <c r="AT9" s="444" t="s">
        <v>98</v>
      </c>
      <c r="AU9" s="113">
        <v>18620</v>
      </c>
      <c r="AV9" s="76"/>
      <c r="AW9" s="115" t="s">
        <v>227</v>
      </c>
      <c r="AX9" s="493" t="s">
        <v>87</v>
      </c>
      <c r="AY9" s="495">
        <v>3470</v>
      </c>
      <c r="AZ9" s="436" t="s">
        <v>87</v>
      </c>
      <c r="BA9" s="497">
        <v>30</v>
      </c>
    </row>
    <row r="10" spans="1:53" s="45" customFormat="1" ht="24" customHeight="1">
      <c r="A10" s="63" t="s">
        <v>159</v>
      </c>
      <c r="B10" s="461"/>
      <c r="C10" s="458"/>
      <c r="D10" s="460"/>
      <c r="E10" s="46" t="s">
        <v>4</v>
      </c>
      <c r="F10" s="43"/>
      <c r="G10" s="91">
        <v>76420</v>
      </c>
      <c r="H10" s="92"/>
      <c r="I10" s="75" t="s">
        <v>87</v>
      </c>
      <c r="J10" s="96">
        <v>740</v>
      </c>
      <c r="K10" s="97"/>
      <c r="L10" s="98" t="s">
        <v>88</v>
      </c>
      <c r="M10" s="444"/>
      <c r="N10" s="443"/>
      <c r="O10" s="436"/>
      <c r="P10" s="452"/>
      <c r="Q10" s="75" t="s">
        <v>87</v>
      </c>
      <c r="R10" s="96">
        <v>7750</v>
      </c>
      <c r="S10" s="101">
        <v>70</v>
      </c>
      <c r="T10" s="47" t="s">
        <v>87</v>
      </c>
      <c r="U10" s="105">
        <v>54310</v>
      </c>
      <c r="V10" s="103" t="s">
        <v>87</v>
      </c>
      <c r="W10" s="106">
        <v>540</v>
      </c>
      <c r="X10" s="80" t="s">
        <v>87</v>
      </c>
      <c r="Y10" s="108">
        <v>46560</v>
      </c>
      <c r="Z10" s="109" t="s">
        <v>91</v>
      </c>
      <c r="AA10" s="106">
        <v>460</v>
      </c>
      <c r="AB10" s="444"/>
      <c r="AC10" s="439"/>
      <c r="AD10" s="436"/>
      <c r="AE10" s="441"/>
      <c r="AF10" s="444"/>
      <c r="AG10" s="443"/>
      <c r="AH10" s="436"/>
      <c r="AI10" s="455"/>
      <c r="AJ10" s="444"/>
      <c r="AK10" s="112" t="s">
        <v>224</v>
      </c>
      <c r="AL10" s="436"/>
      <c r="AM10" s="112" t="s">
        <v>225</v>
      </c>
      <c r="AN10" s="444"/>
      <c r="AO10" s="112" t="s">
        <v>224</v>
      </c>
      <c r="AP10" s="436"/>
      <c r="AQ10" s="112" t="s">
        <v>225</v>
      </c>
      <c r="AR10" s="444"/>
      <c r="AS10" s="446"/>
      <c r="AT10" s="444"/>
      <c r="AU10" s="114">
        <v>180</v>
      </c>
      <c r="AV10" s="76"/>
      <c r="AW10" s="116">
        <v>0.75</v>
      </c>
      <c r="AX10" s="494"/>
      <c r="AY10" s="496"/>
      <c r="AZ10" s="436"/>
      <c r="BA10" s="498"/>
    </row>
    <row r="11" spans="1:53" s="69" customFormat="1" ht="24" customHeight="1">
      <c r="A11" s="62" t="s">
        <v>160</v>
      </c>
      <c r="B11" s="461"/>
      <c r="C11" s="447" t="s">
        <v>99</v>
      </c>
      <c r="D11" s="449" t="s">
        <v>100</v>
      </c>
      <c r="E11" s="66" t="s">
        <v>20</v>
      </c>
      <c r="F11" s="67"/>
      <c r="G11" s="89">
        <v>50310</v>
      </c>
      <c r="H11" s="90">
        <v>58060</v>
      </c>
      <c r="I11" s="75" t="s">
        <v>87</v>
      </c>
      <c r="J11" s="93">
        <v>480</v>
      </c>
      <c r="K11" s="94">
        <v>560</v>
      </c>
      <c r="L11" s="95" t="s">
        <v>88</v>
      </c>
      <c r="M11" s="437" t="s">
        <v>87</v>
      </c>
      <c r="N11" s="442">
        <v>3200</v>
      </c>
      <c r="O11" s="436" t="s">
        <v>87</v>
      </c>
      <c r="P11" s="451">
        <v>30</v>
      </c>
      <c r="Q11" s="75" t="s">
        <v>87</v>
      </c>
      <c r="R11" s="99">
        <v>7750</v>
      </c>
      <c r="S11" s="100">
        <v>70</v>
      </c>
      <c r="T11" s="68"/>
      <c r="U11" s="102"/>
      <c r="V11" s="103"/>
      <c r="W11" s="104"/>
      <c r="X11" s="79"/>
      <c r="Y11" s="102" t="s">
        <v>89</v>
      </c>
      <c r="Z11" s="103"/>
      <c r="AA11" s="107"/>
      <c r="AB11" s="453" t="s">
        <v>97</v>
      </c>
      <c r="AC11" s="438">
        <v>13300</v>
      </c>
      <c r="AD11" s="436" t="s">
        <v>87</v>
      </c>
      <c r="AE11" s="440">
        <v>130</v>
      </c>
      <c r="AF11" s="437" t="s">
        <v>91</v>
      </c>
      <c r="AG11" s="442">
        <v>2000</v>
      </c>
      <c r="AH11" s="436" t="s">
        <v>87</v>
      </c>
      <c r="AI11" s="454">
        <v>20</v>
      </c>
      <c r="AJ11" s="437" t="s">
        <v>91</v>
      </c>
      <c r="AK11" s="110">
        <v>1170</v>
      </c>
      <c r="AL11" s="436" t="s">
        <v>91</v>
      </c>
      <c r="AM11" s="111">
        <v>10</v>
      </c>
      <c r="AN11" s="437" t="s">
        <v>91</v>
      </c>
      <c r="AO11" s="110">
        <v>200</v>
      </c>
      <c r="AP11" s="436" t="s">
        <v>91</v>
      </c>
      <c r="AQ11" s="111">
        <v>2</v>
      </c>
      <c r="AR11" s="437" t="s">
        <v>91</v>
      </c>
      <c r="AS11" s="445">
        <v>12280</v>
      </c>
      <c r="AT11" s="437" t="s">
        <v>92</v>
      </c>
      <c r="AU11" s="113">
        <v>13300</v>
      </c>
      <c r="AV11" s="76"/>
      <c r="AW11" s="115" t="s">
        <v>227</v>
      </c>
      <c r="AX11" s="493" t="s">
        <v>216</v>
      </c>
      <c r="AY11" s="495">
        <v>2480</v>
      </c>
      <c r="AZ11" s="436" t="s">
        <v>87</v>
      </c>
      <c r="BA11" s="497">
        <v>20</v>
      </c>
    </row>
    <row r="12" spans="1:53" s="69" customFormat="1" ht="24" customHeight="1">
      <c r="A12" s="62" t="s">
        <v>161</v>
      </c>
      <c r="B12" s="461"/>
      <c r="C12" s="448"/>
      <c r="D12" s="450"/>
      <c r="E12" s="70" t="s">
        <v>4</v>
      </c>
      <c r="F12" s="67"/>
      <c r="G12" s="91">
        <v>58060</v>
      </c>
      <c r="H12" s="92"/>
      <c r="I12" s="75" t="s">
        <v>87</v>
      </c>
      <c r="J12" s="96">
        <v>560</v>
      </c>
      <c r="K12" s="97"/>
      <c r="L12" s="98" t="s">
        <v>88</v>
      </c>
      <c r="M12" s="437"/>
      <c r="N12" s="443"/>
      <c r="O12" s="436"/>
      <c r="P12" s="452"/>
      <c r="Q12" s="75" t="s">
        <v>87</v>
      </c>
      <c r="R12" s="96">
        <v>7750</v>
      </c>
      <c r="S12" s="101">
        <v>70</v>
      </c>
      <c r="T12" s="71" t="s">
        <v>87</v>
      </c>
      <c r="U12" s="105">
        <v>54310</v>
      </c>
      <c r="V12" s="103" t="s">
        <v>87</v>
      </c>
      <c r="W12" s="106">
        <v>540</v>
      </c>
      <c r="X12" s="80" t="s">
        <v>87</v>
      </c>
      <c r="Y12" s="108">
        <v>46560</v>
      </c>
      <c r="Z12" s="109" t="s">
        <v>91</v>
      </c>
      <c r="AA12" s="106">
        <v>460</v>
      </c>
      <c r="AB12" s="437"/>
      <c r="AC12" s="439"/>
      <c r="AD12" s="436"/>
      <c r="AE12" s="441"/>
      <c r="AF12" s="437"/>
      <c r="AG12" s="443"/>
      <c r="AH12" s="436"/>
      <c r="AI12" s="455"/>
      <c r="AJ12" s="437"/>
      <c r="AK12" s="112" t="s">
        <v>224</v>
      </c>
      <c r="AL12" s="436"/>
      <c r="AM12" s="112" t="s">
        <v>225</v>
      </c>
      <c r="AN12" s="437"/>
      <c r="AO12" s="112" t="s">
        <v>224</v>
      </c>
      <c r="AP12" s="436"/>
      <c r="AQ12" s="112" t="s">
        <v>225</v>
      </c>
      <c r="AR12" s="437"/>
      <c r="AS12" s="446"/>
      <c r="AT12" s="437"/>
      <c r="AU12" s="114">
        <v>130</v>
      </c>
      <c r="AV12" s="76"/>
      <c r="AW12" s="116">
        <v>0.96</v>
      </c>
      <c r="AX12" s="494"/>
      <c r="AY12" s="496"/>
      <c r="AZ12" s="436"/>
      <c r="BA12" s="498"/>
    </row>
    <row r="13" spans="1:53" s="45" customFormat="1" ht="24" customHeight="1">
      <c r="A13" s="63" t="s">
        <v>162</v>
      </c>
      <c r="B13" s="461"/>
      <c r="C13" s="457" t="s">
        <v>101</v>
      </c>
      <c r="D13" s="459" t="s">
        <v>100</v>
      </c>
      <c r="E13" s="42" t="s">
        <v>20</v>
      </c>
      <c r="F13" s="43"/>
      <c r="G13" s="89">
        <v>50520</v>
      </c>
      <c r="H13" s="90">
        <v>58270</v>
      </c>
      <c r="I13" s="75" t="s">
        <v>87</v>
      </c>
      <c r="J13" s="93">
        <v>480</v>
      </c>
      <c r="K13" s="94">
        <v>560</v>
      </c>
      <c r="L13" s="95" t="s">
        <v>88</v>
      </c>
      <c r="M13" s="444" t="s">
        <v>102</v>
      </c>
      <c r="N13" s="442">
        <v>2480</v>
      </c>
      <c r="O13" s="436" t="s">
        <v>87</v>
      </c>
      <c r="P13" s="451">
        <v>20</v>
      </c>
      <c r="Q13" s="75" t="s">
        <v>87</v>
      </c>
      <c r="R13" s="99">
        <v>7750</v>
      </c>
      <c r="S13" s="100">
        <v>70</v>
      </c>
      <c r="T13" s="44"/>
      <c r="U13" s="102"/>
      <c r="V13" s="103"/>
      <c r="W13" s="104"/>
      <c r="X13" s="79"/>
      <c r="Y13" s="102" t="s">
        <v>89</v>
      </c>
      <c r="Z13" s="103"/>
      <c r="AA13" s="107"/>
      <c r="AB13" s="456" t="s">
        <v>87</v>
      </c>
      <c r="AC13" s="438">
        <v>10340</v>
      </c>
      <c r="AD13" s="436" t="s">
        <v>87</v>
      </c>
      <c r="AE13" s="440">
        <v>100</v>
      </c>
      <c r="AF13" s="444" t="s">
        <v>91</v>
      </c>
      <c r="AG13" s="442">
        <v>1730</v>
      </c>
      <c r="AH13" s="436" t="s">
        <v>87</v>
      </c>
      <c r="AI13" s="454">
        <v>10</v>
      </c>
      <c r="AJ13" s="444" t="s">
        <v>91</v>
      </c>
      <c r="AK13" s="110">
        <v>910</v>
      </c>
      <c r="AL13" s="436" t="s">
        <v>91</v>
      </c>
      <c r="AM13" s="111">
        <v>9</v>
      </c>
      <c r="AN13" s="444" t="s">
        <v>91</v>
      </c>
      <c r="AO13" s="110">
        <v>160</v>
      </c>
      <c r="AP13" s="436" t="s">
        <v>91</v>
      </c>
      <c r="AQ13" s="111">
        <v>1</v>
      </c>
      <c r="AR13" s="444" t="s">
        <v>91</v>
      </c>
      <c r="AS13" s="445">
        <v>9770</v>
      </c>
      <c r="AT13" s="444" t="s">
        <v>117</v>
      </c>
      <c r="AU13" s="113">
        <v>10340</v>
      </c>
      <c r="AV13" s="76"/>
      <c r="AW13" s="115" t="s">
        <v>227</v>
      </c>
      <c r="AX13" s="493" t="s">
        <v>87</v>
      </c>
      <c r="AY13" s="495" t="s">
        <v>218</v>
      </c>
      <c r="AZ13" s="436" t="s">
        <v>87</v>
      </c>
      <c r="BA13" s="497" t="s">
        <v>218</v>
      </c>
    </row>
    <row r="14" spans="1:53" s="45" customFormat="1" ht="24" customHeight="1">
      <c r="A14" s="63" t="s">
        <v>163</v>
      </c>
      <c r="B14" s="461"/>
      <c r="C14" s="458"/>
      <c r="D14" s="460"/>
      <c r="E14" s="46" t="s">
        <v>4</v>
      </c>
      <c r="F14" s="43"/>
      <c r="G14" s="91">
        <v>58270</v>
      </c>
      <c r="H14" s="92"/>
      <c r="I14" s="75" t="s">
        <v>87</v>
      </c>
      <c r="J14" s="96">
        <v>560</v>
      </c>
      <c r="K14" s="97"/>
      <c r="L14" s="98" t="s">
        <v>88</v>
      </c>
      <c r="M14" s="444"/>
      <c r="N14" s="443"/>
      <c r="O14" s="436"/>
      <c r="P14" s="452"/>
      <c r="Q14" s="75" t="s">
        <v>87</v>
      </c>
      <c r="R14" s="96">
        <v>7750</v>
      </c>
      <c r="S14" s="101">
        <v>70</v>
      </c>
      <c r="T14" s="47" t="s">
        <v>90</v>
      </c>
      <c r="U14" s="105">
        <v>54310</v>
      </c>
      <c r="V14" s="103" t="s">
        <v>87</v>
      </c>
      <c r="W14" s="106">
        <v>540</v>
      </c>
      <c r="X14" s="80" t="s">
        <v>87</v>
      </c>
      <c r="Y14" s="108">
        <v>46560</v>
      </c>
      <c r="Z14" s="109" t="s">
        <v>91</v>
      </c>
      <c r="AA14" s="106">
        <v>460</v>
      </c>
      <c r="AB14" s="444"/>
      <c r="AC14" s="439"/>
      <c r="AD14" s="436"/>
      <c r="AE14" s="441"/>
      <c r="AF14" s="444"/>
      <c r="AG14" s="443"/>
      <c r="AH14" s="436"/>
      <c r="AI14" s="455"/>
      <c r="AJ14" s="444"/>
      <c r="AK14" s="112" t="s">
        <v>224</v>
      </c>
      <c r="AL14" s="436"/>
      <c r="AM14" s="112" t="s">
        <v>225</v>
      </c>
      <c r="AN14" s="444"/>
      <c r="AO14" s="112" t="s">
        <v>224</v>
      </c>
      <c r="AP14" s="436"/>
      <c r="AQ14" s="112" t="s">
        <v>225</v>
      </c>
      <c r="AR14" s="444"/>
      <c r="AS14" s="446"/>
      <c r="AT14" s="444"/>
      <c r="AU14" s="114">
        <v>100</v>
      </c>
      <c r="AV14" s="76"/>
      <c r="AW14" s="116">
        <v>0.98</v>
      </c>
      <c r="AX14" s="494"/>
      <c r="AY14" s="496"/>
      <c r="AZ14" s="436"/>
      <c r="BA14" s="498"/>
    </row>
    <row r="15" spans="1:53" s="69" customFormat="1" ht="24" customHeight="1">
      <c r="A15" s="62" t="s">
        <v>164</v>
      </c>
      <c r="B15" s="461"/>
      <c r="C15" s="447" t="s">
        <v>103</v>
      </c>
      <c r="D15" s="449" t="s">
        <v>86</v>
      </c>
      <c r="E15" s="66" t="s">
        <v>20</v>
      </c>
      <c r="F15" s="67"/>
      <c r="G15" s="89">
        <v>46720</v>
      </c>
      <c r="H15" s="90">
        <v>54470</v>
      </c>
      <c r="I15" s="75" t="s">
        <v>87</v>
      </c>
      <c r="J15" s="93">
        <v>440</v>
      </c>
      <c r="K15" s="94">
        <v>520</v>
      </c>
      <c r="L15" s="95" t="s">
        <v>88</v>
      </c>
      <c r="M15" s="437" t="s">
        <v>90</v>
      </c>
      <c r="N15" s="442">
        <v>1860</v>
      </c>
      <c r="O15" s="436" t="s">
        <v>87</v>
      </c>
      <c r="P15" s="451">
        <v>10</v>
      </c>
      <c r="Q15" s="75" t="s">
        <v>87</v>
      </c>
      <c r="R15" s="99">
        <v>7750</v>
      </c>
      <c r="S15" s="100">
        <v>70</v>
      </c>
      <c r="T15" s="68"/>
      <c r="U15" s="102"/>
      <c r="V15" s="103"/>
      <c r="W15" s="104"/>
      <c r="X15" s="79"/>
      <c r="Y15" s="102" t="s">
        <v>89</v>
      </c>
      <c r="Z15" s="103"/>
      <c r="AA15" s="107"/>
      <c r="AB15" s="453" t="s">
        <v>97</v>
      </c>
      <c r="AC15" s="438">
        <v>7750</v>
      </c>
      <c r="AD15" s="436" t="s">
        <v>87</v>
      </c>
      <c r="AE15" s="440">
        <v>70</v>
      </c>
      <c r="AF15" s="437" t="s">
        <v>91</v>
      </c>
      <c r="AG15" s="442">
        <v>1300</v>
      </c>
      <c r="AH15" s="436" t="s">
        <v>87</v>
      </c>
      <c r="AI15" s="454">
        <v>10</v>
      </c>
      <c r="AJ15" s="437" t="s">
        <v>91</v>
      </c>
      <c r="AK15" s="110">
        <v>680</v>
      </c>
      <c r="AL15" s="436" t="s">
        <v>91</v>
      </c>
      <c r="AM15" s="111">
        <v>6</v>
      </c>
      <c r="AN15" s="437" t="s">
        <v>91</v>
      </c>
      <c r="AO15" s="110">
        <v>120</v>
      </c>
      <c r="AP15" s="436" t="s">
        <v>91</v>
      </c>
      <c r="AQ15" s="111">
        <v>1</v>
      </c>
      <c r="AR15" s="437" t="s">
        <v>91</v>
      </c>
      <c r="AS15" s="445">
        <v>7500</v>
      </c>
      <c r="AT15" s="437" t="s">
        <v>98</v>
      </c>
      <c r="AU15" s="113">
        <v>7750</v>
      </c>
      <c r="AV15" s="76"/>
      <c r="AW15" s="115" t="s">
        <v>227</v>
      </c>
      <c r="AX15" s="493" t="s">
        <v>87</v>
      </c>
      <c r="AY15" s="495" t="s">
        <v>218</v>
      </c>
      <c r="AZ15" s="436" t="s">
        <v>87</v>
      </c>
      <c r="BA15" s="497" t="s">
        <v>218</v>
      </c>
    </row>
    <row r="16" spans="1:53" s="69" customFormat="1" ht="24" customHeight="1">
      <c r="A16" s="62" t="s">
        <v>165</v>
      </c>
      <c r="B16" s="461"/>
      <c r="C16" s="448"/>
      <c r="D16" s="450"/>
      <c r="E16" s="70" t="s">
        <v>4</v>
      </c>
      <c r="F16" s="67"/>
      <c r="G16" s="91">
        <v>54470</v>
      </c>
      <c r="H16" s="92"/>
      <c r="I16" s="75" t="s">
        <v>87</v>
      </c>
      <c r="J16" s="96">
        <v>520</v>
      </c>
      <c r="K16" s="97"/>
      <c r="L16" s="98" t="s">
        <v>88</v>
      </c>
      <c r="M16" s="437"/>
      <c r="N16" s="443"/>
      <c r="O16" s="436"/>
      <c r="P16" s="452"/>
      <c r="Q16" s="75" t="s">
        <v>87</v>
      </c>
      <c r="R16" s="96">
        <v>7750</v>
      </c>
      <c r="S16" s="101">
        <v>70</v>
      </c>
      <c r="T16" s="71" t="s">
        <v>87</v>
      </c>
      <c r="U16" s="105">
        <v>54310</v>
      </c>
      <c r="V16" s="103" t="s">
        <v>87</v>
      </c>
      <c r="W16" s="106">
        <v>540</v>
      </c>
      <c r="X16" s="80" t="s">
        <v>87</v>
      </c>
      <c r="Y16" s="108">
        <v>46560</v>
      </c>
      <c r="Z16" s="109" t="s">
        <v>91</v>
      </c>
      <c r="AA16" s="106">
        <v>460</v>
      </c>
      <c r="AB16" s="437"/>
      <c r="AC16" s="439"/>
      <c r="AD16" s="436"/>
      <c r="AE16" s="441"/>
      <c r="AF16" s="437"/>
      <c r="AG16" s="443"/>
      <c r="AH16" s="436"/>
      <c r="AI16" s="455"/>
      <c r="AJ16" s="437"/>
      <c r="AK16" s="112" t="s">
        <v>224</v>
      </c>
      <c r="AL16" s="436"/>
      <c r="AM16" s="112" t="s">
        <v>225</v>
      </c>
      <c r="AN16" s="437"/>
      <c r="AO16" s="112" t="s">
        <v>224</v>
      </c>
      <c r="AP16" s="436"/>
      <c r="AQ16" s="112" t="s">
        <v>225</v>
      </c>
      <c r="AR16" s="437"/>
      <c r="AS16" s="446"/>
      <c r="AT16" s="437"/>
      <c r="AU16" s="114">
        <v>70</v>
      </c>
      <c r="AV16" s="76"/>
      <c r="AW16" s="116">
        <v>0.88</v>
      </c>
      <c r="AX16" s="494"/>
      <c r="AY16" s="496"/>
      <c r="AZ16" s="436"/>
      <c r="BA16" s="498"/>
    </row>
    <row r="17" spans="1:53" s="45" customFormat="1" ht="24" customHeight="1">
      <c r="A17" s="63" t="s">
        <v>166</v>
      </c>
      <c r="B17" s="461"/>
      <c r="C17" s="457" t="s">
        <v>105</v>
      </c>
      <c r="D17" s="459" t="s">
        <v>100</v>
      </c>
      <c r="E17" s="42" t="s">
        <v>20</v>
      </c>
      <c r="F17" s="43"/>
      <c r="G17" s="89">
        <v>41400</v>
      </c>
      <c r="H17" s="90">
        <v>49150</v>
      </c>
      <c r="I17" s="75" t="s">
        <v>87</v>
      </c>
      <c r="J17" s="93">
        <v>390</v>
      </c>
      <c r="K17" s="94">
        <v>470</v>
      </c>
      <c r="L17" s="95" t="s">
        <v>88</v>
      </c>
      <c r="M17" s="444" t="s">
        <v>87</v>
      </c>
      <c r="N17" s="442">
        <v>1490</v>
      </c>
      <c r="O17" s="436" t="s">
        <v>87</v>
      </c>
      <c r="P17" s="451">
        <v>10</v>
      </c>
      <c r="Q17" s="75" t="s">
        <v>87</v>
      </c>
      <c r="R17" s="99">
        <v>7750</v>
      </c>
      <c r="S17" s="100">
        <v>70</v>
      </c>
      <c r="T17" s="44"/>
      <c r="U17" s="102"/>
      <c r="V17" s="103"/>
      <c r="W17" s="104"/>
      <c r="X17" s="79"/>
      <c r="Y17" s="102" t="s">
        <v>89</v>
      </c>
      <c r="Z17" s="103"/>
      <c r="AA17" s="107"/>
      <c r="AB17" s="456" t="s">
        <v>87</v>
      </c>
      <c r="AC17" s="438">
        <v>6200</v>
      </c>
      <c r="AD17" s="436" t="s">
        <v>87</v>
      </c>
      <c r="AE17" s="440">
        <v>60</v>
      </c>
      <c r="AF17" s="444" t="s">
        <v>91</v>
      </c>
      <c r="AG17" s="442">
        <v>1040</v>
      </c>
      <c r="AH17" s="436" t="s">
        <v>87</v>
      </c>
      <c r="AI17" s="454">
        <v>10</v>
      </c>
      <c r="AJ17" s="444" t="s">
        <v>91</v>
      </c>
      <c r="AK17" s="110">
        <v>570</v>
      </c>
      <c r="AL17" s="436" t="s">
        <v>91</v>
      </c>
      <c r="AM17" s="111">
        <v>5</v>
      </c>
      <c r="AN17" s="444" t="s">
        <v>91</v>
      </c>
      <c r="AO17" s="110">
        <v>100</v>
      </c>
      <c r="AP17" s="436" t="s">
        <v>91</v>
      </c>
      <c r="AQ17" s="111">
        <v>1</v>
      </c>
      <c r="AR17" s="444" t="s">
        <v>91</v>
      </c>
      <c r="AS17" s="445">
        <v>6130</v>
      </c>
      <c r="AT17" s="444" t="s">
        <v>98</v>
      </c>
      <c r="AU17" s="113">
        <v>6200</v>
      </c>
      <c r="AV17" s="76"/>
      <c r="AW17" s="115" t="s">
        <v>227</v>
      </c>
      <c r="AX17" s="493" t="s">
        <v>87</v>
      </c>
      <c r="AY17" s="495" t="s">
        <v>218</v>
      </c>
      <c r="AZ17" s="436" t="s">
        <v>87</v>
      </c>
      <c r="BA17" s="497" t="s">
        <v>218</v>
      </c>
    </row>
    <row r="18" spans="1:53" s="45" customFormat="1" ht="24" customHeight="1">
      <c r="A18" s="63" t="s">
        <v>167</v>
      </c>
      <c r="B18" s="461"/>
      <c r="C18" s="458"/>
      <c r="D18" s="460"/>
      <c r="E18" s="46" t="s">
        <v>4</v>
      </c>
      <c r="F18" s="43"/>
      <c r="G18" s="91">
        <v>49150</v>
      </c>
      <c r="H18" s="92"/>
      <c r="I18" s="75" t="s">
        <v>87</v>
      </c>
      <c r="J18" s="96">
        <v>470</v>
      </c>
      <c r="K18" s="97"/>
      <c r="L18" s="98" t="s">
        <v>88</v>
      </c>
      <c r="M18" s="444"/>
      <c r="N18" s="443"/>
      <c r="O18" s="436"/>
      <c r="P18" s="452"/>
      <c r="Q18" s="75" t="s">
        <v>87</v>
      </c>
      <c r="R18" s="96">
        <v>7750</v>
      </c>
      <c r="S18" s="101">
        <v>70</v>
      </c>
      <c r="T18" s="47" t="s">
        <v>87</v>
      </c>
      <c r="U18" s="105">
        <v>54310</v>
      </c>
      <c r="V18" s="103" t="s">
        <v>87</v>
      </c>
      <c r="W18" s="106">
        <v>540</v>
      </c>
      <c r="X18" s="80" t="s">
        <v>87</v>
      </c>
      <c r="Y18" s="108">
        <v>46560</v>
      </c>
      <c r="Z18" s="109" t="s">
        <v>91</v>
      </c>
      <c r="AA18" s="106">
        <v>460</v>
      </c>
      <c r="AB18" s="444"/>
      <c r="AC18" s="439"/>
      <c r="AD18" s="436"/>
      <c r="AE18" s="441"/>
      <c r="AF18" s="444"/>
      <c r="AG18" s="443"/>
      <c r="AH18" s="436"/>
      <c r="AI18" s="455"/>
      <c r="AJ18" s="444"/>
      <c r="AK18" s="112" t="s">
        <v>224</v>
      </c>
      <c r="AL18" s="436"/>
      <c r="AM18" s="112" t="s">
        <v>225</v>
      </c>
      <c r="AN18" s="444"/>
      <c r="AO18" s="112" t="s">
        <v>224</v>
      </c>
      <c r="AP18" s="436"/>
      <c r="AQ18" s="112" t="s">
        <v>225</v>
      </c>
      <c r="AR18" s="444"/>
      <c r="AS18" s="446"/>
      <c r="AT18" s="444"/>
      <c r="AU18" s="114">
        <v>60</v>
      </c>
      <c r="AV18" s="63"/>
      <c r="AW18" s="116">
        <v>0.91</v>
      </c>
      <c r="AX18" s="494"/>
      <c r="AY18" s="496"/>
      <c r="AZ18" s="436"/>
      <c r="BA18" s="498"/>
    </row>
    <row r="19" spans="1:53" s="72" customFormat="1" ht="24" customHeight="1">
      <c r="A19" s="64" t="s">
        <v>168</v>
      </c>
      <c r="B19" s="461"/>
      <c r="C19" s="447" t="s">
        <v>106</v>
      </c>
      <c r="D19" s="449" t="s">
        <v>100</v>
      </c>
      <c r="E19" s="66" t="s">
        <v>20</v>
      </c>
      <c r="F19" s="67"/>
      <c r="G19" s="89">
        <v>37810</v>
      </c>
      <c r="H19" s="90">
        <v>45560</v>
      </c>
      <c r="I19" s="75" t="s">
        <v>87</v>
      </c>
      <c r="J19" s="93">
        <v>350</v>
      </c>
      <c r="K19" s="94">
        <v>430</v>
      </c>
      <c r="L19" s="95" t="s">
        <v>88</v>
      </c>
      <c r="M19" s="437" t="s">
        <v>87</v>
      </c>
      <c r="N19" s="442">
        <v>1240</v>
      </c>
      <c r="O19" s="436" t="s">
        <v>87</v>
      </c>
      <c r="P19" s="451">
        <v>10</v>
      </c>
      <c r="Q19" s="75" t="s">
        <v>87</v>
      </c>
      <c r="R19" s="99">
        <v>7750</v>
      </c>
      <c r="S19" s="100">
        <v>70</v>
      </c>
      <c r="T19" s="68"/>
      <c r="U19" s="102"/>
      <c r="V19" s="103"/>
      <c r="W19" s="104"/>
      <c r="X19" s="79"/>
      <c r="Y19" s="102" t="s">
        <v>89</v>
      </c>
      <c r="Z19" s="103"/>
      <c r="AA19" s="107"/>
      <c r="AB19" s="453" t="s">
        <v>87</v>
      </c>
      <c r="AC19" s="438">
        <v>5170</v>
      </c>
      <c r="AD19" s="436" t="s">
        <v>87</v>
      </c>
      <c r="AE19" s="440">
        <v>50</v>
      </c>
      <c r="AF19" s="437" t="s">
        <v>91</v>
      </c>
      <c r="AG19" s="442">
        <v>860</v>
      </c>
      <c r="AH19" s="436" t="s">
        <v>87</v>
      </c>
      <c r="AI19" s="454">
        <v>8</v>
      </c>
      <c r="AJ19" s="437" t="s">
        <v>91</v>
      </c>
      <c r="AK19" s="110">
        <v>500</v>
      </c>
      <c r="AL19" s="436" t="s">
        <v>91</v>
      </c>
      <c r="AM19" s="111">
        <v>5</v>
      </c>
      <c r="AN19" s="437" t="s">
        <v>91</v>
      </c>
      <c r="AO19" s="110">
        <v>80</v>
      </c>
      <c r="AP19" s="436" t="s">
        <v>91</v>
      </c>
      <c r="AQ19" s="111">
        <v>1</v>
      </c>
      <c r="AR19" s="437" t="s">
        <v>91</v>
      </c>
      <c r="AS19" s="445">
        <v>5220</v>
      </c>
      <c r="AT19" s="437" t="s">
        <v>98</v>
      </c>
      <c r="AU19" s="113">
        <v>5170</v>
      </c>
      <c r="AV19" s="77"/>
      <c r="AW19" s="115" t="s">
        <v>227</v>
      </c>
      <c r="AX19" s="493" t="s">
        <v>87</v>
      </c>
      <c r="AY19" s="495" t="s">
        <v>218</v>
      </c>
      <c r="AZ19" s="436" t="s">
        <v>87</v>
      </c>
      <c r="BA19" s="497" t="s">
        <v>218</v>
      </c>
    </row>
    <row r="20" spans="1:53" s="72" customFormat="1" ht="24" customHeight="1">
      <c r="A20" s="64" t="s">
        <v>169</v>
      </c>
      <c r="B20" s="461"/>
      <c r="C20" s="448"/>
      <c r="D20" s="450"/>
      <c r="E20" s="70" t="s">
        <v>4</v>
      </c>
      <c r="F20" s="67"/>
      <c r="G20" s="91">
        <v>45560</v>
      </c>
      <c r="H20" s="92"/>
      <c r="I20" s="75" t="s">
        <v>87</v>
      </c>
      <c r="J20" s="96">
        <v>430</v>
      </c>
      <c r="K20" s="97"/>
      <c r="L20" s="98" t="s">
        <v>88</v>
      </c>
      <c r="M20" s="437"/>
      <c r="N20" s="443"/>
      <c r="O20" s="436"/>
      <c r="P20" s="452"/>
      <c r="Q20" s="75" t="s">
        <v>87</v>
      </c>
      <c r="R20" s="96">
        <v>7750</v>
      </c>
      <c r="S20" s="101">
        <v>70</v>
      </c>
      <c r="T20" s="71" t="s">
        <v>90</v>
      </c>
      <c r="U20" s="105">
        <v>54310</v>
      </c>
      <c r="V20" s="103" t="s">
        <v>87</v>
      </c>
      <c r="W20" s="106">
        <v>540</v>
      </c>
      <c r="X20" s="80" t="s">
        <v>87</v>
      </c>
      <c r="Y20" s="108">
        <v>46560</v>
      </c>
      <c r="Z20" s="109" t="s">
        <v>91</v>
      </c>
      <c r="AA20" s="106">
        <v>460</v>
      </c>
      <c r="AB20" s="437"/>
      <c r="AC20" s="439"/>
      <c r="AD20" s="436"/>
      <c r="AE20" s="441"/>
      <c r="AF20" s="437"/>
      <c r="AG20" s="443"/>
      <c r="AH20" s="436"/>
      <c r="AI20" s="455"/>
      <c r="AJ20" s="437"/>
      <c r="AK20" s="112" t="s">
        <v>224</v>
      </c>
      <c r="AL20" s="436"/>
      <c r="AM20" s="112" t="s">
        <v>225</v>
      </c>
      <c r="AN20" s="437"/>
      <c r="AO20" s="112" t="s">
        <v>224</v>
      </c>
      <c r="AP20" s="436"/>
      <c r="AQ20" s="112" t="s">
        <v>225</v>
      </c>
      <c r="AR20" s="437"/>
      <c r="AS20" s="446"/>
      <c r="AT20" s="437"/>
      <c r="AU20" s="114">
        <v>50</v>
      </c>
      <c r="AV20" s="77"/>
      <c r="AW20" s="116">
        <v>0.88</v>
      </c>
      <c r="AX20" s="494"/>
      <c r="AY20" s="496"/>
      <c r="AZ20" s="436"/>
      <c r="BA20" s="498"/>
    </row>
    <row r="21" spans="1:53" s="48" customFormat="1" ht="24" customHeight="1">
      <c r="A21" s="65" t="s">
        <v>170</v>
      </c>
      <c r="B21" s="461"/>
      <c r="C21" s="457" t="s">
        <v>107</v>
      </c>
      <c r="D21" s="459" t="s">
        <v>104</v>
      </c>
      <c r="E21" s="42" t="s">
        <v>20</v>
      </c>
      <c r="F21" s="43"/>
      <c r="G21" s="89">
        <v>35250</v>
      </c>
      <c r="H21" s="90">
        <v>43000</v>
      </c>
      <c r="I21" s="75" t="s">
        <v>87</v>
      </c>
      <c r="J21" s="93">
        <v>330</v>
      </c>
      <c r="K21" s="94">
        <v>410</v>
      </c>
      <c r="L21" s="95" t="s">
        <v>88</v>
      </c>
      <c r="M21" s="444" t="s">
        <v>87</v>
      </c>
      <c r="N21" s="442">
        <v>1060</v>
      </c>
      <c r="O21" s="436" t="s">
        <v>87</v>
      </c>
      <c r="P21" s="451">
        <v>10</v>
      </c>
      <c r="Q21" s="75" t="s">
        <v>87</v>
      </c>
      <c r="R21" s="99">
        <v>7750</v>
      </c>
      <c r="S21" s="100">
        <v>70</v>
      </c>
      <c r="T21" s="44"/>
      <c r="U21" s="102"/>
      <c r="V21" s="103"/>
      <c r="W21" s="104"/>
      <c r="X21" s="79"/>
      <c r="Y21" s="102" t="s">
        <v>89</v>
      </c>
      <c r="Z21" s="103"/>
      <c r="AA21" s="107"/>
      <c r="AB21" s="456" t="s">
        <v>97</v>
      </c>
      <c r="AC21" s="438">
        <v>4430</v>
      </c>
      <c r="AD21" s="436" t="s">
        <v>87</v>
      </c>
      <c r="AE21" s="440">
        <v>40</v>
      </c>
      <c r="AF21" s="444" t="s">
        <v>91</v>
      </c>
      <c r="AG21" s="442">
        <v>740</v>
      </c>
      <c r="AH21" s="436" t="s">
        <v>87</v>
      </c>
      <c r="AI21" s="454">
        <v>7</v>
      </c>
      <c r="AJ21" s="444" t="s">
        <v>91</v>
      </c>
      <c r="AK21" s="110">
        <v>440</v>
      </c>
      <c r="AL21" s="436" t="s">
        <v>91</v>
      </c>
      <c r="AM21" s="111">
        <v>4</v>
      </c>
      <c r="AN21" s="444" t="s">
        <v>91</v>
      </c>
      <c r="AO21" s="110">
        <v>80</v>
      </c>
      <c r="AP21" s="436" t="s">
        <v>91</v>
      </c>
      <c r="AQ21" s="111">
        <v>1</v>
      </c>
      <c r="AR21" s="444" t="s">
        <v>91</v>
      </c>
      <c r="AS21" s="445">
        <v>4660</v>
      </c>
      <c r="AT21" s="444" t="s">
        <v>98</v>
      </c>
      <c r="AU21" s="113">
        <v>4430</v>
      </c>
      <c r="AV21" s="77"/>
      <c r="AW21" s="115" t="s">
        <v>227</v>
      </c>
      <c r="AX21" s="493" t="s">
        <v>216</v>
      </c>
      <c r="AY21" s="495" t="s">
        <v>218</v>
      </c>
      <c r="AZ21" s="436" t="s">
        <v>87</v>
      </c>
      <c r="BA21" s="497" t="s">
        <v>218</v>
      </c>
    </row>
    <row r="22" spans="1:53" s="48" customFormat="1" ht="24" customHeight="1">
      <c r="A22" s="65" t="s">
        <v>171</v>
      </c>
      <c r="B22" s="461"/>
      <c r="C22" s="458"/>
      <c r="D22" s="460"/>
      <c r="E22" s="46" t="s">
        <v>4</v>
      </c>
      <c r="F22" s="43"/>
      <c r="G22" s="91">
        <v>43000</v>
      </c>
      <c r="H22" s="92"/>
      <c r="I22" s="75" t="s">
        <v>87</v>
      </c>
      <c r="J22" s="96">
        <v>410</v>
      </c>
      <c r="K22" s="97"/>
      <c r="L22" s="98" t="s">
        <v>88</v>
      </c>
      <c r="M22" s="444"/>
      <c r="N22" s="443"/>
      <c r="O22" s="436"/>
      <c r="P22" s="452"/>
      <c r="Q22" s="75" t="s">
        <v>87</v>
      </c>
      <c r="R22" s="96">
        <v>7750</v>
      </c>
      <c r="S22" s="101">
        <v>70</v>
      </c>
      <c r="T22" s="47" t="s">
        <v>94</v>
      </c>
      <c r="U22" s="105">
        <v>54310</v>
      </c>
      <c r="V22" s="103" t="s">
        <v>87</v>
      </c>
      <c r="W22" s="106">
        <v>540</v>
      </c>
      <c r="X22" s="80" t="s">
        <v>87</v>
      </c>
      <c r="Y22" s="108">
        <v>46560</v>
      </c>
      <c r="Z22" s="109" t="s">
        <v>91</v>
      </c>
      <c r="AA22" s="106">
        <v>460</v>
      </c>
      <c r="AB22" s="444"/>
      <c r="AC22" s="439"/>
      <c r="AD22" s="436"/>
      <c r="AE22" s="441"/>
      <c r="AF22" s="444"/>
      <c r="AG22" s="443"/>
      <c r="AH22" s="436"/>
      <c r="AI22" s="455"/>
      <c r="AJ22" s="444"/>
      <c r="AK22" s="112" t="s">
        <v>224</v>
      </c>
      <c r="AL22" s="436"/>
      <c r="AM22" s="112" t="s">
        <v>225</v>
      </c>
      <c r="AN22" s="444"/>
      <c r="AO22" s="112" t="s">
        <v>224</v>
      </c>
      <c r="AP22" s="436"/>
      <c r="AQ22" s="112" t="s">
        <v>225</v>
      </c>
      <c r="AR22" s="444"/>
      <c r="AS22" s="446"/>
      <c r="AT22" s="444"/>
      <c r="AU22" s="114">
        <v>40</v>
      </c>
      <c r="AV22" s="77"/>
      <c r="AW22" s="116">
        <v>0.9</v>
      </c>
      <c r="AX22" s="494"/>
      <c r="AY22" s="496"/>
      <c r="AZ22" s="436"/>
      <c r="BA22" s="498"/>
    </row>
    <row r="23" spans="1:53" s="72" customFormat="1" ht="24" customHeight="1">
      <c r="A23" s="64" t="s">
        <v>172</v>
      </c>
      <c r="B23" s="461"/>
      <c r="C23" s="447" t="s">
        <v>108</v>
      </c>
      <c r="D23" s="449" t="s">
        <v>100</v>
      </c>
      <c r="E23" s="66" t="s">
        <v>20</v>
      </c>
      <c r="F23" s="67"/>
      <c r="G23" s="89">
        <v>33350</v>
      </c>
      <c r="H23" s="90">
        <v>41100</v>
      </c>
      <c r="I23" s="75" t="s">
        <v>87</v>
      </c>
      <c r="J23" s="93">
        <v>310</v>
      </c>
      <c r="K23" s="94">
        <v>390</v>
      </c>
      <c r="L23" s="95" t="s">
        <v>88</v>
      </c>
      <c r="M23" s="437" t="s">
        <v>94</v>
      </c>
      <c r="N23" s="442">
        <v>930</v>
      </c>
      <c r="O23" s="436" t="s">
        <v>87</v>
      </c>
      <c r="P23" s="451">
        <v>9</v>
      </c>
      <c r="Q23" s="75" t="s">
        <v>87</v>
      </c>
      <c r="R23" s="99">
        <v>7750</v>
      </c>
      <c r="S23" s="100">
        <v>70</v>
      </c>
      <c r="T23" s="68"/>
      <c r="U23" s="102"/>
      <c r="V23" s="103"/>
      <c r="W23" s="104"/>
      <c r="X23" s="79"/>
      <c r="Y23" s="102" t="s">
        <v>89</v>
      </c>
      <c r="Z23" s="103"/>
      <c r="AA23" s="107"/>
      <c r="AB23" s="453" t="s">
        <v>97</v>
      </c>
      <c r="AC23" s="438">
        <v>3870</v>
      </c>
      <c r="AD23" s="436" t="s">
        <v>87</v>
      </c>
      <c r="AE23" s="440">
        <v>30</v>
      </c>
      <c r="AF23" s="437" t="s">
        <v>91</v>
      </c>
      <c r="AG23" s="442">
        <v>650</v>
      </c>
      <c r="AH23" s="436" t="s">
        <v>87</v>
      </c>
      <c r="AI23" s="454">
        <v>6</v>
      </c>
      <c r="AJ23" s="437" t="s">
        <v>91</v>
      </c>
      <c r="AK23" s="110">
        <v>410</v>
      </c>
      <c r="AL23" s="436" t="s">
        <v>91</v>
      </c>
      <c r="AM23" s="111">
        <v>4</v>
      </c>
      <c r="AN23" s="437" t="s">
        <v>91</v>
      </c>
      <c r="AO23" s="110">
        <v>70</v>
      </c>
      <c r="AP23" s="436" t="s">
        <v>91</v>
      </c>
      <c r="AQ23" s="111">
        <v>1</v>
      </c>
      <c r="AR23" s="437" t="s">
        <v>91</v>
      </c>
      <c r="AS23" s="445">
        <v>4250</v>
      </c>
      <c r="AT23" s="437" t="s">
        <v>98</v>
      </c>
      <c r="AU23" s="113">
        <v>3870</v>
      </c>
      <c r="AV23" s="77"/>
      <c r="AW23" s="115" t="s">
        <v>227</v>
      </c>
      <c r="AX23" s="493" t="s">
        <v>87</v>
      </c>
      <c r="AY23" s="495" t="s">
        <v>218</v>
      </c>
      <c r="AZ23" s="436" t="s">
        <v>87</v>
      </c>
      <c r="BA23" s="497" t="s">
        <v>218</v>
      </c>
    </row>
    <row r="24" spans="1:53" s="72" customFormat="1" ht="24" customHeight="1">
      <c r="A24" s="64" t="s">
        <v>173</v>
      </c>
      <c r="B24" s="461"/>
      <c r="C24" s="448"/>
      <c r="D24" s="450"/>
      <c r="E24" s="70" t="s">
        <v>4</v>
      </c>
      <c r="F24" s="67"/>
      <c r="G24" s="91">
        <v>41100</v>
      </c>
      <c r="H24" s="92"/>
      <c r="I24" s="75" t="s">
        <v>87</v>
      </c>
      <c r="J24" s="96">
        <v>390</v>
      </c>
      <c r="K24" s="97"/>
      <c r="L24" s="98" t="s">
        <v>88</v>
      </c>
      <c r="M24" s="437"/>
      <c r="N24" s="443"/>
      <c r="O24" s="436"/>
      <c r="P24" s="452"/>
      <c r="Q24" s="75" t="s">
        <v>87</v>
      </c>
      <c r="R24" s="96">
        <v>7750</v>
      </c>
      <c r="S24" s="101">
        <v>70</v>
      </c>
      <c r="T24" s="71" t="s">
        <v>87</v>
      </c>
      <c r="U24" s="105">
        <v>54310</v>
      </c>
      <c r="V24" s="103" t="s">
        <v>87</v>
      </c>
      <c r="W24" s="106">
        <v>540</v>
      </c>
      <c r="X24" s="80" t="s">
        <v>87</v>
      </c>
      <c r="Y24" s="108">
        <v>46560</v>
      </c>
      <c r="Z24" s="109" t="s">
        <v>91</v>
      </c>
      <c r="AA24" s="106">
        <v>460</v>
      </c>
      <c r="AB24" s="437"/>
      <c r="AC24" s="439"/>
      <c r="AD24" s="436"/>
      <c r="AE24" s="441"/>
      <c r="AF24" s="437"/>
      <c r="AG24" s="443"/>
      <c r="AH24" s="436"/>
      <c r="AI24" s="455"/>
      <c r="AJ24" s="437"/>
      <c r="AK24" s="112" t="s">
        <v>224</v>
      </c>
      <c r="AL24" s="436"/>
      <c r="AM24" s="112" t="s">
        <v>225</v>
      </c>
      <c r="AN24" s="437"/>
      <c r="AO24" s="112" t="s">
        <v>224</v>
      </c>
      <c r="AP24" s="436"/>
      <c r="AQ24" s="112" t="s">
        <v>225</v>
      </c>
      <c r="AR24" s="437"/>
      <c r="AS24" s="446"/>
      <c r="AT24" s="437"/>
      <c r="AU24" s="114">
        <v>30</v>
      </c>
      <c r="AV24" s="77"/>
      <c r="AW24" s="116">
        <v>0.91</v>
      </c>
      <c r="AX24" s="494"/>
      <c r="AY24" s="496"/>
      <c r="AZ24" s="436"/>
      <c r="BA24" s="498"/>
    </row>
    <row r="25" spans="1:53" s="48" customFormat="1" ht="24" customHeight="1">
      <c r="A25" s="65" t="s">
        <v>174</v>
      </c>
      <c r="B25" s="461"/>
      <c r="C25" s="457" t="s">
        <v>109</v>
      </c>
      <c r="D25" s="459" t="s">
        <v>86</v>
      </c>
      <c r="E25" s="42" t="s">
        <v>20</v>
      </c>
      <c r="F25" s="43"/>
      <c r="G25" s="89">
        <v>31850</v>
      </c>
      <c r="H25" s="90">
        <v>39600</v>
      </c>
      <c r="I25" s="75" t="s">
        <v>87</v>
      </c>
      <c r="J25" s="93">
        <v>300</v>
      </c>
      <c r="K25" s="94">
        <v>370</v>
      </c>
      <c r="L25" s="95" t="s">
        <v>88</v>
      </c>
      <c r="M25" s="444" t="s">
        <v>87</v>
      </c>
      <c r="N25" s="442">
        <v>820</v>
      </c>
      <c r="O25" s="436" t="s">
        <v>87</v>
      </c>
      <c r="P25" s="451">
        <v>8</v>
      </c>
      <c r="Q25" s="75" t="s">
        <v>87</v>
      </c>
      <c r="R25" s="99">
        <v>7750</v>
      </c>
      <c r="S25" s="100">
        <v>70</v>
      </c>
      <c r="T25" s="44"/>
      <c r="U25" s="102"/>
      <c r="V25" s="103"/>
      <c r="W25" s="104"/>
      <c r="X25" s="79"/>
      <c r="Y25" s="102" t="s">
        <v>89</v>
      </c>
      <c r="Z25" s="103"/>
      <c r="AA25" s="107"/>
      <c r="AB25" s="456" t="s">
        <v>94</v>
      </c>
      <c r="AC25" s="438">
        <v>3440</v>
      </c>
      <c r="AD25" s="436" t="s">
        <v>87</v>
      </c>
      <c r="AE25" s="440">
        <v>30</v>
      </c>
      <c r="AF25" s="444" t="s">
        <v>91</v>
      </c>
      <c r="AG25" s="442">
        <v>570</v>
      </c>
      <c r="AH25" s="436" t="s">
        <v>87</v>
      </c>
      <c r="AI25" s="454">
        <v>5</v>
      </c>
      <c r="AJ25" s="444" t="s">
        <v>91</v>
      </c>
      <c r="AK25" s="110">
        <v>370</v>
      </c>
      <c r="AL25" s="436" t="s">
        <v>91</v>
      </c>
      <c r="AM25" s="111">
        <v>3</v>
      </c>
      <c r="AN25" s="444" t="s">
        <v>91</v>
      </c>
      <c r="AO25" s="110">
        <v>60</v>
      </c>
      <c r="AP25" s="436" t="s">
        <v>91</v>
      </c>
      <c r="AQ25" s="111">
        <v>1</v>
      </c>
      <c r="AR25" s="444" t="s">
        <v>91</v>
      </c>
      <c r="AS25" s="445">
        <v>3920</v>
      </c>
      <c r="AT25" s="444" t="s">
        <v>98</v>
      </c>
      <c r="AU25" s="113">
        <v>3440</v>
      </c>
      <c r="AV25" s="77"/>
      <c r="AW25" s="115" t="s">
        <v>227</v>
      </c>
      <c r="AX25" s="493" t="s">
        <v>87</v>
      </c>
      <c r="AY25" s="495">
        <v>640</v>
      </c>
      <c r="AZ25" s="436" t="s">
        <v>87</v>
      </c>
      <c r="BA25" s="497">
        <v>6</v>
      </c>
    </row>
    <row r="26" spans="1:53" s="48" customFormat="1" ht="24" customHeight="1">
      <c r="A26" s="65" t="s">
        <v>175</v>
      </c>
      <c r="B26" s="461"/>
      <c r="C26" s="458"/>
      <c r="D26" s="460"/>
      <c r="E26" s="46" t="s">
        <v>4</v>
      </c>
      <c r="F26" s="43"/>
      <c r="G26" s="91">
        <v>39600</v>
      </c>
      <c r="H26" s="92"/>
      <c r="I26" s="75" t="s">
        <v>87</v>
      </c>
      <c r="J26" s="96">
        <v>370</v>
      </c>
      <c r="K26" s="97"/>
      <c r="L26" s="98" t="s">
        <v>88</v>
      </c>
      <c r="M26" s="444"/>
      <c r="N26" s="443"/>
      <c r="O26" s="436"/>
      <c r="P26" s="452"/>
      <c r="Q26" s="75" t="s">
        <v>87</v>
      </c>
      <c r="R26" s="96">
        <v>7750</v>
      </c>
      <c r="S26" s="101">
        <v>70</v>
      </c>
      <c r="T26" s="47" t="s">
        <v>87</v>
      </c>
      <c r="U26" s="105">
        <v>54310</v>
      </c>
      <c r="V26" s="103" t="s">
        <v>87</v>
      </c>
      <c r="W26" s="106">
        <v>540</v>
      </c>
      <c r="X26" s="80" t="s">
        <v>87</v>
      </c>
      <c r="Y26" s="108">
        <v>46560</v>
      </c>
      <c r="Z26" s="109" t="s">
        <v>91</v>
      </c>
      <c r="AA26" s="106">
        <v>460</v>
      </c>
      <c r="AB26" s="444"/>
      <c r="AC26" s="439"/>
      <c r="AD26" s="436"/>
      <c r="AE26" s="441"/>
      <c r="AF26" s="444"/>
      <c r="AG26" s="443"/>
      <c r="AH26" s="436"/>
      <c r="AI26" s="455"/>
      <c r="AJ26" s="444"/>
      <c r="AK26" s="112" t="s">
        <v>224</v>
      </c>
      <c r="AL26" s="436"/>
      <c r="AM26" s="112" t="s">
        <v>225</v>
      </c>
      <c r="AN26" s="444"/>
      <c r="AO26" s="112" t="s">
        <v>224</v>
      </c>
      <c r="AP26" s="436"/>
      <c r="AQ26" s="112" t="s">
        <v>225</v>
      </c>
      <c r="AR26" s="444"/>
      <c r="AS26" s="446"/>
      <c r="AT26" s="444"/>
      <c r="AU26" s="114">
        <v>30</v>
      </c>
      <c r="AV26" s="77"/>
      <c r="AW26" s="116">
        <v>0.94</v>
      </c>
      <c r="AX26" s="494"/>
      <c r="AY26" s="496"/>
      <c r="AZ26" s="436"/>
      <c r="BA26" s="498"/>
    </row>
    <row r="27" spans="1:53" s="72" customFormat="1" ht="24" customHeight="1">
      <c r="A27" s="64" t="s">
        <v>176</v>
      </c>
      <c r="B27" s="461"/>
      <c r="C27" s="447" t="s">
        <v>110</v>
      </c>
      <c r="D27" s="449" t="s">
        <v>104</v>
      </c>
      <c r="E27" s="66" t="s">
        <v>20</v>
      </c>
      <c r="F27" s="67"/>
      <c r="G27" s="89">
        <v>30680</v>
      </c>
      <c r="H27" s="90">
        <v>38430</v>
      </c>
      <c r="I27" s="75" t="s">
        <v>87</v>
      </c>
      <c r="J27" s="93">
        <v>280</v>
      </c>
      <c r="K27" s="94">
        <v>360</v>
      </c>
      <c r="L27" s="95" t="s">
        <v>88</v>
      </c>
      <c r="M27" s="437" t="s">
        <v>97</v>
      </c>
      <c r="N27" s="442">
        <v>740</v>
      </c>
      <c r="O27" s="436" t="s">
        <v>87</v>
      </c>
      <c r="P27" s="451">
        <v>7</v>
      </c>
      <c r="Q27" s="75" t="s">
        <v>87</v>
      </c>
      <c r="R27" s="99">
        <v>7750</v>
      </c>
      <c r="S27" s="100">
        <v>70</v>
      </c>
      <c r="T27" s="68"/>
      <c r="U27" s="102"/>
      <c r="V27" s="103"/>
      <c r="W27" s="104"/>
      <c r="X27" s="79"/>
      <c r="Y27" s="102" t="s">
        <v>89</v>
      </c>
      <c r="Z27" s="103"/>
      <c r="AA27" s="107"/>
      <c r="AB27" s="453" t="s">
        <v>87</v>
      </c>
      <c r="AC27" s="438">
        <v>3100</v>
      </c>
      <c r="AD27" s="436" t="s">
        <v>87</v>
      </c>
      <c r="AE27" s="440">
        <v>30</v>
      </c>
      <c r="AF27" s="437" t="s">
        <v>91</v>
      </c>
      <c r="AG27" s="442">
        <v>520</v>
      </c>
      <c r="AH27" s="436" t="s">
        <v>87</v>
      </c>
      <c r="AI27" s="454">
        <v>5</v>
      </c>
      <c r="AJ27" s="437" t="s">
        <v>91</v>
      </c>
      <c r="AK27" s="110">
        <v>350</v>
      </c>
      <c r="AL27" s="436" t="s">
        <v>91</v>
      </c>
      <c r="AM27" s="111">
        <v>3</v>
      </c>
      <c r="AN27" s="437" t="s">
        <v>91</v>
      </c>
      <c r="AO27" s="110">
        <v>60</v>
      </c>
      <c r="AP27" s="436" t="s">
        <v>91</v>
      </c>
      <c r="AQ27" s="111">
        <v>1</v>
      </c>
      <c r="AR27" s="437" t="s">
        <v>91</v>
      </c>
      <c r="AS27" s="445">
        <v>3660</v>
      </c>
      <c r="AT27" s="437" t="s">
        <v>98</v>
      </c>
      <c r="AU27" s="113">
        <v>3100</v>
      </c>
      <c r="AV27" s="77"/>
      <c r="AW27" s="115" t="s">
        <v>227</v>
      </c>
      <c r="AX27" s="493" t="s">
        <v>87</v>
      </c>
      <c r="AY27" s="495">
        <v>570</v>
      </c>
      <c r="AZ27" s="436" t="s">
        <v>87</v>
      </c>
      <c r="BA27" s="497">
        <v>5</v>
      </c>
    </row>
    <row r="28" spans="1:53" s="72" customFormat="1" ht="24" customHeight="1">
      <c r="A28" s="64" t="s">
        <v>177</v>
      </c>
      <c r="B28" s="461"/>
      <c r="C28" s="448"/>
      <c r="D28" s="450"/>
      <c r="E28" s="70" t="s">
        <v>4</v>
      </c>
      <c r="F28" s="67"/>
      <c r="G28" s="91">
        <v>38430</v>
      </c>
      <c r="H28" s="92"/>
      <c r="I28" s="75" t="s">
        <v>87</v>
      </c>
      <c r="J28" s="96">
        <v>360</v>
      </c>
      <c r="K28" s="97"/>
      <c r="L28" s="98" t="s">
        <v>88</v>
      </c>
      <c r="M28" s="437"/>
      <c r="N28" s="443"/>
      <c r="O28" s="436"/>
      <c r="P28" s="452"/>
      <c r="Q28" s="75" t="s">
        <v>87</v>
      </c>
      <c r="R28" s="96">
        <v>7750</v>
      </c>
      <c r="S28" s="101">
        <v>70</v>
      </c>
      <c r="T28" s="71" t="s">
        <v>87</v>
      </c>
      <c r="U28" s="105">
        <v>54310</v>
      </c>
      <c r="V28" s="103" t="s">
        <v>87</v>
      </c>
      <c r="W28" s="106">
        <v>540</v>
      </c>
      <c r="X28" s="80" t="s">
        <v>87</v>
      </c>
      <c r="Y28" s="108">
        <v>46560</v>
      </c>
      <c r="Z28" s="109" t="s">
        <v>91</v>
      </c>
      <c r="AA28" s="106">
        <v>460</v>
      </c>
      <c r="AB28" s="437"/>
      <c r="AC28" s="439"/>
      <c r="AD28" s="436"/>
      <c r="AE28" s="441"/>
      <c r="AF28" s="437"/>
      <c r="AG28" s="443"/>
      <c r="AH28" s="436"/>
      <c r="AI28" s="455"/>
      <c r="AJ28" s="437"/>
      <c r="AK28" s="112" t="s">
        <v>224</v>
      </c>
      <c r="AL28" s="436"/>
      <c r="AM28" s="112" t="s">
        <v>225</v>
      </c>
      <c r="AN28" s="437"/>
      <c r="AO28" s="112" t="s">
        <v>224</v>
      </c>
      <c r="AP28" s="436"/>
      <c r="AQ28" s="112" t="s">
        <v>225</v>
      </c>
      <c r="AR28" s="437"/>
      <c r="AS28" s="446"/>
      <c r="AT28" s="437"/>
      <c r="AU28" s="114">
        <v>30</v>
      </c>
      <c r="AV28" s="77"/>
      <c r="AW28" s="116">
        <v>0.98</v>
      </c>
      <c r="AX28" s="494"/>
      <c r="AY28" s="496"/>
      <c r="AZ28" s="436"/>
      <c r="BA28" s="498"/>
    </row>
    <row r="29" spans="1:53" s="48" customFormat="1" ht="24" customHeight="1">
      <c r="A29" s="65" t="s">
        <v>178</v>
      </c>
      <c r="B29" s="461"/>
      <c r="C29" s="457" t="s">
        <v>111</v>
      </c>
      <c r="D29" s="459" t="s">
        <v>100</v>
      </c>
      <c r="E29" s="42" t="s">
        <v>20</v>
      </c>
      <c r="F29" s="43"/>
      <c r="G29" s="89">
        <v>28890</v>
      </c>
      <c r="H29" s="90">
        <v>36640</v>
      </c>
      <c r="I29" s="75" t="s">
        <v>87</v>
      </c>
      <c r="J29" s="93">
        <v>270</v>
      </c>
      <c r="K29" s="94">
        <v>340</v>
      </c>
      <c r="L29" s="95" t="s">
        <v>88</v>
      </c>
      <c r="M29" s="444" t="s">
        <v>87</v>
      </c>
      <c r="N29" s="442">
        <v>620</v>
      </c>
      <c r="O29" s="436" t="s">
        <v>87</v>
      </c>
      <c r="P29" s="451">
        <v>6</v>
      </c>
      <c r="Q29" s="75" t="s">
        <v>87</v>
      </c>
      <c r="R29" s="99">
        <v>7750</v>
      </c>
      <c r="S29" s="100">
        <v>70</v>
      </c>
      <c r="T29" s="44"/>
      <c r="U29" s="102"/>
      <c r="V29" s="103"/>
      <c r="W29" s="104"/>
      <c r="X29" s="79"/>
      <c r="Y29" s="102" t="s">
        <v>89</v>
      </c>
      <c r="Z29" s="103"/>
      <c r="AA29" s="107"/>
      <c r="AB29" s="456" t="s">
        <v>87</v>
      </c>
      <c r="AC29" s="438">
        <v>2580</v>
      </c>
      <c r="AD29" s="436" t="s">
        <v>87</v>
      </c>
      <c r="AE29" s="440">
        <v>20</v>
      </c>
      <c r="AF29" s="444" t="s">
        <v>91</v>
      </c>
      <c r="AG29" s="442">
        <v>500</v>
      </c>
      <c r="AH29" s="436" t="s">
        <v>87</v>
      </c>
      <c r="AI29" s="454">
        <v>5</v>
      </c>
      <c r="AJ29" s="444" t="s">
        <v>91</v>
      </c>
      <c r="AK29" s="110">
        <v>300</v>
      </c>
      <c r="AL29" s="436" t="s">
        <v>91</v>
      </c>
      <c r="AM29" s="111">
        <v>3</v>
      </c>
      <c r="AN29" s="444" t="s">
        <v>91</v>
      </c>
      <c r="AO29" s="110">
        <v>50</v>
      </c>
      <c r="AP29" s="436" t="s">
        <v>91</v>
      </c>
      <c r="AQ29" s="111">
        <v>1</v>
      </c>
      <c r="AR29" s="444" t="s">
        <v>91</v>
      </c>
      <c r="AS29" s="445">
        <v>3160</v>
      </c>
      <c r="AT29" s="444" t="s">
        <v>98</v>
      </c>
      <c r="AU29" s="113">
        <v>2580</v>
      </c>
      <c r="AV29" s="77"/>
      <c r="AW29" s="115" t="s">
        <v>227</v>
      </c>
      <c r="AX29" s="493" t="s">
        <v>216</v>
      </c>
      <c r="AY29" s="495">
        <v>480</v>
      </c>
      <c r="AZ29" s="436" t="s">
        <v>87</v>
      </c>
      <c r="BA29" s="497">
        <v>4</v>
      </c>
    </row>
    <row r="30" spans="1:53" s="48" customFormat="1" ht="24" customHeight="1">
      <c r="A30" s="65" t="s">
        <v>179</v>
      </c>
      <c r="B30" s="461"/>
      <c r="C30" s="458"/>
      <c r="D30" s="460"/>
      <c r="E30" s="46" t="s">
        <v>4</v>
      </c>
      <c r="F30" s="43"/>
      <c r="G30" s="91">
        <v>36640</v>
      </c>
      <c r="H30" s="92"/>
      <c r="I30" s="75" t="s">
        <v>87</v>
      </c>
      <c r="J30" s="96">
        <v>340</v>
      </c>
      <c r="K30" s="97"/>
      <c r="L30" s="98" t="s">
        <v>88</v>
      </c>
      <c r="M30" s="444"/>
      <c r="N30" s="443"/>
      <c r="O30" s="436"/>
      <c r="P30" s="452"/>
      <c r="Q30" s="75" t="s">
        <v>87</v>
      </c>
      <c r="R30" s="96">
        <v>7750</v>
      </c>
      <c r="S30" s="101">
        <v>70</v>
      </c>
      <c r="T30" s="47" t="s">
        <v>94</v>
      </c>
      <c r="U30" s="105">
        <v>54310</v>
      </c>
      <c r="V30" s="103" t="s">
        <v>87</v>
      </c>
      <c r="W30" s="106">
        <v>540</v>
      </c>
      <c r="X30" s="80" t="s">
        <v>87</v>
      </c>
      <c r="Y30" s="108">
        <v>46560</v>
      </c>
      <c r="Z30" s="109" t="s">
        <v>91</v>
      </c>
      <c r="AA30" s="106">
        <v>460</v>
      </c>
      <c r="AB30" s="444"/>
      <c r="AC30" s="439"/>
      <c r="AD30" s="436"/>
      <c r="AE30" s="441"/>
      <c r="AF30" s="444"/>
      <c r="AG30" s="443"/>
      <c r="AH30" s="436"/>
      <c r="AI30" s="455"/>
      <c r="AJ30" s="444"/>
      <c r="AK30" s="112" t="s">
        <v>224</v>
      </c>
      <c r="AL30" s="436"/>
      <c r="AM30" s="112" t="s">
        <v>225</v>
      </c>
      <c r="AN30" s="444"/>
      <c r="AO30" s="112" t="s">
        <v>224</v>
      </c>
      <c r="AP30" s="436"/>
      <c r="AQ30" s="112" t="s">
        <v>225</v>
      </c>
      <c r="AR30" s="444"/>
      <c r="AS30" s="446"/>
      <c r="AT30" s="444"/>
      <c r="AU30" s="114">
        <v>20</v>
      </c>
      <c r="AV30" s="77"/>
      <c r="AW30" s="116">
        <v>0.91</v>
      </c>
      <c r="AX30" s="494"/>
      <c r="AY30" s="496"/>
      <c r="AZ30" s="436"/>
      <c r="BA30" s="498"/>
    </row>
    <row r="31" spans="1:53" s="72" customFormat="1" ht="24" customHeight="1">
      <c r="A31" s="64" t="s">
        <v>180</v>
      </c>
      <c r="B31" s="461"/>
      <c r="C31" s="447" t="s">
        <v>112</v>
      </c>
      <c r="D31" s="449" t="s">
        <v>86</v>
      </c>
      <c r="E31" s="66" t="s">
        <v>20</v>
      </c>
      <c r="F31" s="67"/>
      <c r="G31" s="89">
        <v>27610</v>
      </c>
      <c r="H31" s="90">
        <v>35360</v>
      </c>
      <c r="I31" s="75" t="s">
        <v>87</v>
      </c>
      <c r="J31" s="93">
        <v>250</v>
      </c>
      <c r="K31" s="94">
        <v>330</v>
      </c>
      <c r="L31" s="95" t="s">
        <v>88</v>
      </c>
      <c r="M31" s="437" t="s">
        <v>87</v>
      </c>
      <c r="N31" s="442">
        <v>530</v>
      </c>
      <c r="O31" s="436" t="s">
        <v>87</v>
      </c>
      <c r="P31" s="451">
        <v>5</v>
      </c>
      <c r="Q31" s="75" t="s">
        <v>87</v>
      </c>
      <c r="R31" s="99">
        <v>7750</v>
      </c>
      <c r="S31" s="100">
        <v>70</v>
      </c>
      <c r="T31" s="68"/>
      <c r="U31" s="102"/>
      <c r="V31" s="103"/>
      <c r="W31" s="104"/>
      <c r="X31" s="79"/>
      <c r="Y31" s="102" t="s">
        <v>89</v>
      </c>
      <c r="Z31" s="103"/>
      <c r="AA31" s="107"/>
      <c r="AB31" s="453" t="s">
        <v>87</v>
      </c>
      <c r="AC31" s="438">
        <v>2210</v>
      </c>
      <c r="AD31" s="436" t="s">
        <v>87</v>
      </c>
      <c r="AE31" s="440">
        <v>20</v>
      </c>
      <c r="AF31" s="437" t="s">
        <v>91</v>
      </c>
      <c r="AG31" s="442">
        <v>500</v>
      </c>
      <c r="AH31" s="436" t="s">
        <v>87</v>
      </c>
      <c r="AI31" s="454">
        <v>5</v>
      </c>
      <c r="AJ31" s="437" t="s">
        <v>91</v>
      </c>
      <c r="AK31" s="110">
        <v>270</v>
      </c>
      <c r="AL31" s="436" t="s">
        <v>91</v>
      </c>
      <c r="AM31" s="111">
        <v>2</v>
      </c>
      <c r="AN31" s="437" t="s">
        <v>91</v>
      </c>
      <c r="AO31" s="110">
        <v>40</v>
      </c>
      <c r="AP31" s="436" t="s">
        <v>91</v>
      </c>
      <c r="AQ31" s="111">
        <v>1</v>
      </c>
      <c r="AR31" s="437" t="s">
        <v>91</v>
      </c>
      <c r="AS31" s="445">
        <v>2810</v>
      </c>
      <c r="AT31" s="437" t="s">
        <v>98</v>
      </c>
      <c r="AU31" s="113">
        <v>2210</v>
      </c>
      <c r="AV31" s="77"/>
      <c r="AW31" s="115" t="s">
        <v>227</v>
      </c>
      <c r="AX31" s="493" t="s">
        <v>87</v>
      </c>
      <c r="AY31" s="495">
        <v>410</v>
      </c>
      <c r="AZ31" s="436" t="s">
        <v>87</v>
      </c>
      <c r="BA31" s="497">
        <v>4</v>
      </c>
    </row>
    <row r="32" spans="1:53" s="72" customFormat="1" ht="24" customHeight="1">
      <c r="A32" s="64" t="s">
        <v>181</v>
      </c>
      <c r="B32" s="461"/>
      <c r="C32" s="448"/>
      <c r="D32" s="450"/>
      <c r="E32" s="70" t="s">
        <v>4</v>
      </c>
      <c r="F32" s="67"/>
      <c r="G32" s="91">
        <v>35360</v>
      </c>
      <c r="H32" s="92"/>
      <c r="I32" s="75" t="s">
        <v>87</v>
      </c>
      <c r="J32" s="96">
        <v>330</v>
      </c>
      <c r="K32" s="97"/>
      <c r="L32" s="98" t="s">
        <v>88</v>
      </c>
      <c r="M32" s="437"/>
      <c r="N32" s="443"/>
      <c r="O32" s="436"/>
      <c r="P32" s="452"/>
      <c r="Q32" s="75" t="s">
        <v>87</v>
      </c>
      <c r="R32" s="96">
        <v>7750</v>
      </c>
      <c r="S32" s="101">
        <v>70</v>
      </c>
      <c r="T32" s="71" t="s">
        <v>93</v>
      </c>
      <c r="U32" s="105">
        <v>54310</v>
      </c>
      <c r="V32" s="103" t="s">
        <v>87</v>
      </c>
      <c r="W32" s="106">
        <v>540</v>
      </c>
      <c r="X32" s="80" t="s">
        <v>87</v>
      </c>
      <c r="Y32" s="108">
        <v>46560</v>
      </c>
      <c r="Z32" s="109" t="s">
        <v>91</v>
      </c>
      <c r="AA32" s="106">
        <v>460</v>
      </c>
      <c r="AB32" s="437"/>
      <c r="AC32" s="439"/>
      <c r="AD32" s="436"/>
      <c r="AE32" s="441"/>
      <c r="AF32" s="437"/>
      <c r="AG32" s="443"/>
      <c r="AH32" s="436"/>
      <c r="AI32" s="455"/>
      <c r="AJ32" s="437"/>
      <c r="AK32" s="112" t="s">
        <v>224</v>
      </c>
      <c r="AL32" s="436"/>
      <c r="AM32" s="112" t="s">
        <v>225</v>
      </c>
      <c r="AN32" s="437"/>
      <c r="AO32" s="112" t="s">
        <v>224</v>
      </c>
      <c r="AP32" s="436"/>
      <c r="AQ32" s="112" t="s">
        <v>225</v>
      </c>
      <c r="AR32" s="437"/>
      <c r="AS32" s="446"/>
      <c r="AT32" s="437"/>
      <c r="AU32" s="114">
        <v>20</v>
      </c>
      <c r="AV32" s="77"/>
      <c r="AW32" s="116">
        <v>0.94</v>
      </c>
      <c r="AX32" s="494"/>
      <c r="AY32" s="496"/>
      <c r="AZ32" s="436"/>
      <c r="BA32" s="498"/>
    </row>
    <row r="33" spans="1:53" s="48" customFormat="1" ht="24" customHeight="1">
      <c r="A33" s="65" t="s">
        <v>182</v>
      </c>
      <c r="B33" s="461"/>
      <c r="C33" s="457" t="s">
        <v>113</v>
      </c>
      <c r="D33" s="459" t="s">
        <v>100</v>
      </c>
      <c r="E33" s="42" t="s">
        <v>20</v>
      </c>
      <c r="F33" s="43"/>
      <c r="G33" s="89">
        <v>26650</v>
      </c>
      <c r="H33" s="90">
        <v>34400</v>
      </c>
      <c r="I33" s="75" t="s">
        <v>87</v>
      </c>
      <c r="J33" s="93">
        <v>240</v>
      </c>
      <c r="K33" s="94">
        <v>320</v>
      </c>
      <c r="L33" s="95" t="s">
        <v>88</v>
      </c>
      <c r="M33" s="444" t="s">
        <v>87</v>
      </c>
      <c r="N33" s="442">
        <v>460</v>
      </c>
      <c r="O33" s="436" t="s">
        <v>87</v>
      </c>
      <c r="P33" s="451">
        <v>4</v>
      </c>
      <c r="Q33" s="75" t="s">
        <v>87</v>
      </c>
      <c r="R33" s="99">
        <v>7750</v>
      </c>
      <c r="S33" s="100">
        <v>70</v>
      </c>
      <c r="T33" s="44"/>
      <c r="U33" s="102"/>
      <c r="V33" s="103"/>
      <c r="W33" s="104"/>
      <c r="X33" s="79"/>
      <c r="Y33" s="102" t="s">
        <v>89</v>
      </c>
      <c r="Z33" s="103"/>
      <c r="AA33" s="107"/>
      <c r="AB33" s="456" t="s">
        <v>97</v>
      </c>
      <c r="AC33" s="438">
        <v>1930</v>
      </c>
      <c r="AD33" s="436" t="s">
        <v>87</v>
      </c>
      <c r="AE33" s="440">
        <v>10</v>
      </c>
      <c r="AF33" s="444" t="s">
        <v>91</v>
      </c>
      <c r="AG33" s="442">
        <v>500</v>
      </c>
      <c r="AH33" s="436" t="s">
        <v>87</v>
      </c>
      <c r="AI33" s="454">
        <v>5</v>
      </c>
      <c r="AJ33" s="444" t="s">
        <v>91</v>
      </c>
      <c r="AK33" s="110">
        <v>250</v>
      </c>
      <c r="AL33" s="436" t="s">
        <v>91</v>
      </c>
      <c r="AM33" s="111">
        <v>2</v>
      </c>
      <c r="AN33" s="444" t="s">
        <v>91</v>
      </c>
      <c r="AO33" s="110">
        <v>40</v>
      </c>
      <c r="AP33" s="436" t="s">
        <v>91</v>
      </c>
      <c r="AQ33" s="111">
        <v>1</v>
      </c>
      <c r="AR33" s="444" t="s">
        <v>91</v>
      </c>
      <c r="AS33" s="445">
        <v>2540</v>
      </c>
      <c r="AT33" s="444" t="s">
        <v>98</v>
      </c>
      <c r="AU33" s="113">
        <v>1940</v>
      </c>
      <c r="AV33" s="77"/>
      <c r="AW33" s="115" t="s">
        <v>227</v>
      </c>
      <c r="AX33" s="493" t="s">
        <v>216</v>
      </c>
      <c r="AY33" s="495">
        <v>360</v>
      </c>
      <c r="AZ33" s="436" t="s">
        <v>87</v>
      </c>
      <c r="BA33" s="497">
        <v>3</v>
      </c>
    </row>
    <row r="34" spans="1:53" s="48" customFormat="1" ht="24" customHeight="1">
      <c r="A34" s="65" t="s">
        <v>183</v>
      </c>
      <c r="B34" s="461"/>
      <c r="C34" s="458"/>
      <c r="D34" s="460"/>
      <c r="E34" s="46" t="s">
        <v>4</v>
      </c>
      <c r="F34" s="43"/>
      <c r="G34" s="91">
        <v>34400</v>
      </c>
      <c r="H34" s="92"/>
      <c r="I34" s="75" t="s">
        <v>87</v>
      </c>
      <c r="J34" s="96">
        <v>320</v>
      </c>
      <c r="K34" s="97"/>
      <c r="L34" s="98" t="s">
        <v>88</v>
      </c>
      <c r="M34" s="444"/>
      <c r="N34" s="443"/>
      <c r="O34" s="436"/>
      <c r="P34" s="452"/>
      <c r="Q34" s="75" t="s">
        <v>87</v>
      </c>
      <c r="R34" s="96">
        <v>7750</v>
      </c>
      <c r="S34" s="101">
        <v>70</v>
      </c>
      <c r="T34" s="47" t="s">
        <v>94</v>
      </c>
      <c r="U34" s="105">
        <v>54310</v>
      </c>
      <c r="V34" s="103" t="s">
        <v>87</v>
      </c>
      <c r="W34" s="106">
        <v>540</v>
      </c>
      <c r="X34" s="80" t="s">
        <v>217</v>
      </c>
      <c r="Y34" s="108">
        <v>46560</v>
      </c>
      <c r="Z34" s="109" t="s">
        <v>91</v>
      </c>
      <c r="AA34" s="106">
        <v>460</v>
      </c>
      <c r="AB34" s="444"/>
      <c r="AC34" s="439"/>
      <c r="AD34" s="436"/>
      <c r="AE34" s="441"/>
      <c r="AF34" s="444"/>
      <c r="AG34" s="443"/>
      <c r="AH34" s="436"/>
      <c r="AI34" s="455"/>
      <c r="AJ34" s="444"/>
      <c r="AK34" s="112" t="s">
        <v>224</v>
      </c>
      <c r="AL34" s="436"/>
      <c r="AM34" s="112" t="s">
        <v>225</v>
      </c>
      <c r="AN34" s="444"/>
      <c r="AO34" s="112" t="s">
        <v>224</v>
      </c>
      <c r="AP34" s="436"/>
      <c r="AQ34" s="112" t="s">
        <v>225</v>
      </c>
      <c r="AR34" s="444"/>
      <c r="AS34" s="446"/>
      <c r="AT34" s="444"/>
      <c r="AU34" s="114">
        <v>10</v>
      </c>
      <c r="AV34" s="77"/>
      <c r="AW34" s="116">
        <v>0.99</v>
      </c>
      <c r="AX34" s="494"/>
      <c r="AY34" s="496"/>
      <c r="AZ34" s="436"/>
      <c r="BA34" s="498"/>
    </row>
    <row r="35" spans="1:53" s="72" customFormat="1" ht="24" customHeight="1">
      <c r="A35" s="64" t="s">
        <v>184</v>
      </c>
      <c r="B35" s="461"/>
      <c r="C35" s="447" t="s">
        <v>114</v>
      </c>
      <c r="D35" s="449" t="s">
        <v>100</v>
      </c>
      <c r="E35" s="66" t="s">
        <v>20</v>
      </c>
      <c r="F35" s="67"/>
      <c r="G35" s="89">
        <v>25910</v>
      </c>
      <c r="H35" s="90">
        <v>33660</v>
      </c>
      <c r="I35" s="75" t="s">
        <v>87</v>
      </c>
      <c r="J35" s="93">
        <v>240</v>
      </c>
      <c r="K35" s="94">
        <v>310</v>
      </c>
      <c r="L35" s="95" t="s">
        <v>88</v>
      </c>
      <c r="M35" s="437" t="s">
        <v>97</v>
      </c>
      <c r="N35" s="442">
        <v>410</v>
      </c>
      <c r="O35" s="436" t="s">
        <v>87</v>
      </c>
      <c r="P35" s="451">
        <v>4</v>
      </c>
      <c r="Q35" s="75" t="s">
        <v>87</v>
      </c>
      <c r="R35" s="99">
        <v>7750</v>
      </c>
      <c r="S35" s="100">
        <v>70</v>
      </c>
      <c r="T35" s="68"/>
      <c r="U35" s="102"/>
      <c r="V35" s="103"/>
      <c r="W35" s="104"/>
      <c r="X35" s="79"/>
      <c r="Y35" s="102" t="s">
        <v>89</v>
      </c>
      <c r="Z35" s="103"/>
      <c r="AA35" s="107"/>
      <c r="AB35" s="453" t="s">
        <v>102</v>
      </c>
      <c r="AC35" s="438">
        <v>1720</v>
      </c>
      <c r="AD35" s="436" t="s">
        <v>87</v>
      </c>
      <c r="AE35" s="440">
        <v>10</v>
      </c>
      <c r="AF35" s="437" t="s">
        <v>91</v>
      </c>
      <c r="AG35" s="442">
        <v>500</v>
      </c>
      <c r="AH35" s="436" t="s">
        <v>87</v>
      </c>
      <c r="AI35" s="454">
        <v>5</v>
      </c>
      <c r="AJ35" s="437" t="s">
        <v>91</v>
      </c>
      <c r="AK35" s="110">
        <v>220</v>
      </c>
      <c r="AL35" s="436" t="s">
        <v>91</v>
      </c>
      <c r="AM35" s="111">
        <v>2</v>
      </c>
      <c r="AN35" s="437" t="s">
        <v>91</v>
      </c>
      <c r="AO35" s="110">
        <v>40</v>
      </c>
      <c r="AP35" s="436" t="s">
        <v>91</v>
      </c>
      <c r="AQ35" s="111">
        <v>1</v>
      </c>
      <c r="AR35" s="437" t="s">
        <v>91</v>
      </c>
      <c r="AS35" s="445">
        <v>2440</v>
      </c>
      <c r="AT35" s="437" t="s">
        <v>98</v>
      </c>
      <c r="AU35" s="113">
        <v>1720</v>
      </c>
      <c r="AV35" s="77"/>
      <c r="AW35" s="115" t="s">
        <v>227</v>
      </c>
      <c r="AX35" s="493" t="s">
        <v>216</v>
      </c>
      <c r="AY35" s="495">
        <v>320</v>
      </c>
      <c r="AZ35" s="436" t="s">
        <v>87</v>
      </c>
      <c r="BA35" s="497">
        <v>3</v>
      </c>
    </row>
    <row r="36" spans="1:53" s="72" customFormat="1" ht="24" customHeight="1">
      <c r="A36" s="64" t="s">
        <v>185</v>
      </c>
      <c r="B36" s="461"/>
      <c r="C36" s="448"/>
      <c r="D36" s="450"/>
      <c r="E36" s="70" t="s">
        <v>4</v>
      </c>
      <c r="F36" s="67"/>
      <c r="G36" s="91">
        <v>33660</v>
      </c>
      <c r="H36" s="92"/>
      <c r="I36" s="75" t="s">
        <v>87</v>
      </c>
      <c r="J36" s="96">
        <v>310</v>
      </c>
      <c r="K36" s="97"/>
      <c r="L36" s="98" t="s">
        <v>88</v>
      </c>
      <c r="M36" s="437"/>
      <c r="N36" s="443"/>
      <c r="O36" s="436"/>
      <c r="P36" s="452"/>
      <c r="Q36" s="75" t="s">
        <v>87</v>
      </c>
      <c r="R36" s="96">
        <v>7750</v>
      </c>
      <c r="S36" s="101">
        <v>70</v>
      </c>
      <c r="T36" s="71" t="s">
        <v>87</v>
      </c>
      <c r="U36" s="105">
        <v>54310</v>
      </c>
      <c r="V36" s="103" t="s">
        <v>87</v>
      </c>
      <c r="W36" s="106">
        <v>540</v>
      </c>
      <c r="X36" s="80" t="s">
        <v>87</v>
      </c>
      <c r="Y36" s="108">
        <v>46560</v>
      </c>
      <c r="Z36" s="109" t="s">
        <v>91</v>
      </c>
      <c r="AA36" s="106">
        <v>460</v>
      </c>
      <c r="AB36" s="437"/>
      <c r="AC36" s="439"/>
      <c r="AD36" s="436"/>
      <c r="AE36" s="441"/>
      <c r="AF36" s="437"/>
      <c r="AG36" s="443"/>
      <c r="AH36" s="436"/>
      <c r="AI36" s="455"/>
      <c r="AJ36" s="437"/>
      <c r="AK36" s="112" t="s">
        <v>224</v>
      </c>
      <c r="AL36" s="436"/>
      <c r="AM36" s="112" t="s">
        <v>225</v>
      </c>
      <c r="AN36" s="437"/>
      <c r="AO36" s="112" t="s">
        <v>224</v>
      </c>
      <c r="AP36" s="436"/>
      <c r="AQ36" s="112" t="s">
        <v>225</v>
      </c>
      <c r="AR36" s="437"/>
      <c r="AS36" s="446"/>
      <c r="AT36" s="437"/>
      <c r="AU36" s="114">
        <v>10</v>
      </c>
      <c r="AV36" s="77"/>
      <c r="AW36" s="116">
        <v>0.98</v>
      </c>
      <c r="AX36" s="494"/>
      <c r="AY36" s="496"/>
      <c r="AZ36" s="436"/>
      <c r="BA36" s="498"/>
    </row>
    <row r="37" spans="1:53" s="48" customFormat="1" ht="24" customHeight="1">
      <c r="A37" s="65" t="s">
        <v>186</v>
      </c>
      <c r="B37" s="461"/>
      <c r="C37" s="457" t="s">
        <v>115</v>
      </c>
      <c r="D37" s="459" t="s">
        <v>100</v>
      </c>
      <c r="E37" s="42" t="s">
        <v>20</v>
      </c>
      <c r="F37" s="43"/>
      <c r="G37" s="89">
        <v>25320</v>
      </c>
      <c r="H37" s="90">
        <v>33070</v>
      </c>
      <c r="I37" s="75" t="s">
        <v>87</v>
      </c>
      <c r="J37" s="93">
        <v>230</v>
      </c>
      <c r="K37" s="94">
        <v>310</v>
      </c>
      <c r="L37" s="95" t="s">
        <v>88</v>
      </c>
      <c r="M37" s="444" t="s">
        <v>94</v>
      </c>
      <c r="N37" s="442">
        <v>370</v>
      </c>
      <c r="O37" s="436" t="s">
        <v>87</v>
      </c>
      <c r="P37" s="451">
        <v>3</v>
      </c>
      <c r="Q37" s="75" t="s">
        <v>87</v>
      </c>
      <c r="R37" s="99">
        <v>7750</v>
      </c>
      <c r="S37" s="100">
        <v>70</v>
      </c>
      <c r="T37" s="44"/>
      <c r="U37" s="102"/>
      <c r="V37" s="103"/>
      <c r="W37" s="104"/>
      <c r="X37" s="79"/>
      <c r="Y37" s="102" t="s">
        <v>89</v>
      </c>
      <c r="Z37" s="103"/>
      <c r="AA37" s="107"/>
      <c r="AB37" s="456" t="s">
        <v>97</v>
      </c>
      <c r="AC37" s="438">
        <v>1550</v>
      </c>
      <c r="AD37" s="436" t="s">
        <v>87</v>
      </c>
      <c r="AE37" s="440">
        <v>10</v>
      </c>
      <c r="AF37" s="444" t="s">
        <v>91</v>
      </c>
      <c r="AG37" s="442">
        <v>500</v>
      </c>
      <c r="AH37" s="436" t="s">
        <v>87</v>
      </c>
      <c r="AI37" s="454">
        <v>5</v>
      </c>
      <c r="AJ37" s="444" t="s">
        <v>91</v>
      </c>
      <c r="AK37" s="110">
        <v>200</v>
      </c>
      <c r="AL37" s="436" t="s">
        <v>91</v>
      </c>
      <c r="AM37" s="111">
        <v>2</v>
      </c>
      <c r="AN37" s="444" t="s">
        <v>91</v>
      </c>
      <c r="AO37" s="110">
        <v>30</v>
      </c>
      <c r="AP37" s="436" t="s">
        <v>91</v>
      </c>
      <c r="AQ37" s="111">
        <v>1</v>
      </c>
      <c r="AR37" s="444" t="s">
        <v>91</v>
      </c>
      <c r="AS37" s="445">
        <v>2360</v>
      </c>
      <c r="AT37" s="444" t="s">
        <v>117</v>
      </c>
      <c r="AU37" s="113">
        <v>1550</v>
      </c>
      <c r="AV37" s="77"/>
      <c r="AW37" s="115" t="s">
        <v>227</v>
      </c>
      <c r="AX37" s="493" t="s">
        <v>87</v>
      </c>
      <c r="AY37" s="495">
        <v>280</v>
      </c>
      <c r="AZ37" s="436" t="s">
        <v>87</v>
      </c>
      <c r="BA37" s="497">
        <v>2</v>
      </c>
    </row>
    <row r="38" spans="1:53" s="48" customFormat="1" ht="24" customHeight="1">
      <c r="A38" s="65" t="s">
        <v>187</v>
      </c>
      <c r="B38" s="461"/>
      <c r="C38" s="458"/>
      <c r="D38" s="460"/>
      <c r="E38" s="46" t="s">
        <v>4</v>
      </c>
      <c r="F38" s="43"/>
      <c r="G38" s="91">
        <v>33070</v>
      </c>
      <c r="H38" s="92"/>
      <c r="I38" s="75" t="s">
        <v>87</v>
      </c>
      <c r="J38" s="96">
        <v>310</v>
      </c>
      <c r="K38" s="97"/>
      <c r="L38" s="98" t="s">
        <v>88</v>
      </c>
      <c r="M38" s="444"/>
      <c r="N38" s="443"/>
      <c r="O38" s="436"/>
      <c r="P38" s="452"/>
      <c r="Q38" s="75" t="s">
        <v>87</v>
      </c>
      <c r="R38" s="96">
        <v>7750</v>
      </c>
      <c r="S38" s="101">
        <v>70</v>
      </c>
      <c r="T38" s="47" t="s">
        <v>94</v>
      </c>
      <c r="U38" s="105">
        <v>54310</v>
      </c>
      <c r="V38" s="103" t="s">
        <v>87</v>
      </c>
      <c r="W38" s="106">
        <v>540</v>
      </c>
      <c r="X38" s="80" t="s">
        <v>87</v>
      </c>
      <c r="Y38" s="108">
        <v>46560</v>
      </c>
      <c r="Z38" s="109" t="s">
        <v>91</v>
      </c>
      <c r="AA38" s="106">
        <v>460</v>
      </c>
      <c r="AB38" s="444"/>
      <c r="AC38" s="439"/>
      <c r="AD38" s="436"/>
      <c r="AE38" s="441"/>
      <c r="AF38" s="444"/>
      <c r="AG38" s="443"/>
      <c r="AH38" s="436"/>
      <c r="AI38" s="455"/>
      <c r="AJ38" s="444"/>
      <c r="AK38" s="112" t="s">
        <v>224</v>
      </c>
      <c r="AL38" s="436"/>
      <c r="AM38" s="112" t="s">
        <v>225</v>
      </c>
      <c r="AN38" s="444"/>
      <c r="AO38" s="112" t="s">
        <v>224</v>
      </c>
      <c r="AP38" s="436"/>
      <c r="AQ38" s="112" t="s">
        <v>225</v>
      </c>
      <c r="AR38" s="444"/>
      <c r="AS38" s="446"/>
      <c r="AT38" s="444"/>
      <c r="AU38" s="114">
        <v>10</v>
      </c>
      <c r="AV38" s="77"/>
      <c r="AW38" s="116">
        <v>0.98</v>
      </c>
      <c r="AX38" s="494"/>
      <c r="AY38" s="496"/>
      <c r="AZ38" s="436"/>
      <c r="BA38" s="498"/>
    </row>
    <row r="39" spans="1:53" s="72" customFormat="1" ht="24" customHeight="1">
      <c r="A39" s="64" t="s">
        <v>188</v>
      </c>
      <c r="B39" s="461"/>
      <c r="C39" s="447" t="s">
        <v>118</v>
      </c>
      <c r="D39" s="449" t="s">
        <v>104</v>
      </c>
      <c r="E39" s="66" t="s">
        <v>20</v>
      </c>
      <c r="F39" s="67"/>
      <c r="G39" s="89">
        <v>23430</v>
      </c>
      <c r="H39" s="90">
        <v>31180</v>
      </c>
      <c r="I39" s="75" t="s">
        <v>87</v>
      </c>
      <c r="J39" s="93">
        <v>210</v>
      </c>
      <c r="K39" s="94">
        <v>290</v>
      </c>
      <c r="L39" s="95" t="s">
        <v>88</v>
      </c>
      <c r="M39" s="437" t="s">
        <v>87</v>
      </c>
      <c r="N39" s="442">
        <v>330</v>
      </c>
      <c r="O39" s="436" t="s">
        <v>87</v>
      </c>
      <c r="P39" s="451">
        <v>3</v>
      </c>
      <c r="Q39" s="75" t="s">
        <v>87</v>
      </c>
      <c r="R39" s="99">
        <v>7750</v>
      </c>
      <c r="S39" s="100">
        <v>70</v>
      </c>
      <c r="T39" s="68"/>
      <c r="U39" s="102"/>
      <c r="V39" s="103"/>
      <c r="W39" s="104"/>
      <c r="X39" s="79"/>
      <c r="Y39" s="102" t="s">
        <v>89</v>
      </c>
      <c r="Z39" s="103"/>
      <c r="AA39" s="107"/>
      <c r="AB39" s="453" t="s">
        <v>97</v>
      </c>
      <c r="AC39" s="438">
        <v>1410</v>
      </c>
      <c r="AD39" s="436" t="s">
        <v>87</v>
      </c>
      <c r="AE39" s="440">
        <v>10</v>
      </c>
      <c r="AF39" s="437" t="s">
        <v>91</v>
      </c>
      <c r="AG39" s="442">
        <v>500</v>
      </c>
      <c r="AH39" s="436" t="s">
        <v>87</v>
      </c>
      <c r="AI39" s="454">
        <v>5</v>
      </c>
      <c r="AJ39" s="437" t="s">
        <v>91</v>
      </c>
      <c r="AK39" s="110">
        <v>180</v>
      </c>
      <c r="AL39" s="436" t="s">
        <v>91</v>
      </c>
      <c r="AM39" s="111">
        <v>1</v>
      </c>
      <c r="AN39" s="437" t="s">
        <v>91</v>
      </c>
      <c r="AO39" s="110">
        <v>30</v>
      </c>
      <c r="AP39" s="436" t="s">
        <v>91</v>
      </c>
      <c r="AQ39" s="111">
        <v>1</v>
      </c>
      <c r="AR39" s="437" t="s">
        <v>91</v>
      </c>
      <c r="AS39" s="445">
        <v>2150</v>
      </c>
      <c r="AT39" s="437" t="s">
        <v>98</v>
      </c>
      <c r="AU39" s="113">
        <v>1410</v>
      </c>
      <c r="AV39" s="77"/>
      <c r="AW39" s="115" t="s">
        <v>227</v>
      </c>
      <c r="AX39" s="493" t="s">
        <v>87</v>
      </c>
      <c r="AY39" s="495">
        <v>260</v>
      </c>
      <c r="AZ39" s="436" t="s">
        <v>87</v>
      </c>
      <c r="BA39" s="497">
        <v>2</v>
      </c>
    </row>
    <row r="40" spans="1:53" s="72" customFormat="1" ht="24" customHeight="1">
      <c r="A40" s="64" t="s">
        <v>189</v>
      </c>
      <c r="B40" s="461"/>
      <c r="C40" s="448"/>
      <c r="D40" s="450"/>
      <c r="E40" s="70" t="s">
        <v>4</v>
      </c>
      <c r="F40" s="67"/>
      <c r="G40" s="91">
        <v>31180</v>
      </c>
      <c r="H40" s="92"/>
      <c r="I40" s="75" t="s">
        <v>87</v>
      </c>
      <c r="J40" s="96">
        <v>290</v>
      </c>
      <c r="K40" s="97"/>
      <c r="L40" s="98" t="s">
        <v>88</v>
      </c>
      <c r="M40" s="437"/>
      <c r="N40" s="443"/>
      <c r="O40" s="436"/>
      <c r="P40" s="452"/>
      <c r="Q40" s="75" t="s">
        <v>87</v>
      </c>
      <c r="R40" s="96">
        <v>7750</v>
      </c>
      <c r="S40" s="101">
        <v>70</v>
      </c>
      <c r="T40" s="71" t="s">
        <v>102</v>
      </c>
      <c r="U40" s="105">
        <v>54310</v>
      </c>
      <c r="V40" s="103" t="s">
        <v>87</v>
      </c>
      <c r="W40" s="106">
        <v>540</v>
      </c>
      <c r="X40" s="80" t="s">
        <v>87</v>
      </c>
      <c r="Y40" s="108">
        <v>46560</v>
      </c>
      <c r="Z40" s="109" t="s">
        <v>91</v>
      </c>
      <c r="AA40" s="106">
        <v>460</v>
      </c>
      <c r="AB40" s="437"/>
      <c r="AC40" s="439"/>
      <c r="AD40" s="436"/>
      <c r="AE40" s="441"/>
      <c r="AF40" s="437"/>
      <c r="AG40" s="443"/>
      <c r="AH40" s="436"/>
      <c r="AI40" s="455"/>
      <c r="AJ40" s="437"/>
      <c r="AK40" s="112" t="s">
        <v>224</v>
      </c>
      <c r="AL40" s="436"/>
      <c r="AM40" s="112" t="s">
        <v>225</v>
      </c>
      <c r="AN40" s="437"/>
      <c r="AO40" s="112" t="s">
        <v>224</v>
      </c>
      <c r="AP40" s="436"/>
      <c r="AQ40" s="112" t="s">
        <v>225</v>
      </c>
      <c r="AR40" s="437"/>
      <c r="AS40" s="446"/>
      <c r="AT40" s="437"/>
      <c r="AU40" s="114">
        <v>10</v>
      </c>
      <c r="AV40" s="77"/>
      <c r="AW40" s="117">
        <v>0.98</v>
      </c>
      <c r="AX40" s="494"/>
      <c r="AY40" s="496"/>
      <c r="AZ40" s="436"/>
      <c r="BA40" s="498"/>
    </row>
    <row r="41" spans="1:53" ht="13.5" customHeight="1"/>
  </sheetData>
  <autoFilter ref="B4:AW5"/>
  <mergeCells count="464">
    <mergeCell ref="AR17:AR18"/>
    <mergeCell ref="AP19:AP20"/>
    <mergeCell ref="AR19:AR20"/>
    <mergeCell ref="AP21:AP22"/>
    <mergeCell ref="AR21:AR22"/>
    <mergeCell ref="AP23:AP24"/>
    <mergeCell ref="AR23:AR24"/>
    <mergeCell ref="AP39:AP40"/>
    <mergeCell ref="AR39:AR40"/>
    <mergeCell ref="AP25:AP26"/>
    <mergeCell ref="AR25:AR26"/>
    <mergeCell ref="AP27:AP28"/>
    <mergeCell ref="AR27:AR28"/>
    <mergeCell ref="AP29:AP30"/>
    <mergeCell ref="AR29:AR30"/>
    <mergeCell ref="AP31:AP32"/>
    <mergeCell ref="AR31:AR32"/>
    <mergeCell ref="AP33:AP34"/>
    <mergeCell ref="AR33:AR34"/>
    <mergeCell ref="AO5:AQ5"/>
    <mergeCell ref="AP7:AP8"/>
    <mergeCell ref="AR7:AR8"/>
    <mergeCell ref="AP9:AP10"/>
    <mergeCell ref="AR9:AR10"/>
    <mergeCell ref="AP11:AP12"/>
    <mergeCell ref="AR11:AR12"/>
    <mergeCell ref="AP13:AP14"/>
    <mergeCell ref="AR13:AR14"/>
    <mergeCell ref="AY35:AY36"/>
    <mergeCell ref="AZ35:AZ36"/>
    <mergeCell ref="BA35:BA36"/>
    <mergeCell ref="AY37:AY38"/>
    <mergeCell ref="AZ37:AZ38"/>
    <mergeCell ref="BA37:BA38"/>
    <mergeCell ref="AY39:AY40"/>
    <mergeCell ref="AZ39:AZ40"/>
    <mergeCell ref="BA39:BA40"/>
    <mergeCell ref="AY29:AY30"/>
    <mergeCell ref="AZ29:AZ30"/>
    <mergeCell ref="BA29:BA30"/>
    <mergeCell ref="AY31:AY32"/>
    <mergeCell ref="AZ31:AZ32"/>
    <mergeCell ref="BA31:BA32"/>
    <mergeCell ref="AY33:AY34"/>
    <mergeCell ref="AZ33:AZ34"/>
    <mergeCell ref="BA33:BA34"/>
    <mergeCell ref="AZ21:AZ22"/>
    <mergeCell ref="BA21:BA22"/>
    <mergeCell ref="AY23:AY24"/>
    <mergeCell ref="AZ23:AZ24"/>
    <mergeCell ref="BA23:BA24"/>
    <mergeCell ref="AY25:AY26"/>
    <mergeCell ref="AZ25:AZ26"/>
    <mergeCell ref="BA25:BA26"/>
    <mergeCell ref="AY27:AY28"/>
    <mergeCell ref="AZ27:AZ28"/>
    <mergeCell ref="BA27:BA28"/>
    <mergeCell ref="AX37:AX38"/>
    <mergeCell ref="AX39:AX40"/>
    <mergeCell ref="AY7:AY8"/>
    <mergeCell ref="AZ7:AZ8"/>
    <mergeCell ref="BA7:BA8"/>
    <mergeCell ref="AY9:AY10"/>
    <mergeCell ref="AZ9:AZ10"/>
    <mergeCell ref="BA9:BA10"/>
    <mergeCell ref="AY11:AY12"/>
    <mergeCell ref="AZ11:AZ12"/>
    <mergeCell ref="BA11:BA12"/>
    <mergeCell ref="AY13:AY14"/>
    <mergeCell ref="AZ13:AZ14"/>
    <mergeCell ref="BA13:BA14"/>
    <mergeCell ref="AY15:AY16"/>
    <mergeCell ref="AZ15:AZ16"/>
    <mergeCell ref="BA15:BA16"/>
    <mergeCell ref="AY17:AY18"/>
    <mergeCell ref="AZ17:AZ18"/>
    <mergeCell ref="BA17:BA18"/>
    <mergeCell ref="AY19:AY20"/>
    <mergeCell ref="AZ19:AZ20"/>
    <mergeCell ref="BA19:BA20"/>
    <mergeCell ref="AY21:AY22"/>
    <mergeCell ref="AX19:AX20"/>
    <mergeCell ref="AX21:AX22"/>
    <mergeCell ref="AX23:AX24"/>
    <mergeCell ref="AX25:AX26"/>
    <mergeCell ref="AX27:AX28"/>
    <mergeCell ref="AX29:AX30"/>
    <mergeCell ref="AX31:AX32"/>
    <mergeCell ref="AX33:AX34"/>
    <mergeCell ref="AX35:AX36"/>
    <mergeCell ref="AY1:BA2"/>
    <mergeCell ref="BA3:BA4"/>
    <mergeCell ref="AY5:BA5"/>
    <mergeCell ref="AX7:AX8"/>
    <mergeCell ref="AX9:AX10"/>
    <mergeCell ref="AX11:AX12"/>
    <mergeCell ref="AX13:AX14"/>
    <mergeCell ref="AX15:AX16"/>
    <mergeCell ref="AX17:AX18"/>
    <mergeCell ref="AK1:AM2"/>
    <mergeCell ref="AS1:AS2"/>
    <mergeCell ref="AU1:AU2"/>
    <mergeCell ref="AW1:AW2"/>
    <mergeCell ref="P3:P4"/>
    <mergeCell ref="S3:S4"/>
    <mergeCell ref="W3:W4"/>
    <mergeCell ref="AA3:AA4"/>
    <mergeCell ref="AE3:AE4"/>
    <mergeCell ref="AI3:AI4"/>
    <mergeCell ref="N1:P2"/>
    <mergeCell ref="R1:S2"/>
    <mergeCell ref="U1:W2"/>
    <mergeCell ref="Y1:AA2"/>
    <mergeCell ref="AC1:AE2"/>
    <mergeCell ref="AG1:AI2"/>
    <mergeCell ref="AO1:AQ2"/>
    <mergeCell ref="AQ3:AQ4"/>
    <mergeCell ref="B7:B40"/>
    <mergeCell ref="C7:C8"/>
    <mergeCell ref="D7:D8"/>
    <mergeCell ref="M7:M8"/>
    <mergeCell ref="N7:N8"/>
    <mergeCell ref="O7:O8"/>
    <mergeCell ref="P7:P8"/>
    <mergeCell ref="AB7:AB8"/>
    <mergeCell ref="AM3:AM4"/>
    <mergeCell ref="G5:H5"/>
    <mergeCell ref="J5:L5"/>
    <mergeCell ref="N5:P5"/>
    <mergeCell ref="R5:S5"/>
    <mergeCell ref="U5:W5"/>
    <mergeCell ref="Y5:AA5"/>
    <mergeCell ref="AC5:AE5"/>
    <mergeCell ref="AG5:AI5"/>
    <mergeCell ref="AK5:AM5"/>
    <mergeCell ref="B1:B4"/>
    <mergeCell ref="C1:C4"/>
    <mergeCell ref="D1:D4"/>
    <mergeCell ref="E1:E4"/>
    <mergeCell ref="G1:H3"/>
    <mergeCell ref="J1:L2"/>
    <mergeCell ref="AS7:AS8"/>
    <mergeCell ref="AT7:AT8"/>
    <mergeCell ref="C9:C10"/>
    <mergeCell ref="D9:D10"/>
    <mergeCell ref="M9:M10"/>
    <mergeCell ref="N9:N10"/>
    <mergeCell ref="O9:O10"/>
    <mergeCell ref="P9:P10"/>
    <mergeCell ref="AB9:AB10"/>
    <mergeCell ref="AC9:AC10"/>
    <mergeCell ref="AI7:AI8"/>
    <mergeCell ref="AJ7:AJ8"/>
    <mergeCell ref="AL7:AL8"/>
    <mergeCell ref="AN7:AN8"/>
    <mergeCell ref="AC7:AC8"/>
    <mergeCell ref="AD7:AD8"/>
    <mergeCell ref="AE7:AE8"/>
    <mergeCell ref="AF7:AF8"/>
    <mergeCell ref="AG7:AG8"/>
    <mergeCell ref="AH7:AH8"/>
    <mergeCell ref="AT9:AT10"/>
    <mergeCell ref="AJ9:AJ10"/>
    <mergeCell ref="AL9:AL10"/>
    <mergeCell ref="AN9:AN10"/>
    <mergeCell ref="AS9:AS10"/>
    <mergeCell ref="AD9:AD10"/>
    <mergeCell ref="AE9:AE10"/>
    <mergeCell ref="AF9:AF10"/>
    <mergeCell ref="AG9:AG10"/>
    <mergeCell ref="AH9:AH10"/>
    <mergeCell ref="AI9:AI10"/>
    <mergeCell ref="AN11:AN12"/>
    <mergeCell ref="AS11:AS12"/>
    <mergeCell ref="AT11:AT12"/>
    <mergeCell ref="AE11:AE12"/>
    <mergeCell ref="AF11:AF12"/>
    <mergeCell ref="AG11:AG12"/>
    <mergeCell ref="AH11:AH12"/>
    <mergeCell ref="AI11:AI12"/>
    <mergeCell ref="AJ11:AJ12"/>
    <mergeCell ref="AG13:AG14"/>
    <mergeCell ref="C13:C14"/>
    <mergeCell ref="D13:D14"/>
    <mergeCell ref="M13:M14"/>
    <mergeCell ref="N13:N14"/>
    <mergeCell ref="O13:O14"/>
    <mergeCell ref="P13:P14"/>
    <mergeCell ref="AL11:AL12"/>
    <mergeCell ref="C11:C12"/>
    <mergeCell ref="D11:D12"/>
    <mergeCell ref="M11:M12"/>
    <mergeCell ref="N11:N12"/>
    <mergeCell ref="O11:O12"/>
    <mergeCell ref="P11:P12"/>
    <mergeCell ref="AB11:AB12"/>
    <mergeCell ref="AC11:AC12"/>
    <mergeCell ref="AD11:AD12"/>
    <mergeCell ref="AN13:AN14"/>
    <mergeCell ref="AS13:AS14"/>
    <mergeCell ref="AT13:AT14"/>
    <mergeCell ref="C15:C16"/>
    <mergeCell ref="D15:D16"/>
    <mergeCell ref="M15:M16"/>
    <mergeCell ref="N15:N16"/>
    <mergeCell ref="O15:O16"/>
    <mergeCell ref="P15:P16"/>
    <mergeCell ref="AB15:AB16"/>
    <mergeCell ref="AH13:AH14"/>
    <mergeCell ref="AI13:AI14"/>
    <mergeCell ref="AJ13:AJ14"/>
    <mergeCell ref="AL13:AL14"/>
    <mergeCell ref="AB13:AB14"/>
    <mergeCell ref="AC13:AC14"/>
    <mergeCell ref="AD13:AD14"/>
    <mergeCell ref="AE13:AE14"/>
    <mergeCell ref="AF13:AF14"/>
    <mergeCell ref="AP15:AP16"/>
    <mergeCell ref="AR15:AR16"/>
    <mergeCell ref="AG17:AG18"/>
    <mergeCell ref="AH17:AH18"/>
    <mergeCell ref="AI17:AI18"/>
    <mergeCell ref="AS15:AS16"/>
    <mergeCell ref="AT15:AT16"/>
    <mergeCell ref="C17:C18"/>
    <mergeCell ref="D17:D18"/>
    <mergeCell ref="M17:M18"/>
    <mergeCell ref="N17:N18"/>
    <mergeCell ref="O17:O18"/>
    <mergeCell ref="P17:P18"/>
    <mergeCell ref="AB17:AB18"/>
    <mergeCell ref="AC17:AC18"/>
    <mergeCell ref="AI15:AI16"/>
    <mergeCell ref="AJ15:AJ16"/>
    <mergeCell ref="AL15:AL16"/>
    <mergeCell ref="AN15:AN16"/>
    <mergeCell ref="AC15:AC16"/>
    <mergeCell ref="AD15:AD16"/>
    <mergeCell ref="AE15:AE16"/>
    <mergeCell ref="AF15:AF16"/>
    <mergeCell ref="AG15:AG16"/>
    <mergeCell ref="AH15:AH16"/>
    <mergeCell ref="AP17:AP18"/>
    <mergeCell ref="AT19:AT20"/>
    <mergeCell ref="AE19:AE20"/>
    <mergeCell ref="AF19:AF20"/>
    <mergeCell ref="AG19:AG20"/>
    <mergeCell ref="AH19:AH20"/>
    <mergeCell ref="AI19:AI20"/>
    <mergeCell ref="AJ19:AJ20"/>
    <mergeCell ref="AT17:AT18"/>
    <mergeCell ref="C19:C20"/>
    <mergeCell ref="D19:D20"/>
    <mergeCell ref="M19:M20"/>
    <mergeCell ref="N19:N20"/>
    <mergeCell ref="O19:O20"/>
    <mergeCell ref="P19:P20"/>
    <mergeCell ref="AB19:AB20"/>
    <mergeCell ref="AC19:AC20"/>
    <mergeCell ref="AD19:AD20"/>
    <mergeCell ref="AJ17:AJ18"/>
    <mergeCell ref="AL17:AL18"/>
    <mergeCell ref="AN17:AN18"/>
    <mergeCell ref="AS17:AS18"/>
    <mergeCell ref="AD17:AD18"/>
    <mergeCell ref="AE17:AE18"/>
    <mergeCell ref="AF17:AF18"/>
    <mergeCell ref="M21:M22"/>
    <mergeCell ref="N21:N22"/>
    <mergeCell ref="O21:O22"/>
    <mergeCell ref="P21:P22"/>
    <mergeCell ref="AL19:AL20"/>
    <mergeCell ref="AN19:AN20"/>
    <mergeCell ref="AS19:AS20"/>
    <mergeCell ref="AN21:AN22"/>
    <mergeCell ref="AS21:AS22"/>
    <mergeCell ref="AT21:AT22"/>
    <mergeCell ref="C23:C24"/>
    <mergeCell ref="D23:D24"/>
    <mergeCell ref="M23:M24"/>
    <mergeCell ref="N23:N24"/>
    <mergeCell ref="O23:O24"/>
    <mergeCell ref="P23:P24"/>
    <mergeCell ref="AB23:AB24"/>
    <mergeCell ref="AH21:AH22"/>
    <mergeCell ref="AI21:AI22"/>
    <mergeCell ref="AJ21:AJ22"/>
    <mergeCell ref="AL21:AL22"/>
    <mergeCell ref="AB21:AB22"/>
    <mergeCell ref="AC21:AC22"/>
    <mergeCell ref="AD21:AD22"/>
    <mergeCell ref="AE21:AE22"/>
    <mergeCell ref="AF21:AF22"/>
    <mergeCell ref="AG21:AG22"/>
    <mergeCell ref="C21:C22"/>
    <mergeCell ref="D21:D22"/>
    <mergeCell ref="AS23:AS24"/>
    <mergeCell ref="AT23:AT24"/>
    <mergeCell ref="AJ23:AJ24"/>
    <mergeCell ref="AL23:AL24"/>
    <mergeCell ref="C25:C26"/>
    <mergeCell ref="D25:D26"/>
    <mergeCell ref="M25:M26"/>
    <mergeCell ref="N25:N26"/>
    <mergeCell ref="O25:O26"/>
    <mergeCell ref="P25:P26"/>
    <mergeCell ref="AB25:AB26"/>
    <mergeCell ref="AC25:AC26"/>
    <mergeCell ref="AI23:AI24"/>
    <mergeCell ref="AG25:AG26"/>
    <mergeCell ref="AH25:AH26"/>
    <mergeCell ref="AI25:AI26"/>
    <mergeCell ref="AN23:AN24"/>
    <mergeCell ref="AC23:AC24"/>
    <mergeCell ref="AD23:AD24"/>
    <mergeCell ref="AE23:AE24"/>
    <mergeCell ref="AF23:AF24"/>
    <mergeCell ref="AG23:AG24"/>
    <mergeCell ref="AH23:AH24"/>
    <mergeCell ref="AT25:AT26"/>
    <mergeCell ref="C27:C28"/>
    <mergeCell ref="D27:D28"/>
    <mergeCell ref="M27:M28"/>
    <mergeCell ref="N27:N28"/>
    <mergeCell ref="O27:O28"/>
    <mergeCell ref="P27:P28"/>
    <mergeCell ref="AB27:AB28"/>
    <mergeCell ref="AC27:AC28"/>
    <mergeCell ref="AD27:AD28"/>
    <mergeCell ref="AJ25:AJ26"/>
    <mergeCell ref="AL25:AL26"/>
    <mergeCell ref="AN25:AN26"/>
    <mergeCell ref="AS25:AS26"/>
    <mergeCell ref="AD25:AD26"/>
    <mergeCell ref="AE25:AE26"/>
    <mergeCell ref="AF25:AF26"/>
    <mergeCell ref="AN27:AN28"/>
    <mergeCell ref="AS27:AS28"/>
    <mergeCell ref="AT27:AT28"/>
    <mergeCell ref="AE27:AE28"/>
    <mergeCell ref="AF27:AF28"/>
    <mergeCell ref="AG27:AG28"/>
    <mergeCell ref="AH27:AH28"/>
    <mergeCell ref="AI27:AI28"/>
    <mergeCell ref="AJ27:AJ28"/>
    <mergeCell ref="AL27:AL28"/>
    <mergeCell ref="AT29:AT30"/>
    <mergeCell ref="C29:C30"/>
    <mergeCell ref="D29:D30"/>
    <mergeCell ref="M29:M30"/>
    <mergeCell ref="N29:N30"/>
    <mergeCell ref="O29:O30"/>
    <mergeCell ref="P29:P30"/>
    <mergeCell ref="AH29:AH30"/>
    <mergeCell ref="AI29:AI30"/>
    <mergeCell ref="AJ29:AJ30"/>
    <mergeCell ref="AL29:AL30"/>
    <mergeCell ref="AB29:AB30"/>
    <mergeCell ref="AC29:AC30"/>
    <mergeCell ref="AD29:AD30"/>
    <mergeCell ref="AE29:AE30"/>
    <mergeCell ref="AF29:AF30"/>
    <mergeCell ref="D31:D32"/>
    <mergeCell ref="M31:M32"/>
    <mergeCell ref="N31:N32"/>
    <mergeCell ref="O31:O32"/>
    <mergeCell ref="P31:P32"/>
    <mergeCell ref="AB31:AB32"/>
    <mergeCell ref="AG29:AG30"/>
    <mergeCell ref="AN29:AN30"/>
    <mergeCell ref="AS29:AS30"/>
    <mergeCell ref="AG33:AG34"/>
    <mergeCell ref="AH33:AH34"/>
    <mergeCell ref="AI33:AI34"/>
    <mergeCell ref="AS31:AS32"/>
    <mergeCell ref="AT31:AT32"/>
    <mergeCell ref="C33:C34"/>
    <mergeCell ref="D33:D34"/>
    <mergeCell ref="M33:M34"/>
    <mergeCell ref="N33:N34"/>
    <mergeCell ref="O33:O34"/>
    <mergeCell ref="P33:P34"/>
    <mergeCell ref="AB33:AB34"/>
    <mergeCell ref="AC33:AC34"/>
    <mergeCell ref="AI31:AI32"/>
    <mergeCell ref="AJ31:AJ32"/>
    <mergeCell ref="AL31:AL32"/>
    <mergeCell ref="AN31:AN32"/>
    <mergeCell ref="AC31:AC32"/>
    <mergeCell ref="AD31:AD32"/>
    <mergeCell ref="AE31:AE32"/>
    <mergeCell ref="AF31:AF32"/>
    <mergeCell ref="AG31:AG32"/>
    <mergeCell ref="AH31:AH32"/>
    <mergeCell ref="C31:C32"/>
    <mergeCell ref="AT35:AT36"/>
    <mergeCell ref="AE35:AE36"/>
    <mergeCell ref="AF35:AF36"/>
    <mergeCell ref="AG35:AG36"/>
    <mergeCell ref="AH35:AH36"/>
    <mergeCell ref="AI35:AI36"/>
    <mergeCell ref="AJ35:AJ36"/>
    <mergeCell ref="AT33:AT34"/>
    <mergeCell ref="C35:C36"/>
    <mergeCell ref="D35:D36"/>
    <mergeCell ref="M35:M36"/>
    <mergeCell ref="N35:N36"/>
    <mergeCell ref="O35:O36"/>
    <mergeCell ref="P35:P36"/>
    <mergeCell ref="AB35:AB36"/>
    <mergeCell ref="AC35:AC36"/>
    <mergeCell ref="AD35:AD36"/>
    <mergeCell ref="AJ33:AJ34"/>
    <mergeCell ref="AL33:AL34"/>
    <mergeCell ref="AN33:AN34"/>
    <mergeCell ref="AS33:AS34"/>
    <mergeCell ref="AD33:AD34"/>
    <mergeCell ref="AE33:AE34"/>
    <mergeCell ref="AF33:AF34"/>
    <mergeCell ref="AL35:AL36"/>
    <mergeCell ref="AN35:AN36"/>
    <mergeCell ref="AS35:AS36"/>
    <mergeCell ref="AN37:AN38"/>
    <mergeCell ref="AS37:AS38"/>
    <mergeCell ref="AP35:AP36"/>
    <mergeCell ref="AR35:AR36"/>
    <mergeCell ref="AP37:AP38"/>
    <mergeCell ref="AR37:AR38"/>
    <mergeCell ref="C39:C40"/>
    <mergeCell ref="D39:D40"/>
    <mergeCell ref="M39:M40"/>
    <mergeCell ref="N39:N40"/>
    <mergeCell ref="O39:O40"/>
    <mergeCell ref="P39:P40"/>
    <mergeCell ref="AB39:AB40"/>
    <mergeCell ref="AH37:AH38"/>
    <mergeCell ref="AI37:AI38"/>
    <mergeCell ref="AB37:AB38"/>
    <mergeCell ref="AC37:AC38"/>
    <mergeCell ref="AD37:AD38"/>
    <mergeCell ref="AE37:AE38"/>
    <mergeCell ref="AF37:AF38"/>
    <mergeCell ref="AG37:AG38"/>
    <mergeCell ref="C37:C38"/>
    <mergeCell ref="D37:D38"/>
    <mergeCell ref="AI39:AI40"/>
    <mergeCell ref="M37:M38"/>
    <mergeCell ref="N37:N38"/>
    <mergeCell ref="O37:O38"/>
    <mergeCell ref="P37:P38"/>
    <mergeCell ref="AL39:AL40"/>
    <mergeCell ref="AN39:AN40"/>
    <mergeCell ref="AC39:AC40"/>
    <mergeCell ref="AD39:AD40"/>
    <mergeCell ref="AE39:AE40"/>
    <mergeCell ref="AF39:AF40"/>
    <mergeCell ref="AG39:AG40"/>
    <mergeCell ref="AH39:AH40"/>
    <mergeCell ref="AT37:AT38"/>
    <mergeCell ref="AJ37:AJ38"/>
    <mergeCell ref="AL37:AL38"/>
    <mergeCell ref="AS39:AS40"/>
    <mergeCell ref="AT39:AT40"/>
    <mergeCell ref="AJ39:AJ40"/>
  </mergeCells>
  <phoneticPr fontId="1"/>
  <conditionalFormatting sqref="O7:O40">
    <cfRule type="expression" dxfId="61" priority="77">
      <formula>O7&lt;#REF!</formula>
    </cfRule>
    <cfRule type="expression" dxfId="60" priority="78">
      <formula>O7&gt;#REF!</formula>
    </cfRule>
  </conditionalFormatting>
  <conditionalFormatting sqref="AZ7:AZ40">
    <cfRule type="expression" dxfId="59" priority="69">
      <formula>AZ7&lt;#REF!</formula>
    </cfRule>
    <cfRule type="expression" dxfId="58" priority="70">
      <formula>AZ7&gt;#REF!</formula>
    </cfRule>
  </conditionalFormatting>
  <conditionalFormatting sqref="AD7:AD40">
    <cfRule type="expression" dxfId="57" priority="67">
      <formula>AD7&lt;#REF!</formula>
    </cfRule>
    <cfRule type="expression" dxfId="56" priority="68">
      <formula>AD7&gt;#REF!</formula>
    </cfRule>
  </conditionalFormatting>
  <conditionalFormatting sqref="AH7:AH40">
    <cfRule type="expression" dxfId="55" priority="65">
      <formula>AH7&lt;#REF!</formula>
    </cfRule>
    <cfRule type="expression" dxfId="54" priority="66">
      <formula>AH7&gt;#REF!</formula>
    </cfRule>
  </conditionalFormatting>
  <conditionalFormatting sqref="AK1:AM2">
    <cfRule type="expression" dxfId="53" priority="63">
      <formula>AK1&lt;#REF!</formula>
    </cfRule>
    <cfRule type="expression" dxfId="52" priority="64">
      <formula>AK1&gt;#REF!</formula>
    </cfRule>
  </conditionalFormatting>
  <conditionalFormatting sqref="AL7:AL40">
    <cfRule type="expression" dxfId="51" priority="59">
      <formula>AL7&lt;#REF!</formula>
    </cfRule>
    <cfRule type="expression" dxfId="50" priority="60">
      <formula>AL7&gt;#REF!</formula>
    </cfRule>
  </conditionalFormatting>
  <conditionalFormatting sqref="AO1:AQ2">
    <cfRule type="expression" dxfId="49" priority="51">
      <formula>AO1&lt;#REF!</formula>
    </cfRule>
    <cfRule type="expression" dxfId="48" priority="52">
      <formula>AO1&gt;#REF!</formula>
    </cfRule>
  </conditionalFormatting>
  <conditionalFormatting sqref="AP7:AP40">
    <cfRule type="expression" dxfId="47" priority="47">
      <formula>AP7&lt;#REF!</formula>
    </cfRule>
    <cfRule type="expression" dxfId="46" priority="48">
      <formula>AP7&gt;#REF!</formula>
    </cfRule>
  </conditionalFormatting>
  <conditionalFormatting sqref="G7:H40">
    <cfRule type="expression" dxfId="45" priority="39">
      <formula>G7&lt;#REF!</formula>
    </cfRule>
    <cfRule type="expression" dxfId="44" priority="40">
      <formula>G7&gt;#REF!</formula>
    </cfRule>
  </conditionalFormatting>
  <conditionalFormatting sqref="J7:L40">
    <cfRule type="expression" dxfId="43" priority="37">
      <formula>J7&lt;#REF!</formula>
    </cfRule>
    <cfRule type="expression" dxfId="42" priority="38">
      <formula>J7&gt;#REF!</formula>
    </cfRule>
  </conditionalFormatting>
  <conditionalFormatting sqref="N7:N40">
    <cfRule type="expression" dxfId="41" priority="35">
      <formula>N7&lt;#REF!</formula>
    </cfRule>
    <cfRule type="expression" dxfId="40" priority="36">
      <formula>N7&gt;#REF!</formula>
    </cfRule>
  </conditionalFormatting>
  <conditionalFormatting sqref="P7:P40">
    <cfRule type="expression" dxfId="39" priority="33">
      <formula>P7&lt;#REF!</formula>
    </cfRule>
    <cfRule type="expression" dxfId="38" priority="34">
      <formula>P7&gt;#REF!</formula>
    </cfRule>
  </conditionalFormatting>
  <conditionalFormatting sqref="R7:S40">
    <cfRule type="expression" dxfId="37" priority="31">
      <formula>R7&lt;#REF!</formula>
    </cfRule>
    <cfRule type="expression" dxfId="36" priority="32">
      <formula>R7&gt;#REF!</formula>
    </cfRule>
  </conditionalFormatting>
  <conditionalFormatting sqref="U7:W40">
    <cfRule type="expression" dxfId="35" priority="29">
      <formula>U7&lt;#REF!</formula>
    </cfRule>
    <cfRule type="expression" dxfId="34" priority="30">
      <formula>U7&gt;#REF!</formula>
    </cfRule>
  </conditionalFormatting>
  <conditionalFormatting sqref="Y7:AA40">
    <cfRule type="expression" dxfId="33" priority="27">
      <formula>Y7&lt;#REF!</formula>
    </cfRule>
    <cfRule type="expression" dxfId="32" priority="28">
      <formula>Y7&gt;#REF!</formula>
    </cfRule>
  </conditionalFormatting>
  <conditionalFormatting sqref="AY7:AY40">
    <cfRule type="expression" dxfId="31" priority="25">
      <formula>AY7&lt;#REF!</formula>
    </cfRule>
    <cfRule type="expression" dxfId="30" priority="26">
      <formula>AY7&gt;#REF!</formula>
    </cfRule>
  </conditionalFormatting>
  <conditionalFormatting sqref="BA7:BA40">
    <cfRule type="expression" dxfId="29" priority="23">
      <formula>BA7&lt;#REF!</formula>
    </cfRule>
    <cfRule type="expression" dxfId="28" priority="24">
      <formula>BA7&gt;#REF!</formula>
    </cfRule>
  </conditionalFormatting>
  <conditionalFormatting sqref="AC7:AC40">
    <cfRule type="expression" dxfId="27" priority="21">
      <formula>AC7&lt;#REF!</formula>
    </cfRule>
    <cfRule type="expression" dxfId="26" priority="22">
      <formula>AC7&gt;#REF!</formula>
    </cfRule>
  </conditionalFormatting>
  <conditionalFormatting sqref="AE7:AE40">
    <cfRule type="expression" dxfId="25" priority="19">
      <formula>AE7&lt;#REF!</formula>
    </cfRule>
    <cfRule type="expression" dxfId="24" priority="20">
      <formula>AE7&gt;#REF!</formula>
    </cfRule>
  </conditionalFormatting>
  <conditionalFormatting sqref="AG7:AG40">
    <cfRule type="expression" dxfId="23" priority="17">
      <formula>AG7&lt;#REF!</formula>
    </cfRule>
    <cfRule type="expression" dxfId="22" priority="18">
      <formula>AG7&gt;#REF!</formula>
    </cfRule>
  </conditionalFormatting>
  <conditionalFormatting sqref="AI7:AI40">
    <cfRule type="expression" dxfId="21" priority="15">
      <formula>AI7&lt;#REF!</formula>
    </cfRule>
    <cfRule type="expression" dxfId="20" priority="16">
      <formula>AI7&gt;#REF!</formula>
    </cfRule>
  </conditionalFormatting>
  <conditionalFormatting sqref="AK7:AK40">
    <cfRule type="expression" dxfId="19" priority="13">
      <formula>AK7&lt;#REF!</formula>
    </cfRule>
    <cfRule type="expression" dxfId="18" priority="14">
      <formula>AK7&gt;#REF!</formula>
    </cfRule>
  </conditionalFormatting>
  <conditionalFormatting sqref="AM7:AM40">
    <cfRule type="expression" dxfId="17" priority="11">
      <formula>AM7&lt;#REF!</formula>
    </cfRule>
    <cfRule type="expression" dxfId="16" priority="12">
      <formula>AM7&gt;#REF!</formula>
    </cfRule>
  </conditionalFormatting>
  <conditionalFormatting sqref="AO7:AO40">
    <cfRule type="expression" dxfId="15" priority="9">
      <formula>AO7&lt;#REF!</formula>
    </cfRule>
    <cfRule type="expression" dxfId="14" priority="10">
      <formula>AO7&gt;#REF!</formula>
    </cfRule>
  </conditionalFormatting>
  <conditionalFormatting sqref="AQ7:AQ40">
    <cfRule type="expression" dxfId="13" priority="7">
      <formula>AQ7&lt;#REF!</formula>
    </cfRule>
    <cfRule type="expression" dxfId="12" priority="8">
      <formula>AQ7&gt;#REF!</formula>
    </cfRule>
  </conditionalFormatting>
  <conditionalFormatting sqref="AS7:AS40">
    <cfRule type="expression" dxfId="11" priority="5">
      <formula>AS7&lt;#REF!</formula>
    </cfRule>
    <cfRule type="expression" dxfId="10" priority="6">
      <formula>AS7&gt;#REF!</formula>
    </cfRule>
  </conditionalFormatting>
  <conditionalFormatting sqref="AU7:AU40">
    <cfRule type="expression" dxfId="9" priority="3">
      <formula>AU7&lt;#REF!</formula>
    </cfRule>
    <cfRule type="expression" dxfId="8" priority="4">
      <formula>AU7&gt;#REF!</formula>
    </cfRule>
  </conditionalFormatting>
  <conditionalFormatting sqref="AW7:AW40">
    <cfRule type="expression" dxfId="7" priority="1">
      <formula>AW7&lt;#REF!</formula>
    </cfRule>
    <cfRule type="expression" dxfId="6" priority="2">
      <formula>AW7&gt;#REF!</formula>
    </cfRule>
  </conditionalFormatting>
  <printOptions verticalCentered="1"/>
  <pageMargins left="0.39370078740157483" right="0.39370078740157483" top="0.78740157480314965" bottom="0.39370078740157483" header="0.39370078740157483" footer="0.15748031496062992"/>
  <pageSetup paperSize="9" scale="90" fitToWidth="0" fitToHeight="0" pageOrder="overThenDown" orientation="portrait" horizontalDpi="300" verticalDpi="300" r:id="rId1"/>
  <headerFooter differentFirst="1">
    <firstHeader>&amp;L&amp;"ＤＦ特太ゴシック体,標準"&amp;16幼稚園（教育標準時間認定）</firstHeader>
  </headerFooter>
  <rowBreaks count="1" manualBreakCount="1">
    <brk id="6" max="48" man="1"/>
  </rowBreaks>
  <colBreaks count="3" manualBreakCount="3">
    <brk id="19" max="39" man="1"/>
    <brk id="31" max="39" man="1"/>
    <brk id="45" max="39"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CCC"/>
    <pageSetUpPr fitToPage="1"/>
  </sheetPr>
  <dimension ref="A1:W70"/>
  <sheetViews>
    <sheetView view="pageBreakPreview" zoomScaleNormal="100" zoomScaleSheetLayoutView="100" workbookViewId="0">
      <selection activeCell="C46" sqref="C46"/>
    </sheetView>
  </sheetViews>
  <sheetFormatPr defaultColWidth="2.5" defaultRowHeight="25.5" customHeight="1"/>
  <cols>
    <col min="1" max="1" width="23" style="120" customWidth="1"/>
    <col min="2" max="2" width="2.5" style="120" customWidth="1"/>
    <col min="3" max="21" width="2.625" style="120" customWidth="1"/>
    <col min="22" max="22" width="2.75" style="120" customWidth="1"/>
    <col min="23" max="23" width="57.375" style="164" customWidth="1"/>
    <col min="24" max="16384" width="2.5" style="120"/>
  </cols>
  <sheetData>
    <row r="1" spans="1:23" ht="25.5" customHeight="1">
      <c r="A1" s="118" t="s">
        <v>228</v>
      </c>
      <c r="B1" s="119"/>
      <c r="C1" s="119"/>
      <c r="D1" s="119"/>
      <c r="E1" s="119"/>
      <c r="F1" s="119"/>
      <c r="G1" s="119"/>
      <c r="H1" s="119"/>
      <c r="I1" s="119"/>
      <c r="J1" s="119"/>
      <c r="K1" s="119"/>
      <c r="L1" s="119"/>
      <c r="M1" s="119"/>
      <c r="N1" s="119"/>
      <c r="O1" s="119"/>
      <c r="P1" s="119"/>
      <c r="Q1" s="119"/>
      <c r="R1" s="119"/>
      <c r="S1" s="119"/>
      <c r="T1" s="119"/>
      <c r="U1" s="119"/>
      <c r="V1" s="119"/>
      <c r="W1" s="119"/>
    </row>
    <row r="3" spans="1:23" ht="20.25" customHeight="1">
      <c r="A3" s="499" t="s">
        <v>119</v>
      </c>
      <c r="B3" s="502" t="s">
        <v>229</v>
      </c>
      <c r="C3" s="505"/>
      <c r="D3" s="121"/>
      <c r="E3" s="508" t="s">
        <v>120</v>
      </c>
      <c r="F3" s="508"/>
      <c r="G3" s="508"/>
      <c r="H3" s="508"/>
      <c r="I3" s="508"/>
      <c r="J3" s="122"/>
      <c r="K3" s="509" t="s">
        <v>66</v>
      </c>
      <c r="L3" s="509"/>
      <c r="M3" s="509"/>
      <c r="N3" s="509"/>
      <c r="O3" s="509"/>
      <c r="P3" s="509"/>
      <c r="Q3" s="509"/>
      <c r="R3" s="509"/>
      <c r="S3" s="122"/>
      <c r="T3" s="122"/>
      <c r="U3" s="122"/>
      <c r="V3" s="123"/>
      <c r="W3" s="510" t="s">
        <v>121</v>
      </c>
    </row>
    <row r="4" spans="1:23" ht="25.5" customHeight="1">
      <c r="A4" s="500"/>
      <c r="B4" s="503"/>
      <c r="C4" s="506"/>
      <c r="D4" s="124" t="s">
        <v>122</v>
      </c>
      <c r="E4" s="513">
        <v>108530</v>
      </c>
      <c r="F4" s="513"/>
      <c r="G4" s="513"/>
      <c r="H4" s="513"/>
      <c r="I4" s="513"/>
      <c r="J4" s="125" t="s">
        <v>123</v>
      </c>
      <c r="K4" s="514">
        <v>1080</v>
      </c>
      <c r="L4" s="514"/>
      <c r="M4" s="514"/>
      <c r="N4" s="514"/>
      <c r="O4" s="514"/>
      <c r="P4" s="514"/>
      <c r="Q4" s="514"/>
      <c r="R4" s="514"/>
      <c r="S4" s="126" t="s">
        <v>124</v>
      </c>
      <c r="T4" s="125"/>
      <c r="U4" s="125"/>
      <c r="V4" s="127"/>
      <c r="W4" s="511"/>
    </row>
    <row r="5" spans="1:23" ht="20.25" customHeight="1">
      <c r="A5" s="501"/>
      <c r="B5" s="504"/>
      <c r="C5" s="507"/>
      <c r="D5" s="128"/>
      <c r="E5" s="128"/>
      <c r="F5" s="128"/>
      <c r="G5" s="129"/>
      <c r="H5" s="129"/>
      <c r="I5" s="129"/>
      <c r="J5" s="129"/>
      <c r="K5" s="129"/>
      <c r="L5" s="129"/>
      <c r="M5" s="515" t="s">
        <v>125</v>
      </c>
      <c r="N5" s="515"/>
      <c r="O5" s="515"/>
      <c r="P5" s="515"/>
      <c r="Q5" s="515"/>
      <c r="R5" s="515"/>
      <c r="S5" s="515"/>
      <c r="T5" s="515"/>
      <c r="U5" s="515"/>
      <c r="V5" s="516"/>
      <c r="W5" s="512"/>
    </row>
    <row r="6" spans="1:23" ht="25.5" customHeight="1">
      <c r="A6" s="130"/>
      <c r="B6" s="130"/>
      <c r="C6" s="130"/>
      <c r="D6" s="131"/>
      <c r="E6" s="131"/>
      <c r="F6" s="131"/>
      <c r="G6" s="131"/>
      <c r="H6" s="132"/>
      <c r="I6" s="132"/>
      <c r="J6" s="132"/>
      <c r="K6" s="132"/>
      <c r="L6" s="130"/>
      <c r="M6" s="132"/>
      <c r="N6" s="132"/>
      <c r="O6" s="132"/>
      <c r="P6" s="132"/>
      <c r="Q6" s="133"/>
      <c r="R6" s="133"/>
      <c r="S6" s="133"/>
      <c r="T6" s="133"/>
      <c r="U6" s="133"/>
      <c r="V6" s="133"/>
      <c r="W6" s="134"/>
    </row>
    <row r="7" spans="1:23" ht="20.25" customHeight="1">
      <c r="A7" s="499" t="s">
        <v>126</v>
      </c>
      <c r="B7" s="502" t="s">
        <v>230</v>
      </c>
      <c r="C7" s="505"/>
      <c r="D7" s="121"/>
      <c r="E7" s="508" t="s">
        <v>120</v>
      </c>
      <c r="F7" s="508"/>
      <c r="G7" s="508"/>
      <c r="H7" s="508"/>
      <c r="I7" s="508"/>
      <c r="J7" s="122"/>
      <c r="K7" s="509" t="s">
        <v>66</v>
      </c>
      <c r="L7" s="509"/>
      <c r="M7" s="509"/>
      <c r="N7" s="509"/>
      <c r="O7" s="509"/>
      <c r="P7" s="509"/>
      <c r="Q7" s="509"/>
      <c r="R7" s="509"/>
      <c r="S7" s="122"/>
      <c r="T7" s="122"/>
      <c r="U7" s="122"/>
      <c r="V7" s="123"/>
      <c r="W7" s="510" t="s">
        <v>121</v>
      </c>
    </row>
    <row r="8" spans="1:23" ht="25.5" customHeight="1">
      <c r="A8" s="500"/>
      <c r="B8" s="503"/>
      <c r="C8" s="506"/>
      <c r="D8" s="124" t="s">
        <v>122</v>
      </c>
      <c r="E8" s="513">
        <v>4050</v>
      </c>
      <c r="F8" s="513"/>
      <c r="G8" s="513"/>
      <c r="H8" s="513"/>
      <c r="I8" s="513"/>
      <c r="J8" s="125" t="s">
        <v>123</v>
      </c>
      <c r="K8" s="514">
        <v>40</v>
      </c>
      <c r="L8" s="514"/>
      <c r="M8" s="514"/>
      <c r="N8" s="514"/>
      <c r="O8" s="514"/>
      <c r="P8" s="514"/>
      <c r="Q8" s="514"/>
      <c r="R8" s="514"/>
      <c r="S8" s="126" t="s">
        <v>124</v>
      </c>
      <c r="T8" s="125"/>
      <c r="U8" s="125"/>
      <c r="V8" s="127"/>
      <c r="W8" s="511"/>
    </row>
    <row r="9" spans="1:23" ht="20.25" customHeight="1">
      <c r="A9" s="501"/>
      <c r="B9" s="504"/>
      <c r="C9" s="507"/>
      <c r="D9" s="128"/>
      <c r="E9" s="128"/>
      <c r="F9" s="128"/>
      <c r="G9" s="129"/>
      <c r="H9" s="129"/>
      <c r="I9" s="129"/>
      <c r="J9" s="129"/>
      <c r="K9" s="129"/>
      <c r="L9" s="129"/>
      <c r="M9" s="515" t="s">
        <v>125</v>
      </c>
      <c r="N9" s="515"/>
      <c r="O9" s="515"/>
      <c r="P9" s="515"/>
      <c r="Q9" s="515"/>
      <c r="R9" s="515"/>
      <c r="S9" s="515"/>
      <c r="T9" s="515"/>
      <c r="U9" s="515"/>
      <c r="V9" s="516"/>
      <c r="W9" s="512"/>
    </row>
    <row r="10" spans="1:23" ht="25.5" customHeight="1">
      <c r="A10" s="130"/>
      <c r="B10" s="130"/>
      <c r="C10" s="130"/>
      <c r="D10" s="131"/>
      <c r="E10" s="131"/>
      <c r="F10" s="131"/>
      <c r="G10" s="131"/>
      <c r="H10" s="132"/>
      <c r="I10" s="132"/>
      <c r="J10" s="132"/>
      <c r="K10" s="132"/>
      <c r="L10" s="130"/>
      <c r="M10" s="132"/>
      <c r="N10" s="132"/>
      <c r="O10" s="132"/>
      <c r="P10" s="132"/>
      <c r="Q10" s="133"/>
      <c r="R10" s="133"/>
      <c r="S10" s="133"/>
      <c r="T10" s="133"/>
      <c r="U10" s="133"/>
      <c r="V10" s="133"/>
      <c r="W10" s="134"/>
    </row>
    <row r="11" spans="1:23" ht="20.25" customHeight="1">
      <c r="A11" s="517" t="s">
        <v>31</v>
      </c>
      <c r="B11" s="520" t="s">
        <v>231</v>
      </c>
      <c r="C11" s="523" t="s">
        <v>127</v>
      </c>
      <c r="D11" s="121"/>
      <c r="E11" s="508" t="s">
        <v>120</v>
      </c>
      <c r="F11" s="508"/>
      <c r="G11" s="508"/>
      <c r="H11" s="508"/>
      <c r="I11" s="508"/>
      <c r="J11" s="122"/>
      <c r="K11" s="509" t="s">
        <v>66</v>
      </c>
      <c r="L11" s="509"/>
      <c r="M11" s="509"/>
      <c r="N11" s="509"/>
      <c r="O11" s="509"/>
      <c r="P11" s="509"/>
      <c r="Q11" s="509"/>
      <c r="R11" s="509"/>
      <c r="S11" s="122"/>
      <c r="T11" s="122"/>
      <c r="U11" s="122"/>
      <c r="V11" s="123"/>
      <c r="W11" s="526" t="s">
        <v>128</v>
      </c>
    </row>
    <row r="12" spans="1:23" ht="25.5" customHeight="1">
      <c r="A12" s="518"/>
      <c r="B12" s="521"/>
      <c r="C12" s="524"/>
      <c r="D12" s="124" t="s">
        <v>122</v>
      </c>
      <c r="E12" s="513">
        <v>36570</v>
      </c>
      <c r="F12" s="513"/>
      <c r="G12" s="513"/>
      <c r="H12" s="513"/>
      <c r="I12" s="513"/>
      <c r="J12" s="125" t="s">
        <v>123</v>
      </c>
      <c r="K12" s="514">
        <v>360</v>
      </c>
      <c r="L12" s="514"/>
      <c r="M12" s="514"/>
      <c r="N12" s="514"/>
      <c r="O12" s="514"/>
      <c r="P12" s="514"/>
      <c r="Q12" s="514"/>
      <c r="R12" s="514"/>
      <c r="S12" s="126" t="s">
        <v>124</v>
      </c>
      <c r="T12" s="125"/>
      <c r="U12" s="125"/>
      <c r="V12" s="127"/>
      <c r="W12" s="526"/>
    </row>
    <row r="13" spans="1:23" ht="20.25" customHeight="1">
      <c r="A13" s="518"/>
      <c r="B13" s="521"/>
      <c r="C13" s="525"/>
      <c r="D13" s="128"/>
      <c r="E13" s="128"/>
      <c r="F13" s="128"/>
      <c r="G13" s="129"/>
      <c r="H13" s="129"/>
      <c r="I13" s="129"/>
      <c r="J13" s="129"/>
      <c r="K13" s="129"/>
      <c r="L13" s="129"/>
      <c r="M13" s="515" t="s">
        <v>125</v>
      </c>
      <c r="N13" s="515"/>
      <c r="O13" s="515"/>
      <c r="P13" s="515"/>
      <c r="Q13" s="515"/>
      <c r="R13" s="515"/>
      <c r="S13" s="515"/>
      <c r="T13" s="515"/>
      <c r="U13" s="515"/>
      <c r="V13" s="516"/>
      <c r="W13" s="526"/>
    </row>
    <row r="14" spans="1:23" ht="20.25" customHeight="1">
      <c r="A14" s="518"/>
      <c r="B14" s="521"/>
      <c r="C14" s="523" t="s">
        <v>129</v>
      </c>
      <c r="D14" s="121"/>
      <c r="E14" s="508" t="s">
        <v>120</v>
      </c>
      <c r="F14" s="508"/>
      <c r="G14" s="508"/>
      <c r="H14" s="508"/>
      <c r="I14" s="508"/>
      <c r="J14" s="122"/>
      <c r="K14" s="509" t="s">
        <v>66</v>
      </c>
      <c r="L14" s="509"/>
      <c r="M14" s="509"/>
      <c r="N14" s="509"/>
      <c r="O14" s="509"/>
      <c r="P14" s="509"/>
      <c r="Q14" s="509"/>
      <c r="R14" s="509"/>
      <c r="S14" s="122"/>
      <c r="T14" s="122"/>
      <c r="U14" s="122"/>
      <c r="V14" s="123"/>
      <c r="W14" s="526"/>
    </row>
    <row r="15" spans="1:23" ht="25.5" customHeight="1">
      <c r="A15" s="518"/>
      <c r="B15" s="521"/>
      <c r="C15" s="524"/>
      <c r="D15" s="124" t="s">
        <v>122</v>
      </c>
      <c r="E15" s="513">
        <v>24380</v>
      </c>
      <c r="F15" s="513"/>
      <c r="G15" s="513"/>
      <c r="H15" s="513"/>
      <c r="I15" s="513"/>
      <c r="J15" s="125" t="s">
        <v>123</v>
      </c>
      <c r="K15" s="514">
        <v>240</v>
      </c>
      <c r="L15" s="514"/>
      <c r="M15" s="514"/>
      <c r="N15" s="514"/>
      <c r="O15" s="514"/>
      <c r="P15" s="514"/>
      <c r="Q15" s="514"/>
      <c r="R15" s="514"/>
      <c r="S15" s="126" t="s">
        <v>124</v>
      </c>
      <c r="T15" s="125"/>
      <c r="U15" s="125"/>
      <c r="V15" s="127"/>
      <c r="W15" s="526"/>
    </row>
    <row r="16" spans="1:23" ht="20.25" customHeight="1">
      <c r="A16" s="519"/>
      <c r="B16" s="522"/>
      <c r="C16" s="525"/>
      <c r="D16" s="128"/>
      <c r="E16" s="128"/>
      <c r="F16" s="128"/>
      <c r="G16" s="129"/>
      <c r="H16" s="129"/>
      <c r="I16" s="129"/>
      <c r="J16" s="129"/>
      <c r="K16" s="129"/>
      <c r="L16" s="129"/>
      <c r="M16" s="527" t="s">
        <v>125</v>
      </c>
      <c r="N16" s="527"/>
      <c r="O16" s="527"/>
      <c r="P16" s="527"/>
      <c r="Q16" s="527"/>
      <c r="R16" s="527"/>
      <c r="S16" s="527"/>
      <c r="T16" s="527"/>
      <c r="U16" s="527"/>
      <c r="V16" s="528"/>
      <c r="W16" s="526"/>
    </row>
    <row r="17" spans="1:23" ht="25.5" customHeight="1">
      <c r="A17" s="130"/>
      <c r="B17" s="130"/>
      <c r="C17" s="130"/>
      <c r="D17" s="131"/>
      <c r="E17" s="131"/>
      <c r="F17" s="131"/>
      <c r="G17" s="131"/>
      <c r="H17" s="132"/>
      <c r="I17" s="132"/>
      <c r="J17" s="132"/>
      <c r="K17" s="132"/>
      <c r="L17" s="130"/>
      <c r="M17" s="132"/>
      <c r="N17" s="132"/>
      <c r="O17" s="132"/>
      <c r="P17" s="132"/>
      <c r="Q17" s="133"/>
      <c r="R17" s="133"/>
      <c r="S17" s="133"/>
      <c r="T17" s="133"/>
      <c r="U17" s="133"/>
      <c r="V17" s="133"/>
      <c r="W17" s="134"/>
    </row>
    <row r="18" spans="1:23" ht="20.25" customHeight="1">
      <c r="A18" s="499" t="s">
        <v>219</v>
      </c>
      <c r="B18" s="520" t="s">
        <v>232</v>
      </c>
      <c r="C18" s="505"/>
      <c r="D18" s="121"/>
      <c r="E18" s="508" t="s">
        <v>120</v>
      </c>
      <c r="F18" s="508"/>
      <c r="G18" s="508"/>
      <c r="H18" s="508"/>
      <c r="I18" s="508"/>
      <c r="J18" s="122"/>
      <c r="K18" s="509" t="s">
        <v>233</v>
      </c>
      <c r="L18" s="509"/>
      <c r="M18" s="509"/>
      <c r="N18" s="509"/>
      <c r="O18" s="509"/>
      <c r="P18" s="509"/>
      <c r="Q18" s="509"/>
      <c r="R18" s="509"/>
      <c r="S18" s="122"/>
      <c r="T18" s="122"/>
      <c r="U18" s="122"/>
      <c r="V18" s="123"/>
      <c r="W18" s="533" t="s">
        <v>220</v>
      </c>
    </row>
    <row r="19" spans="1:23" ht="25.5" customHeight="1">
      <c r="A19" s="500"/>
      <c r="B19" s="521"/>
      <c r="C19" s="506"/>
      <c r="D19" s="124" t="s">
        <v>122</v>
      </c>
      <c r="E19" s="513">
        <v>78020</v>
      </c>
      <c r="F19" s="513"/>
      <c r="G19" s="513"/>
      <c r="H19" s="513"/>
      <c r="I19" s="513"/>
      <c r="J19" s="125" t="s">
        <v>123</v>
      </c>
      <c r="K19" s="514">
        <v>780</v>
      </c>
      <c r="L19" s="514"/>
      <c r="M19" s="514"/>
      <c r="N19" s="514"/>
      <c r="O19" s="514"/>
      <c r="P19" s="514"/>
      <c r="Q19" s="514"/>
      <c r="R19" s="514"/>
      <c r="S19" s="126" t="s">
        <v>124</v>
      </c>
      <c r="T19" s="125"/>
      <c r="U19" s="125"/>
      <c r="V19" s="127"/>
      <c r="W19" s="534"/>
    </row>
    <row r="20" spans="1:23" ht="20.25" customHeight="1">
      <c r="A20" s="501"/>
      <c r="B20" s="522"/>
      <c r="C20" s="507"/>
      <c r="D20" s="128"/>
      <c r="E20" s="128"/>
      <c r="F20" s="128"/>
      <c r="G20" s="129"/>
      <c r="H20" s="129"/>
      <c r="I20" s="129"/>
      <c r="J20" s="129"/>
      <c r="K20" s="129"/>
      <c r="L20" s="129"/>
      <c r="M20" s="515" t="s">
        <v>125</v>
      </c>
      <c r="N20" s="515"/>
      <c r="O20" s="515"/>
      <c r="P20" s="515"/>
      <c r="Q20" s="515"/>
      <c r="R20" s="515"/>
      <c r="S20" s="515"/>
      <c r="T20" s="515"/>
      <c r="U20" s="515"/>
      <c r="V20" s="516"/>
      <c r="W20" s="535"/>
    </row>
    <row r="21" spans="1:23" ht="25.5" customHeight="1">
      <c r="A21" s="130"/>
      <c r="B21" s="130"/>
      <c r="C21" s="130"/>
      <c r="D21" s="131"/>
      <c r="E21" s="131"/>
      <c r="F21" s="131"/>
      <c r="G21" s="131"/>
      <c r="H21" s="132"/>
      <c r="I21" s="132"/>
      <c r="J21" s="132"/>
      <c r="K21" s="132"/>
      <c r="L21" s="130"/>
      <c r="M21" s="132"/>
      <c r="N21" s="132"/>
      <c r="O21" s="132"/>
      <c r="P21" s="132"/>
      <c r="Q21" s="133"/>
      <c r="R21" s="133"/>
      <c r="S21" s="133"/>
      <c r="T21" s="133"/>
      <c r="U21" s="133"/>
      <c r="V21" s="133"/>
      <c r="W21" s="134"/>
    </row>
    <row r="22" spans="1:23" ht="20.25" customHeight="1">
      <c r="A22" s="529" t="s">
        <v>130</v>
      </c>
      <c r="B22" s="502" t="s">
        <v>234</v>
      </c>
      <c r="C22" s="505"/>
      <c r="D22" s="121"/>
      <c r="E22" s="508" t="s">
        <v>120</v>
      </c>
      <c r="F22" s="508"/>
      <c r="G22" s="508"/>
      <c r="H22" s="508"/>
      <c r="I22" s="508"/>
      <c r="J22" s="122"/>
      <c r="K22" s="509" t="s">
        <v>66</v>
      </c>
      <c r="L22" s="509"/>
      <c r="M22" s="509"/>
      <c r="N22" s="509"/>
      <c r="O22" s="509"/>
      <c r="P22" s="509"/>
      <c r="Q22" s="509"/>
      <c r="R22" s="509"/>
      <c r="S22" s="122"/>
      <c r="T22" s="122"/>
      <c r="U22" s="122"/>
      <c r="V22" s="123"/>
      <c r="W22" s="510" t="s">
        <v>121</v>
      </c>
    </row>
    <row r="23" spans="1:23" ht="25.5" customHeight="1">
      <c r="A23" s="500"/>
      <c r="B23" s="503"/>
      <c r="C23" s="506"/>
      <c r="D23" s="124" t="s">
        <v>122</v>
      </c>
      <c r="E23" s="513">
        <v>82880</v>
      </c>
      <c r="F23" s="513"/>
      <c r="G23" s="513"/>
      <c r="H23" s="513"/>
      <c r="I23" s="513"/>
      <c r="J23" s="125" t="s">
        <v>123</v>
      </c>
      <c r="K23" s="514">
        <v>820</v>
      </c>
      <c r="L23" s="514"/>
      <c r="M23" s="514"/>
      <c r="N23" s="514"/>
      <c r="O23" s="514"/>
      <c r="P23" s="514"/>
      <c r="Q23" s="514"/>
      <c r="R23" s="514"/>
      <c r="S23" s="126" t="s">
        <v>124</v>
      </c>
      <c r="T23" s="125"/>
      <c r="U23" s="125"/>
      <c r="V23" s="127"/>
      <c r="W23" s="511"/>
    </row>
    <row r="24" spans="1:23" ht="20.25" customHeight="1">
      <c r="A24" s="501"/>
      <c r="B24" s="504"/>
      <c r="C24" s="507"/>
      <c r="D24" s="128"/>
      <c r="E24" s="128"/>
      <c r="F24" s="128"/>
      <c r="G24" s="129"/>
      <c r="H24" s="129"/>
      <c r="I24" s="129"/>
      <c r="J24" s="129"/>
      <c r="K24" s="129"/>
      <c r="L24" s="129"/>
      <c r="M24" s="515" t="s">
        <v>125</v>
      </c>
      <c r="N24" s="515"/>
      <c r="O24" s="515"/>
      <c r="P24" s="515"/>
      <c r="Q24" s="515"/>
      <c r="R24" s="515"/>
      <c r="S24" s="515"/>
      <c r="T24" s="515"/>
      <c r="U24" s="515"/>
      <c r="V24" s="516"/>
      <c r="W24" s="512"/>
    </row>
    <row r="25" spans="1:23" ht="25.5" customHeight="1">
      <c r="A25" s="130"/>
      <c r="B25" s="130"/>
      <c r="C25" s="130"/>
      <c r="D25" s="131"/>
      <c r="E25" s="131"/>
      <c r="F25" s="131"/>
      <c r="G25" s="131"/>
      <c r="H25" s="132"/>
      <c r="I25" s="132"/>
      <c r="J25" s="132"/>
      <c r="K25" s="132"/>
      <c r="L25" s="130"/>
      <c r="M25" s="132"/>
      <c r="N25" s="132"/>
      <c r="O25" s="132"/>
      <c r="P25" s="132"/>
      <c r="Q25" s="133"/>
      <c r="R25" s="133"/>
      <c r="S25" s="133"/>
      <c r="T25" s="133"/>
      <c r="U25" s="133"/>
      <c r="V25" s="133"/>
      <c r="W25" s="134"/>
    </row>
    <row r="26" spans="1:23" ht="20.25" customHeight="1">
      <c r="A26" s="529" t="s">
        <v>131</v>
      </c>
      <c r="B26" s="530" t="s">
        <v>235</v>
      </c>
      <c r="C26" s="505"/>
      <c r="D26" s="121"/>
      <c r="E26" s="508" t="s">
        <v>120</v>
      </c>
      <c r="F26" s="508"/>
      <c r="G26" s="508"/>
      <c r="H26" s="508"/>
      <c r="I26" s="508"/>
      <c r="J26" s="122"/>
      <c r="K26" s="509" t="s">
        <v>66</v>
      </c>
      <c r="L26" s="509"/>
      <c r="M26" s="509"/>
      <c r="N26" s="509"/>
      <c r="O26" s="509"/>
      <c r="P26" s="509"/>
      <c r="Q26" s="509"/>
      <c r="R26" s="509"/>
      <c r="S26" s="122"/>
      <c r="T26" s="122"/>
      <c r="U26" s="122"/>
      <c r="V26" s="123"/>
      <c r="W26" s="510" t="s">
        <v>121</v>
      </c>
    </row>
    <row r="27" spans="1:23" ht="25.5" customHeight="1">
      <c r="A27" s="500"/>
      <c r="B27" s="531"/>
      <c r="C27" s="506"/>
      <c r="D27" s="124" t="s">
        <v>122</v>
      </c>
      <c r="E27" s="513">
        <v>69060</v>
      </c>
      <c r="F27" s="513"/>
      <c r="G27" s="513"/>
      <c r="H27" s="513"/>
      <c r="I27" s="513"/>
      <c r="J27" s="125" t="s">
        <v>123</v>
      </c>
      <c r="K27" s="514">
        <v>690</v>
      </c>
      <c r="L27" s="514"/>
      <c r="M27" s="514"/>
      <c r="N27" s="514"/>
      <c r="O27" s="514"/>
      <c r="P27" s="514"/>
      <c r="Q27" s="514"/>
      <c r="R27" s="514"/>
      <c r="S27" s="126" t="s">
        <v>124</v>
      </c>
      <c r="T27" s="125"/>
      <c r="U27" s="125"/>
      <c r="V27" s="127"/>
      <c r="W27" s="511"/>
    </row>
    <row r="28" spans="1:23" ht="20.25" customHeight="1">
      <c r="A28" s="501"/>
      <c r="B28" s="532"/>
      <c r="C28" s="507"/>
      <c r="D28" s="128"/>
      <c r="E28" s="128"/>
      <c r="F28" s="128"/>
      <c r="G28" s="129"/>
      <c r="H28" s="129"/>
      <c r="I28" s="129"/>
      <c r="J28" s="129"/>
      <c r="K28" s="129"/>
      <c r="L28" s="129"/>
      <c r="M28" s="515" t="s">
        <v>125</v>
      </c>
      <c r="N28" s="515"/>
      <c r="O28" s="515"/>
      <c r="P28" s="515"/>
      <c r="Q28" s="515"/>
      <c r="R28" s="515"/>
      <c r="S28" s="515"/>
      <c r="T28" s="515"/>
      <c r="U28" s="515"/>
      <c r="V28" s="516"/>
      <c r="W28" s="512"/>
    </row>
    <row r="29" spans="1:23" ht="25.5" customHeight="1">
      <c r="A29" s="135"/>
      <c r="B29" s="135"/>
      <c r="C29" s="135"/>
      <c r="D29" s="136"/>
      <c r="E29" s="136"/>
      <c r="F29" s="136"/>
      <c r="G29" s="136"/>
      <c r="H29" s="137"/>
      <c r="I29" s="137"/>
      <c r="J29" s="137"/>
      <c r="K29" s="137"/>
      <c r="L29" s="135"/>
      <c r="M29" s="137"/>
      <c r="N29" s="137"/>
      <c r="O29" s="137"/>
      <c r="P29" s="137"/>
      <c r="Q29" s="138"/>
      <c r="R29" s="138"/>
      <c r="S29" s="138"/>
      <c r="T29" s="138"/>
      <c r="U29" s="138"/>
      <c r="V29" s="138"/>
      <c r="W29" s="139"/>
    </row>
    <row r="30" spans="1:23" s="61" customFormat="1" ht="25.5" customHeight="1">
      <c r="A30" s="536" t="s">
        <v>132</v>
      </c>
      <c r="B30" s="520" t="s">
        <v>236</v>
      </c>
      <c r="C30" s="536" t="s">
        <v>133</v>
      </c>
      <c r="D30" s="539"/>
      <c r="E30" s="539"/>
      <c r="F30" s="539"/>
      <c r="G30" s="539"/>
      <c r="H30" s="539"/>
      <c r="I30" s="539"/>
      <c r="J30" s="539"/>
      <c r="K30" s="539"/>
      <c r="L30" s="539"/>
      <c r="M30" s="539"/>
      <c r="N30" s="539"/>
      <c r="O30" s="539"/>
      <c r="P30" s="539"/>
      <c r="Q30" s="539"/>
      <c r="R30" s="539"/>
      <c r="S30" s="539"/>
      <c r="T30" s="539"/>
      <c r="U30" s="539"/>
      <c r="V30" s="540"/>
      <c r="W30" s="541" t="s">
        <v>134</v>
      </c>
    </row>
    <row r="31" spans="1:23" s="61" customFormat="1" ht="25.5" customHeight="1">
      <c r="A31" s="537"/>
      <c r="B31" s="521"/>
      <c r="C31" s="542" t="s">
        <v>237</v>
      </c>
      <c r="D31" s="543"/>
      <c r="E31" s="543"/>
      <c r="F31" s="543"/>
      <c r="G31" s="543"/>
      <c r="H31" s="543"/>
      <c r="I31" s="543"/>
      <c r="J31" s="543"/>
      <c r="K31" s="543"/>
      <c r="L31" s="543"/>
      <c r="M31" s="513">
        <v>51140</v>
      </c>
      <c r="N31" s="513"/>
      <c r="O31" s="513"/>
      <c r="P31" s="513"/>
      <c r="Q31" s="513"/>
      <c r="R31" s="140"/>
      <c r="S31" s="125" t="s">
        <v>238</v>
      </c>
      <c r="T31" s="544" t="s">
        <v>239</v>
      </c>
      <c r="U31" s="544"/>
      <c r="V31" s="545"/>
      <c r="W31" s="531"/>
    </row>
    <row r="32" spans="1:23" s="61" customFormat="1" ht="25.5" customHeight="1">
      <c r="A32" s="538"/>
      <c r="B32" s="522"/>
      <c r="C32" s="546" t="s">
        <v>240</v>
      </c>
      <c r="D32" s="547"/>
      <c r="E32" s="547"/>
      <c r="F32" s="547"/>
      <c r="G32" s="547"/>
      <c r="H32" s="547"/>
      <c r="I32" s="547"/>
      <c r="J32" s="547"/>
      <c r="K32" s="547"/>
      <c r="L32" s="547"/>
      <c r="M32" s="548">
        <v>6390</v>
      </c>
      <c r="N32" s="548"/>
      <c r="O32" s="548"/>
      <c r="P32" s="548"/>
      <c r="Q32" s="548"/>
      <c r="R32" s="141"/>
      <c r="S32" s="142" t="s">
        <v>238</v>
      </c>
      <c r="T32" s="515" t="s">
        <v>241</v>
      </c>
      <c r="U32" s="515"/>
      <c r="V32" s="516"/>
      <c r="W32" s="532"/>
    </row>
    <row r="33" spans="1:23" ht="25.5" customHeight="1">
      <c r="A33" s="130"/>
      <c r="B33" s="130"/>
      <c r="C33" s="130"/>
      <c r="D33" s="131"/>
      <c r="E33" s="131"/>
      <c r="F33" s="131"/>
      <c r="G33" s="131"/>
      <c r="H33" s="132"/>
      <c r="I33" s="132"/>
      <c r="J33" s="132"/>
      <c r="K33" s="132"/>
      <c r="L33" s="130"/>
      <c r="M33" s="132"/>
      <c r="N33" s="132"/>
      <c r="O33" s="132"/>
      <c r="P33" s="132"/>
      <c r="Q33" s="133"/>
      <c r="R33" s="133"/>
      <c r="S33" s="133"/>
      <c r="T33" s="133"/>
      <c r="U33" s="133"/>
      <c r="V33" s="133"/>
      <c r="W33" s="134"/>
    </row>
    <row r="34" spans="1:23" ht="30" customHeight="1">
      <c r="A34" s="517" t="s">
        <v>135</v>
      </c>
      <c r="B34" s="520" t="s">
        <v>242</v>
      </c>
      <c r="C34" s="549" t="s">
        <v>136</v>
      </c>
      <c r="D34" s="550"/>
      <c r="E34" s="550"/>
      <c r="F34" s="550"/>
      <c r="G34" s="550"/>
      <c r="H34" s="551">
        <v>1790</v>
      </c>
      <c r="I34" s="551"/>
      <c r="J34" s="551"/>
      <c r="K34" s="551"/>
      <c r="L34" s="552"/>
      <c r="M34" s="549" t="s">
        <v>137</v>
      </c>
      <c r="N34" s="550"/>
      <c r="O34" s="550"/>
      <c r="P34" s="550"/>
      <c r="Q34" s="550"/>
      <c r="R34" s="551">
        <v>1240</v>
      </c>
      <c r="S34" s="551"/>
      <c r="T34" s="551"/>
      <c r="U34" s="551"/>
      <c r="V34" s="552"/>
      <c r="W34" s="526" t="s">
        <v>138</v>
      </c>
    </row>
    <row r="35" spans="1:23" ht="30" customHeight="1">
      <c r="A35" s="518"/>
      <c r="B35" s="521"/>
      <c r="C35" s="549" t="s">
        <v>139</v>
      </c>
      <c r="D35" s="550"/>
      <c r="E35" s="550"/>
      <c r="F35" s="550"/>
      <c r="G35" s="550"/>
      <c r="H35" s="551">
        <v>1590</v>
      </c>
      <c r="I35" s="551"/>
      <c r="J35" s="551"/>
      <c r="K35" s="551"/>
      <c r="L35" s="552"/>
      <c r="M35" s="549" t="s">
        <v>140</v>
      </c>
      <c r="N35" s="550"/>
      <c r="O35" s="550"/>
      <c r="P35" s="550"/>
      <c r="Q35" s="550"/>
      <c r="R35" s="551">
        <v>110</v>
      </c>
      <c r="S35" s="551"/>
      <c r="T35" s="551"/>
      <c r="U35" s="551"/>
      <c r="V35" s="552"/>
      <c r="W35" s="526"/>
    </row>
    <row r="36" spans="1:23" ht="30" customHeight="1">
      <c r="A36" s="519"/>
      <c r="B36" s="522"/>
      <c r="C36" s="549" t="s">
        <v>141</v>
      </c>
      <c r="D36" s="550"/>
      <c r="E36" s="550"/>
      <c r="F36" s="550"/>
      <c r="G36" s="550"/>
      <c r="H36" s="551">
        <v>1570</v>
      </c>
      <c r="I36" s="551"/>
      <c r="J36" s="551"/>
      <c r="K36" s="551"/>
      <c r="L36" s="552"/>
      <c r="M36" s="553"/>
      <c r="N36" s="554"/>
      <c r="O36" s="554"/>
      <c r="P36" s="554"/>
      <c r="Q36" s="554"/>
      <c r="R36" s="554"/>
      <c r="S36" s="554"/>
      <c r="T36" s="554"/>
      <c r="U36" s="554"/>
      <c r="V36" s="555"/>
      <c r="W36" s="526"/>
    </row>
    <row r="37" spans="1:23" ht="25.5" customHeight="1">
      <c r="A37" s="130"/>
      <c r="B37" s="130"/>
      <c r="C37" s="130"/>
      <c r="D37" s="131"/>
      <c r="E37" s="131"/>
      <c r="F37" s="131"/>
      <c r="G37" s="131"/>
      <c r="H37" s="132"/>
      <c r="I37" s="132"/>
      <c r="J37" s="132"/>
      <c r="K37" s="132"/>
      <c r="L37" s="130"/>
      <c r="M37" s="132"/>
      <c r="N37" s="132"/>
      <c r="O37" s="132"/>
      <c r="P37" s="132"/>
      <c r="Q37" s="133"/>
      <c r="R37" s="133"/>
      <c r="S37" s="133"/>
      <c r="T37" s="133"/>
      <c r="U37" s="133"/>
      <c r="V37" s="133"/>
      <c r="W37" s="134"/>
    </row>
    <row r="38" spans="1:23" ht="25.5" customHeight="1">
      <c r="A38" s="567" t="s">
        <v>142</v>
      </c>
      <c r="B38" s="570" t="s">
        <v>243</v>
      </c>
      <c r="C38" s="559" t="s">
        <v>244</v>
      </c>
      <c r="D38" s="561">
        <v>306010</v>
      </c>
      <c r="E38" s="562"/>
      <c r="F38" s="562"/>
      <c r="G38" s="562"/>
      <c r="H38" s="562"/>
      <c r="I38" s="562"/>
      <c r="J38" s="562"/>
      <c r="K38" s="562"/>
      <c r="L38" s="562"/>
      <c r="M38" s="562"/>
      <c r="N38" s="562"/>
      <c r="O38" s="562"/>
      <c r="P38" s="562"/>
      <c r="Q38" s="562"/>
      <c r="R38" s="562"/>
      <c r="S38" s="562"/>
      <c r="T38" s="562"/>
      <c r="U38" s="562"/>
      <c r="V38" s="563"/>
      <c r="W38" s="556" t="s">
        <v>245</v>
      </c>
    </row>
    <row r="39" spans="1:23" ht="25.5" customHeight="1">
      <c r="A39" s="568"/>
      <c r="B39" s="545"/>
      <c r="C39" s="560"/>
      <c r="D39" s="564"/>
      <c r="E39" s="565"/>
      <c r="F39" s="565"/>
      <c r="G39" s="565"/>
      <c r="H39" s="565"/>
      <c r="I39" s="565"/>
      <c r="J39" s="565"/>
      <c r="K39" s="565"/>
      <c r="L39" s="565"/>
      <c r="M39" s="565"/>
      <c r="N39" s="565"/>
      <c r="O39" s="565"/>
      <c r="P39" s="565"/>
      <c r="Q39" s="565"/>
      <c r="R39" s="565"/>
      <c r="S39" s="565"/>
      <c r="T39" s="565"/>
      <c r="U39" s="565"/>
      <c r="V39" s="566"/>
      <c r="W39" s="557"/>
    </row>
    <row r="40" spans="1:23" ht="25.5" customHeight="1">
      <c r="A40" s="568"/>
      <c r="B40" s="545"/>
      <c r="C40" s="559" t="s">
        <v>246</v>
      </c>
      <c r="D40" s="561">
        <v>60520</v>
      </c>
      <c r="E40" s="562"/>
      <c r="F40" s="562"/>
      <c r="G40" s="562"/>
      <c r="H40" s="562"/>
      <c r="I40" s="562"/>
      <c r="J40" s="562"/>
      <c r="K40" s="562"/>
      <c r="L40" s="562"/>
      <c r="M40" s="562"/>
      <c r="N40" s="562"/>
      <c r="O40" s="562"/>
      <c r="P40" s="562"/>
      <c r="Q40" s="562"/>
      <c r="R40" s="562"/>
      <c r="S40" s="562"/>
      <c r="T40" s="562"/>
      <c r="U40" s="562"/>
      <c r="V40" s="563"/>
      <c r="W40" s="557"/>
    </row>
    <row r="41" spans="1:23" ht="30" customHeight="1">
      <c r="A41" s="569"/>
      <c r="B41" s="516"/>
      <c r="C41" s="560"/>
      <c r="D41" s="564"/>
      <c r="E41" s="565"/>
      <c r="F41" s="565"/>
      <c r="G41" s="565"/>
      <c r="H41" s="565"/>
      <c r="I41" s="565"/>
      <c r="J41" s="565"/>
      <c r="K41" s="565"/>
      <c r="L41" s="565"/>
      <c r="M41" s="565"/>
      <c r="N41" s="565"/>
      <c r="O41" s="565"/>
      <c r="P41" s="565"/>
      <c r="Q41" s="565"/>
      <c r="R41" s="565"/>
      <c r="S41" s="565"/>
      <c r="T41" s="565"/>
      <c r="U41" s="565"/>
      <c r="V41" s="566"/>
      <c r="W41" s="558"/>
    </row>
    <row r="42" spans="1:23" ht="25.5" customHeight="1">
      <c r="A42" s="130"/>
      <c r="B42" s="130"/>
      <c r="C42" s="130"/>
      <c r="D42" s="131"/>
      <c r="E42" s="131"/>
      <c r="F42" s="131"/>
      <c r="G42" s="131"/>
      <c r="H42" s="132"/>
      <c r="I42" s="132"/>
      <c r="J42" s="132"/>
      <c r="K42" s="132"/>
      <c r="L42" s="130"/>
      <c r="M42" s="132"/>
      <c r="N42" s="132"/>
      <c r="O42" s="132"/>
      <c r="P42" s="132"/>
      <c r="Q42" s="133"/>
      <c r="R42" s="133"/>
      <c r="S42" s="133"/>
      <c r="T42" s="133"/>
      <c r="U42" s="133"/>
      <c r="V42" s="133"/>
      <c r="W42" s="134"/>
    </row>
    <row r="43" spans="1:23" ht="30" customHeight="1">
      <c r="A43" s="143" t="s">
        <v>144</v>
      </c>
      <c r="B43" s="144" t="s">
        <v>247</v>
      </c>
      <c r="C43" s="583">
        <v>6100</v>
      </c>
      <c r="D43" s="583"/>
      <c r="E43" s="583"/>
      <c r="F43" s="583"/>
      <c r="G43" s="583"/>
      <c r="H43" s="583"/>
      <c r="I43" s="583"/>
      <c r="J43" s="583"/>
      <c r="K43" s="583"/>
      <c r="L43" s="583"/>
      <c r="M43" s="583"/>
      <c r="N43" s="583"/>
      <c r="O43" s="583"/>
      <c r="P43" s="583"/>
      <c r="Q43" s="583"/>
      <c r="R43" s="583"/>
      <c r="S43" s="583"/>
      <c r="T43" s="583"/>
      <c r="U43" s="583"/>
      <c r="V43" s="584"/>
      <c r="W43" s="145" t="s">
        <v>143</v>
      </c>
    </row>
    <row r="44" spans="1:23" ht="25.5" customHeight="1">
      <c r="A44" s="130"/>
      <c r="B44" s="130"/>
      <c r="C44" s="130"/>
      <c r="D44" s="131"/>
      <c r="E44" s="131"/>
      <c r="F44" s="131"/>
      <c r="G44" s="131"/>
      <c r="H44" s="132"/>
      <c r="I44" s="132"/>
      <c r="J44" s="132"/>
      <c r="K44" s="132"/>
      <c r="L44" s="130"/>
      <c r="M44" s="132"/>
      <c r="N44" s="132"/>
      <c r="O44" s="132"/>
      <c r="P44" s="132"/>
      <c r="Q44" s="133"/>
      <c r="R44" s="133"/>
      <c r="S44" s="133"/>
      <c r="T44" s="133"/>
      <c r="U44" s="133"/>
      <c r="V44" s="133"/>
      <c r="W44" s="146"/>
    </row>
    <row r="45" spans="1:23" ht="30" customHeight="1">
      <c r="A45" s="143" t="s">
        <v>145</v>
      </c>
      <c r="B45" s="144" t="s">
        <v>248</v>
      </c>
      <c r="C45" s="580">
        <v>153890</v>
      </c>
      <c r="D45" s="580"/>
      <c r="E45" s="580"/>
      <c r="F45" s="580"/>
      <c r="G45" s="580"/>
      <c r="H45" s="580"/>
      <c r="I45" s="580"/>
      <c r="J45" s="580"/>
      <c r="K45" s="580"/>
      <c r="L45" s="580"/>
      <c r="M45" s="580"/>
      <c r="N45" s="580"/>
      <c r="O45" s="580"/>
      <c r="P45" s="580"/>
      <c r="Q45" s="580"/>
      <c r="R45" s="580"/>
      <c r="S45" s="580"/>
      <c r="T45" s="580"/>
      <c r="U45" s="580"/>
      <c r="V45" s="581"/>
      <c r="W45" s="145" t="s">
        <v>143</v>
      </c>
    </row>
    <row r="46" spans="1:23" ht="25.5" customHeight="1">
      <c r="A46" s="130"/>
      <c r="B46" s="147"/>
      <c r="C46" s="130"/>
      <c r="D46" s="131"/>
      <c r="E46" s="131"/>
      <c r="F46" s="131"/>
      <c r="G46" s="131"/>
      <c r="H46" s="132"/>
      <c r="I46" s="132"/>
      <c r="J46" s="132"/>
      <c r="K46" s="132"/>
      <c r="L46" s="130"/>
      <c r="M46" s="132"/>
      <c r="N46" s="132"/>
      <c r="O46" s="132"/>
      <c r="P46" s="132"/>
      <c r="Q46" s="133"/>
      <c r="R46" s="133"/>
      <c r="S46" s="133"/>
      <c r="T46" s="133"/>
      <c r="U46" s="133"/>
      <c r="V46" s="133"/>
      <c r="W46" s="146"/>
    </row>
    <row r="47" spans="1:23" ht="18" hidden="1" customHeight="1">
      <c r="A47" s="517" t="s">
        <v>146</v>
      </c>
      <c r="B47" s="147"/>
      <c r="C47" s="571" t="s">
        <v>147</v>
      </c>
      <c r="D47" s="572"/>
      <c r="E47" s="572"/>
      <c r="F47" s="572"/>
      <c r="G47" s="572"/>
      <c r="H47" s="572"/>
      <c r="I47" s="572"/>
      <c r="J47" s="572"/>
      <c r="K47" s="572"/>
      <c r="L47" s="575">
        <v>456000</v>
      </c>
      <c r="M47" s="575"/>
      <c r="N47" s="575"/>
      <c r="O47" s="575"/>
      <c r="P47" s="148"/>
      <c r="Q47" s="148"/>
      <c r="R47" s="148"/>
      <c r="S47" s="148"/>
      <c r="T47" s="148"/>
      <c r="U47" s="148"/>
      <c r="V47" s="149"/>
      <c r="W47" s="526" t="s">
        <v>148</v>
      </c>
    </row>
    <row r="48" spans="1:23" ht="18" hidden="1" customHeight="1">
      <c r="A48" s="518"/>
      <c r="B48" s="147"/>
      <c r="C48" s="573"/>
      <c r="D48" s="574"/>
      <c r="E48" s="574"/>
      <c r="F48" s="574"/>
      <c r="G48" s="574"/>
      <c r="H48" s="574"/>
      <c r="I48" s="574"/>
      <c r="J48" s="574"/>
      <c r="K48" s="574"/>
      <c r="L48" s="576" t="s">
        <v>149</v>
      </c>
      <c r="M48" s="576"/>
      <c r="N48" s="576"/>
      <c r="O48" s="576"/>
      <c r="P48" s="576"/>
      <c r="Q48" s="576"/>
      <c r="R48" s="576"/>
      <c r="S48" s="576"/>
      <c r="T48" s="576"/>
      <c r="U48" s="576"/>
      <c r="V48" s="577"/>
      <c r="W48" s="526"/>
    </row>
    <row r="49" spans="1:23" ht="18" hidden="1" customHeight="1">
      <c r="A49" s="518"/>
      <c r="B49" s="147"/>
      <c r="C49" s="571" t="s">
        <v>150</v>
      </c>
      <c r="D49" s="572"/>
      <c r="E49" s="572"/>
      <c r="F49" s="572"/>
      <c r="G49" s="572"/>
      <c r="H49" s="572"/>
      <c r="I49" s="572"/>
      <c r="J49" s="572"/>
      <c r="K49" s="572"/>
      <c r="L49" s="575">
        <v>760000</v>
      </c>
      <c r="M49" s="575"/>
      <c r="N49" s="575"/>
      <c r="O49" s="575"/>
      <c r="P49" s="148"/>
      <c r="Q49" s="148"/>
      <c r="R49" s="148"/>
      <c r="S49" s="148"/>
      <c r="T49" s="148"/>
      <c r="U49" s="148"/>
      <c r="V49" s="149"/>
      <c r="W49" s="526"/>
    </row>
    <row r="50" spans="1:23" ht="18" hidden="1" customHeight="1">
      <c r="A50" s="518"/>
      <c r="B50" s="150"/>
      <c r="C50" s="573"/>
      <c r="D50" s="574"/>
      <c r="E50" s="574"/>
      <c r="F50" s="574"/>
      <c r="G50" s="574"/>
      <c r="H50" s="574"/>
      <c r="I50" s="574"/>
      <c r="J50" s="574"/>
      <c r="K50" s="574"/>
      <c r="L50" s="576" t="s">
        <v>149</v>
      </c>
      <c r="M50" s="576"/>
      <c r="N50" s="576"/>
      <c r="O50" s="576"/>
      <c r="P50" s="576"/>
      <c r="Q50" s="576"/>
      <c r="R50" s="576"/>
      <c r="S50" s="576"/>
      <c r="T50" s="576"/>
      <c r="U50" s="576"/>
      <c r="V50" s="577"/>
      <c r="W50" s="526"/>
    </row>
    <row r="51" spans="1:23" ht="18" hidden="1" customHeight="1">
      <c r="A51" s="518"/>
      <c r="B51" s="130"/>
      <c r="C51" s="571" t="s">
        <v>151</v>
      </c>
      <c r="D51" s="572"/>
      <c r="E51" s="572"/>
      <c r="F51" s="572"/>
      <c r="G51" s="572"/>
      <c r="H51" s="572"/>
      <c r="I51" s="572"/>
      <c r="J51" s="572"/>
      <c r="K51" s="572"/>
      <c r="L51" s="575">
        <v>1065000</v>
      </c>
      <c r="M51" s="575"/>
      <c r="N51" s="575"/>
      <c r="O51" s="575"/>
      <c r="P51" s="148"/>
      <c r="Q51" s="148"/>
      <c r="R51" s="148"/>
      <c r="S51" s="148"/>
      <c r="T51" s="148"/>
      <c r="U51" s="148"/>
      <c r="V51" s="149"/>
      <c r="W51" s="526"/>
    </row>
    <row r="52" spans="1:23" ht="18" hidden="1" customHeight="1">
      <c r="A52" s="519"/>
      <c r="B52" s="144" t="s">
        <v>243</v>
      </c>
      <c r="C52" s="573"/>
      <c r="D52" s="574"/>
      <c r="E52" s="574"/>
      <c r="F52" s="574"/>
      <c r="G52" s="574"/>
      <c r="H52" s="574"/>
      <c r="I52" s="574"/>
      <c r="J52" s="574"/>
      <c r="K52" s="574"/>
      <c r="L52" s="576" t="s">
        <v>149</v>
      </c>
      <c r="M52" s="576"/>
      <c r="N52" s="576"/>
      <c r="O52" s="576"/>
      <c r="P52" s="576"/>
      <c r="Q52" s="576"/>
      <c r="R52" s="576"/>
      <c r="S52" s="576"/>
      <c r="T52" s="576"/>
      <c r="U52" s="576"/>
      <c r="V52" s="577"/>
      <c r="W52" s="526"/>
    </row>
    <row r="53" spans="1:23" ht="25.5" hidden="1" customHeight="1">
      <c r="A53" s="130"/>
      <c r="B53" s="130"/>
      <c r="C53" s="130"/>
      <c r="D53" s="131"/>
      <c r="E53" s="131"/>
      <c r="F53" s="131"/>
      <c r="G53" s="131"/>
      <c r="H53" s="132"/>
      <c r="I53" s="132"/>
      <c r="J53" s="132"/>
      <c r="K53" s="132"/>
      <c r="L53" s="130"/>
      <c r="M53" s="133"/>
      <c r="N53" s="132"/>
      <c r="O53" s="132"/>
      <c r="P53" s="132"/>
      <c r="Q53" s="133"/>
      <c r="R53" s="133"/>
      <c r="S53" s="133"/>
      <c r="T53" s="133"/>
      <c r="U53" s="133"/>
      <c r="V53" s="133"/>
      <c r="W53" s="146"/>
    </row>
    <row r="54" spans="1:23" ht="30" customHeight="1">
      <c r="A54" s="143" t="s">
        <v>152</v>
      </c>
      <c r="B54" s="144" t="s">
        <v>249</v>
      </c>
      <c r="C54" s="578">
        <v>160000</v>
      </c>
      <c r="D54" s="578"/>
      <c r="E54" s="578"/>
      <c r="F54" s="578"/>
      <c r="G54" s="578"/>
      <c r="H54" s="578"/>
      <c r="I54" s="578"/>
      <c r="J54" s="578"/>
      <c r="K54" s="578"/>
      <c r="L54" s="578"/>
      <c r="M54" s="578"/>
      <c r="N54" s="578"/>
      <c r="O54" s="578"/>
      <c r="P54" s="578"/>
      <c r="Q54" s="578"/>
      <c r="R54" s="578"/>
      <c r="S54" s="578"/>
      <c r="T54" s="578"/>
      <c r="U54" s="578"/>
      <c r="V54" s="579"/>
      <c r="W54" s="145" t="s">
        <v>143</v>
      </c>
    </row>
    <row r="55" spans="1:23" ht="25.5" customHeight="1">
      <c r="A55" s="130"/>
      <c r="B55" s="130"/>
      <c r="C55" s="130"/>
      <c r="D55" s="131"/>
      <c r="E55" s="131"/>
      <c r="F55" s="131"/>
      <c r="G55" s="131"/>
      <c r="H55" s="132"/>
      <c r="I55" s="132"/>
      <c r="J55" s="132"/>
      <c r="K55" s="132"/>
      <c r="L55" s="130"/>
      <c r="M55" s="133"/>
      <c r="N55" s="132"/>
      <c r="O55" s="132"/>
      <c r="P55" s="132"/>
      <c r="Q55" s="133"/>
      <c r="R55" s="133"/>
      <c r="S55" s="133"/>
      <c r="T55" s="133"/>
      <c r="U55" s="133"/>
      <c r="V55" s="133"/>
      <c r="W55" s="151"/>
    </row>
    <row r="56" spans="1:23" ht="30" customHeight="1">
      <c r="A56" s="143" t="s">
        <v>153</v>
      </c>
      <c r="B56" s="144" t="s">
        <v>250</v>
      </c>
      <c r="C56" s="580">
        <v>96840</v>
      </c>
      <c r="D56" s="580"/>
      <c r="E56" s="580"/>
      <c r="F56" s="580"/>
      <c r="G56" s="580"/>
      <c r="H56" s="580"/>
      <c r="I56" s="580"/>
      <c r="J56" s="580"/>
      <c r="K56" s="580"/>
      <c r="L56" s="580"/>
      <c r="M56" s="580"/>
      <c r="N56" s="580"/>
      <c r="O56" s="580"/>
      <c r="P56" s="580"/>
      <c r="Q56" s="580"/>
      <c r="R56" s="580"/>
      <c r="S56" s="580"/>
      <c r="T56" s="580"/>
      <c r="U56" s="580"/>
      <c r="V56" s="581"/>
      <c r="W56" s="145" t="s">
        <v>143</v>
      </c>
    </row>
    <row r="57" spans="1:23" ht="25.5" customHeight="1">
      <c r="A57" s="130"/>
      <c r="B57" s="130"/>
      <c r="C57" s="130"/>
      <c r="D57" s="131"/>
      <c r="E57" s="131"/>
      <c r="F57" s="131"/>
      <c r="G57" s="131"/>
      <c r="H57" s="132"/>
      <c r="I57" s="132"/>
      <c r="J57" s="132"/>
      <c r="K57" s="132"/>
      <c r="L57" s="130"/>
      <c r="M57" s="133"/>
      <c r="N57" s="132"/>
      <c r="O57" s="132"/>
      <c r="P57" s="132"/>
      <c r="Q57" s="133"/>
      <c r="R57" s="133"/>
      <c r="S57" s="133"/>
      <c r="T57" s="133"/>
      <c r="U57" s="133"/>
      <c r="V57" s="133"/>
      <c r="W57" s="151" t="s">
        <v>251</v>
      </c>
    </row>
    <row r="58" spans="1:23" ht="25.5" customHeight="1">
      <c r="A58" s="587" t="s">
        <v>252</v>
      </c>
      <c r="B58" s="588" t="s">
        <v>253</v>
      </c>
      <c r="C58" s="582" t="s">
        <v>208</v>
      </c>
      <c r="D58" s="121"/>
      <c r="E58" s="508" t="s">
        <v>120</v>
      </c>
      <c r="F58" s="508"/>
      <c r="G58" s="508"/>
      <c r="H58" s="508"/>
      <c r="I58" s="508"/>
      <c r="J58" s="122"/>
      <c r="K58" s="509" t="s">
        <v>66</v>
      </c>
      <c r="L58" s="509"/>
      <c r="M58" s="509"/>
      <c r="N58" s="509"/>
      <c r="O58" s="509"/>
      <c r="P58" s="509"/>
      <c r="Q58" s="509"/>
      <c r="R58" s="509"/>
      <c r="S58" s="122"/>
      <c r="T58" s="122"/>
      <c r="U58" s="122"/>
      <c r="V58" s="123"/>
      <c r="W58" s="152"/>
    </row>
    <row r="59" spans="1:23" ht="25.5" customHeight="1">
      <c r="A59" s="587"/>
      <c r="B59" s="588"/>
      <c r="C59" s="582"/>
      <c r="D59" s="124" t="s">
        <v>122</v>
      </c>
      <c r="E59" s="513">
        <v>65120</v>
      </c>
      <c r="F59" s="513"/>
      <c r="G59" s="513"/>
      <c r="H59" s="513"/>
      <c r="I59" s="513"/>
      <c r="J59" s="125" t="s">
        <v>123</v>
      </c>
      <c r="K59" s="514">
        <v>650</v>
      </c>
      <c r="L59" s="514"/>
      <c r="M59" s="514"/>
      <c r="N59" s="514"/>
      <c r="O59" s="514"/>
      <c r="P59" s="514"/>
      <c r="Q59" s="514"/>
      <c r="R59" s="514"/>
      <c r="S59" s="126" t="s">
        <v>124</v>
      </c>
      <c r="T59" s="125"/>
      <c r="U59" s="125"/>
      <c r="V59" s="127"/>
      <c r="W59" s="153" t="s">
        <v>254</v>
      </c>
    </row>
    <row r="60" spans="1:23" ht="25.5" customHeight="1">
      <c r="A60" s="587"/>
      <c r="B60" s="588"/>
      <c r="C60" s="582"/>
      <c r="D60" s="128"/>
      <c r="E60" s="128"/>
      <c r="F60" s="128"/>
      <c r="G60" s="129"/>
      <c r="H60" s="129"/>
      <c r="I60" s="129"/>
      <c r="J60" s="129"/>
      <c r="K60" s="129"/>
      <c r="L60" s="129"/>
      <c r="M60" s="515" t="s">
        <v>125</v>
      </c>
      <c r="N60" s="515"/>
      <c r="O60" s="515"/>
      <c r="P60" s="515"/>
      <c r="Q60" s="515"/>
      <c r="R60" s="515"/>
      <c r="S60" s="515"/>
      <c r="T60" s="515"/>
      <c r="U60" s="515"/>
      <c r="V60" s="516"/>
      <c r="W60" s="154" t="s">
        <v>255</v>
      </c>
    </row>
    <row r="61" spans="1:23" ht="25.5" customHeight="1">
      <c r="A61" s="587"/>
      <c r="B61" s="588"/>
      <c r="C61" s="580" t="s">
        <v>209</v>
      </c>
      <c r="D61" s="121"/>
      <c r="E61" s="508" t="s">
        <v>120</v>
      </c>
      <c r="F61" s="508"/>
      <c r="G61" s="508"/>
      <c r="H61" s="508"/>
      <c r="I61" s="508"/>
      <c r="J61" s="122"/>
      <c r="K61" s="509" t="s">
        <v>66</v>
      </c>
      <c r="L61" s="509"/>
      <c r="M61" s="509"/>
      <c r="N61" s="509"/>
      <c r="O61" s="509"/>
      <c r="P61" s="509"/>
      <c r="Q61" s="509"/>
      <c r="R61" s="509"/>
      <c r="S61" s="122"/>
      <c r="T61" s="122"/>
      <c r="U61" s="122"/>
      <c r="V61" s="123"/>
      <c r="W61" s="586" t="s">
        <v>256</v>
      </c>
    </row>
    <row r="62" spans="1:23" ht="49.9" customHeight="1">
      <c r="A62" s="587"/>
      <c r="B62" s="588"/>
      <c r="C62" s="580"/>
      <c r="D62" s="124" t="s">
        <v>122</v>
      </c>
      <c r="E62" s="513">
        <v>50000</v>
      </c>
      <c r="F62" s="513"/>
      <c r="G62" s="513"/>
      <c r="H62" s="513"/>
      <c r="I62" s="513"/>
      <c r="J62" s="125" t="s">
        <v>123</v>
      </c>
      <c r="K62" s="514">
        <v>500</v>
      </c>
      <c r="L62" s="514"/>
      <c r="M62" s="514"/>
      <c r="N62" s="514"/>
      <c r="O62" s="514"/>
      <c r="P62" s="514"/>
      <c r="Q62" s="514"/>
      <c r="R62" s="514"/>
      <c r="S62" s="126" t="s">
        <v>124</v>
      </c>
      <c r="T62" s="125"/>
      <c r="U62" s="125"/>
      <c r="V62" s="127"/>
      <c r="W62" s="586"/>
    </row>
    <row r="63" spans="1:23" ht="30" customHeight="1">
      <c r="A63" s="587"/>
      <c r="B63" s="588"/>
      <c r="C63" s="580"/>
      <c r="D63" s="128"/>
      <c r="E63" s="128"/>
      <c r="F63" s="128"/>
      <c r="G63" s="129"/>
      <c r="H63" s="129"/>
      <c r="I63" s="129"/>
      <c r="J63" s="129"/>
      <c r="K63" s="129"/>
      <c r="L63" s="129"/>
      <c r="M63" s="515" t="s">
        <v>125</v>
      </c>
      <c r="N63" s="515"/>
      <c r="O63" s="515"/>
      <c r="P63" s="515"/>
      <c r="Q63" s="515"/>
      <c r="R63" s="515"/>
      <c r="S63" s="515"/>
      <c r="T63" s="515"/>
      <c r="U63" s="515"/>
      <c r="V63" s="516"/>
      <c r="W63" s="154" t="s">
        <v>257</v>
      </c>
    </row>
    <row r="64" spans="1:23" ht="30" customHeight="1">
      <c r="A64" s="587"/>
      <c r="B64" s="588"/>
      <c r="C64" s="580" t="s">
        <v>258</v>
      </c>
      <c r="D64" s="155"/>
      <c r="E64" s="508" t="s">
        <v>120</v>
      </c>
      <c r="F64" s="508"/>
      <c r="G64" s="508"/>
      <c r="H64" s="508"/>
      <c r="I64" s="508"/>
      <c r="J64" s="122"/>
      <c r="K64" s="509"/>
      <c r="L64" s="509"/>
      <c r="M64" s="509"/>
      <c r="N64" s="509"/>
      <c r="O64" s="509"/>
      <c r="P64" s="509"/>
      <c r="Q64" s="509"/>
      <c r="R64" s="509"/>
      <c r="S64" s="122"/>
      <c r="T64" s="122"/>
      <c r="U64" s="122"/>
      <c r="V64" s="123"/>
      <c r="W64" s="156"/>
    </row>
    <row r="65" spans="1:23" ht="30" customHeight="1">
      <c r="A65" s="587"/>
      <c r="B65" s="588"/>
      <c r="C65" s="580"/>
      <c r="D65" s="157"/>
      <c r="E65" s="548">
        <v>10000</v>
      </c>
      <c r="F65" s="548"/>
      <c r="G65" s="548"/>
      <c r="H65" s="548"/>
      <c r="I65" s="548"/>
      <c r="J65" s="158" t="s">
        <v>259</v>
      </c>
      <c r="K65" s="158"/>
      <c r="L65" s="158"/>
      <c r="M65" s="158"/>
      <c r="N65" s="158"/>
      <c r="O65" s="158"/>
      <c r="P65" s="158"/>
      <c r="Q65" s="158"/>
      <c r="R65" s="158"/>
      <c r="S65" s="159"/>
      <c r="T65" s="142"/>
      <c r="U65" s="142"/>
      <c r="V65" s="160"/>
      <c r="W65" s="161"/>
    </row>
    <row r="66" spans="1:23" ht="25.5" customHeight="1">
      <c r="A66" s="130"/>
      <c r="B66" s="130"/>
      <c r="C66" s="130"/>
      <c r="D66" s="131"/>
      <c r="E66" s="131"/>
      <c r="F66" s="131"/>
      <c r="G66" s="131"/>
      <c r="H66" s="132"/>
      <c r="I66" s="132"/>
      <c r="J66" s="132"/>
      <c r="K66" s="132"/>
      <c r="L66" s="130"/>
      <c r="M66" s="133"/>
      <c r="N66" s="132"/>
      <c r="O66" s="132"/>
      <c r="P66" s="132"/>
      <c r="Q66" s="133"/>
      <c r="R66" s="133"/>
      <c r="S66" s="133"/>
      <c r="T66" s="133"/>
      <c r="U66" s="133"/>
      <c r="V66" s="133"/>
      <c r="W66" s="151" t="s">
        <v>251</v>
      </c>
    </row>
    <row r="67" spans="1:23" ht="30" customHeight="1">
      <c r="A67" s="143" t="s">
        <v>154</v>
      </c>
      <c r="B67" s="144" t="s">
        <v>260</v>
      </c>
      <c r="C67" s="580">
        <v>150000</v>
      </c>
      <c r="D67" s="580"/>
      <c r="E67" s="580"/>
      <c r="F67" s="580"/>
      <c r="G67" s="580"/>
      <c r="H67" s="580"/>
      <c r="I67" s="580"/>
      <c r="J67" s="580"/>
      <c r="K67" s="580"/>
      <c r="L67" s="580"/>
      <c r="M67" s="580"/>
      <c r="N67" s="580"/>
      <c r="O67" s="580"/>
      <c r="P67" s="580"/>
      <c r="Q67" s="580"/>
      <c r="R67" s="580"/>
      <c r="S67" s="580"/>
      <c r="T67" s="580"/>
      <c r="U67" s="580"/>
      <c r="V67" s="581"/>
      <c r="W67" s="145" t="s">
        <v>143</v>
      </c>
    </row>
    <row r="68" spans="1:23" ht="30" customHeight="1">
      <c r="A68" s="162"/>
      <c r="B68" s="162"/>
      <c r="C68" s="163"/>
      <c r="D68" s="163"/>
      <c r="E68" s="163"/>
      <c r="F68" s="163"/>
      <c r="G68" s="163"/>
      <c r="H68" s="163"/>
      <c r="I68" s="163"/>
      <c r="J68" s="163"/>
      <c r="K68" s="163"/>
      <c r="L68" s="163"/>
      <c r="M68" s="163"/>
      <c r="N68" s="163"/>
      <c r="O68" s="163"/>
      <c r="P68" s="163"/>
      <c r="Q68" s="163"/>
      <c r="R68" s="163"/>
      <c r="S68" s="163"/>
      <c r="T68" s="163"/>
      <c r="U68" s="163"/>
      <c r="V68" s="163"/>
      <c r="W68" s="151"/>
    </row>
    <row r="69" spans="1:23" ht="25.5" customHeight="1">
      <c r="A69" s="585" t="s">
        <v>155</v>
      </c>
      <c r="B69" s="585"/>
      <c r="C69" s="585"/>
      <c r="D69" s="585"/>
      <c r="E69" s="585"/>
      <c r="F69" s="585"/>
      <c r="G69" s="585"/>
      <c r="H69" s="585"/>
      <c r="I69" s="585"/>
      <c r="J69" s="585"/>
      <c r="K69" s="585"/>
      <c r="L69" s="585"/>
      <c r="M69" s="585"/>
      <c r="N69" s="585"/>
      <c r="O69" s="585"/>
      <c r="P69" s="585"/>
      <c r="Q69" s="585"/>
      <c r="R69" s="585"/>
      <c r="S69" s="585"/>
      <c r="T69" s="585"/>
      <c r="U69" s="585"/>
      <c r="V69" s="585"/>
      <c r="W69" s="585"/>
    </row>
    <row r="70" spans="1:23" ht="25.5" customHeight="1">
      <c r="A70" s="585"/>
      <c r="B70" s="585"/>
      <c r="C70" s="585"/>
      <c r="D70" s="585"/>
      <c r="E70" s="585"/>
      <c r="F70" s="585"/>
      <c r="G70" s="585"/>
      <c r="H70" s="585"/>
      <c r="I70" s="585"/>
      <c r="J70" s="585"/>
      <c r="K70" s="585"/>
      <c r="L70" s="585"/>
      <c r="M70" s="585"/>
      <c r="N70" s="585"/>
      <c r="O70" s="585"/>
      <c r="P70" s="585"/>
      <c r="Q70" s="585"/>
      <c r="R70" s="585"/>
      <c r="S70" s="585"/>
      <c r="T70" s="585"/>
      <c r="U70" s="585"/>
      <c r="V70" s="585"/>
      <c r="W70" s="585"/>
    </row>
  </sheetData>
  <mergeCells count="128">
    <mergeCell ref="A70:W70"/>
    <mergeCell ref="W61:W62"/>
    <mergeCell ref="E62:I62"/>
    <mergeCell ref="K62:R62"/>
    <mergeCell ref="M63:V63"/>
    <mergeCell ref="C64:C65"/>
    <mergeCell ref="E64:I64"/>
    <mergeCell ref="K64:R64"/>
    <mergeCell ref="E65:I65"/>
    <mergeCell ref="A58:A65"/>
    <mergeCell ref="B58:B65"/>
    <mergeCell ref="E59:I59"/>
    <mergeCell ref="K59:R59"/>
    <mergeCell ref="M60:V60"/>
    <mergeCell ref="C61:C63"/>
    <mergeCell ref="E61:I61"/>
    <mergeCell ref="K61:R61"/>
    <mergeCell ref="C54:V54"/>
    <mergeCell ref="C56:V56"/>
    <mergeCell ref="C58:C60"/>
    <mergeCell ref="E58:I58"/>
    <mergeCell ref="K58:R58"/>
    <mergeCell ref="C43:V43"/>
    <mergeCell ref="C45:V45"/>
    <mergeCell ref="C67:V67"/>
    <mergeCell ref="A69:W69"/>
    <mergeCell ref="A47:A52"/>
    <mergeCell ref="C47:K48"/>
    <mergeCell ref="L47:O47"/>
    <mergeCell ref="W47:W52"/>
    <mergeCell ref="L48:V48"/>
    <mergeCell ref="C49:K50"/>
    <mergeCell ref="L49:O49"/>
    <mergeCell ref="L50:V50"/>
    <mergeCell ref="W38:W41"/>
    <mergeCell ref="C40:C41"/>
    <mergeCell ref="D40:V41"/>
    <mergeCell ref="A38:A41"/>
    <mergeCell ref="B38:B41"/>
    <mergeCell ref="C38:C39"/>
    <mergeCell ref="D38:V39"/>
    <mergeCell ref="C51:K52"/>
    <mergeCell ref="L51:O51"/>
    <mergeCell ref="L52:V52"/>
    <mergeCell ref="W34:W36"/>
    <mergeCell ref="C35:G35"/>
    <mergeCell ref="H35:L35"/>
    <mergeCell ref="M35:Q35"/>
    <mergeCell ref="R35:V35"/>
    <mergeCell ref="C36:G36"/>
    <mergeCell ref="H36:L36"/>
    <mergeCell ref="M36:V36"/>
    <mergeCell ref="A34:A36"/>
    <mergeCell ref="B34:B36"/>
    <mergeCell ref="C34:G34"/>
    <mergeCell ref="H34:L34"/>
    <mergeCell ref="M34:Q34"/>
    <mergeCell ref="R34:V34"/>
    <mergeCell ref="A30:A32"/>
    <mergeCell ref="B30:B32"/>
    <mergeCell ref="C30:V30"/>
    <mergeCell ref="W30:W32"/>
    <mergeCell ref="C31:L31"/>
    <mergeCell ref="M31:Q31"/>
    <mergeCell ref="T31:V31"/>
    <mergeCell ref="C32:L32"/>
    <mergeCell ref="M32:Q32"/>
    <mergeCell ref="T32:V32"/>
    <mergeCell ref="E23:I23"/>
    <mergeCell ref="K23:R23"/>
    <mergeCell ref="M24:V24"/>
    <mergeCell ref="A26:A28"/>
    <mergeCell ref="B26:B28"/>
    <mergeCell ref="C26:C28"/>
    <mergeCell ref="E26:I26"/>
    <mergeCell ref="K26:R26"/>
    <mergeCell ref="W18:W20"/>
    <mergeCell ref="E19:I19"/>
    <mergeCell ref="K19:R19"/>
    <mergeCell ref="M20:V20"/>
    <mergeCell ref="A22:A24"/>
    <mergeCell ref="B22:B24"/>
    <mergeCell ref="C22:C24"/>
    <mergeCell ref="E22:I22"/>
    <mergeCell ref="K22:R22"/>
    <mergeCell ref="W22:W24"/>
    <mergeCell ref="W26:W28"/>
    <mergeCell ref="E27:I27"/>
    <mergeCell ref="K27:R27"/>
    <mergeCell ref="M28:V28"/>
    <mergeCell ref="A18:A20"/>
    <mergeCell ref="B18:B20"/>
    <mergeCell ref="C18:C20"/>
    <mergeCell ref="E18:I18"/>
    <mergeCell ref="K18:R18"/>
    <mergeCell ref="A11:A16"/>
    <mergeCell ref="B11:B16"/>
    <mergeCell ref="C11:C13"/>
    <mergeCell ref="E11:I11"/>
    <mergeCell ref="K11:R11"/>
    <mergeCell ref="W11:W16"/>
    <mergeCell ref="E12:I12"/>
    <mergeCell ref="K12:R12"/>
    <mergeCell ref="M13:V13"/>
    <mergeCell ref="C14:C16"/>
    <mergeCell ref="E14:I14"/>
    <mergeCell ref="K14:R14"/>
    <mergeCell ref="E15:I15"/>
    <mergeCell ref="K15:R15"/>
    <mergeCell ref="M16:V16"/>
    <mergeCell ref="A7:A9"/>
    <mergeCell ref="B7:B9"/>
    <mergeCell ref="C7:C9"/>
    <mergeCell ref="E7:I7"/>
    <mergeCell ref="K7:R7"/>
    <mergeCell ref="W7:W9"/>
    <mergeCell ref="E8:I8"/>
    <mergeCell ref="K8:R8"/>
    <mergeCell ref="M9:V9"/>
    <mergeCell ref="A3:A5"/>
    <mergeCell ref="B3:B5"/>
    <mergeCell ref="C3:C5"/>
    <mergeCell ref="E3:I3"/>
    <mergeCell ref="K3:R3"/>
    <mergeCell ref="W3:W5"/>
    <mergeCell ref="E4:I4"/>
    <mergeCell ref="K4:R4"/>
    <mergeCell ref="M5:V5"/>
  </mergeCells>
  <phoneticPr fontId="1"/>
  <conditionalFormatting sqref="A39:B41 A38:D38 C40:D40 W38:XFD41">
    <cfRule type="expression" dxfId="5" priority="5">
      <formula>A38&lt;A38</formula>
    </cfRule>
    <cfRule type="expression" dxfId="4" priority="6">
      <formula>A38&gt;A38</formula>
    </cfRule>
  </conditionalFormatting>
  <conditionalFormatting sqref="A1:XFD37 A63:XFD65 A62:V62 X62:XFD62 A42:XFD61">
    <cfRule type="expression" dxfId="3" priority="1">
      <formula>A1&lt;#REF!</formula>
    </cfRule>
    <cfRule type="expression" dxfId="2" priority="2">
      <formula>A1&gt;#REF!</formula>
    </cfRule>
  </conditionalFormatting>
  <conditionalFormatting sqref="A66:XFD1048576">
    <cfRule type="expression" dxfId="1" priority="3">
      <formula>A66&lt;#REF!</formula>
    </cfRule>
    <cfRule type="expression" dxfId="0" priority="4">
      <formula>A66&gt;#REF!</formula>
    </cfRule>
  </conditionalFormatting>
  <printOptions horizontalCentered="1"/>
  <pageMargins left="0.39370078740157483" right="0.39370078740157483" top="0.78740157480314965" bottom="0.39370078740157483" header="0.39370078740157483" footer="0.15748031496062992"/>
  <pageSetup paperSize="9" scale="51"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7</vt:i4>
      </vt:variant>
    </vt:vector>
  </HeadingPairs>
  <TitlesOfParts>
    <vt:vector size="11" baseType="lpstr">
      <vt:lpstr>積算表</vt:lpstr>
      <vt:lpstr>加算区分</vt:lpstr>
      <vt:lpstr>幼稚園 単価表</vt:lpstr>
      <vt:lpstr>幼稚園 本単価表②</vt:lpstr>
      <vt:lpstr>積算表!Print_Area</vt:lpstr>
      <vt:lpstr>'幼稚園 単価表'!Print_Area</vt:lpstr>
      <vt:lpstr>'幼稚園 本単価表②'!Print_Area</vt:lpstr>
      <vt:lpstr>'幼稚園 単価表'!Print_Titles</vt:lpstr>
      <vt:lpstr>単価表</vt:lpstr>
      <vt:lpstr>定員</vt:lpstr>
      <vt:lpstr>平均勤続年数</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2020-11-06T00:18:29Z</cp:lastPrinted>
  <dcterms:created xsi:type="dcterms:W3CDTF">2017-05-31T09:39:56Z</dcterms:created>
  <dcterms:modified xsi:type="dcterms:W3CDTF">2021-10-18T23:19:43Z</dcterms:modified>
</cp:coreProperties>
</file>