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9-00021585\給付担当\06 処遇改善\R3\140_事務改善に向けた取組\050_Ｒ３処遇計画様式検討\積算表\"/>
    </mc:Choice>
  </mc:AlternateContent>
  <workbookProtection workbookPassword="9207" lockStructure="1"/>
  <bookViews>
    <workbookView xWindow="0" yWindow="0" windowWidth="20490" windowHeight="6960"/>
  </bookViews>
  <sheets>
    <sheet name="積算表" sheetId="2" r:id="rId1"/>
    <sheet name="加算区分" sheetId="3" state="hidden" r:id="rId2"/>
    <sheet name="保育単価表（Ｂ型）" sheetId="6" state="hidden" r:id="rId3"/>
    <sheet name="保育単価表（Ｂ型）②" sheetId="8" state="hidden" r:id="rId4"/>
  </sheets>
  <definedNames>
    <definedName name="_Fill" localSheetId="1" hidden="1">#REF!</definedName>
    <definedName name="_Fill" hidden="1">#REF!</definedName>
    <definedName name="_xlnm._FilterDatabase" localSheetId="2" hidden="1">'保育単価表（Ｂ型）'!$B$4:$WXW$22</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積算表!$A$1:$AJ$51</definedName>
    <definedName name="_xlnm.Print_Area" localSheetId="2">'保育単価表（Ｂ型）'!$A$1:$BR$22</definedName>
    <definedName name="_xlnm.Print_Titles" localSheetId="2">'保育単価表（Ｂ型）'!$B:$E,'保育単価表（Ｂ型）'!$1:$6</definedName>
    <definedName name="単価表">'保育単価表（Ｂ型）'!$A$6:$BR$22</definedName>
    <definedName name="定員">積算表!$AS$2:$AT$19</definedName>
    <definedName name="定員Ⅱ">積算表!#REF!</definedName>
    <definedName name="平均勤続年数">加算区分!$B$3:$F$14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4" i="2" l="1"/>
  <c r="AI41" i="2" l="1"/>
  <c r="AG41" i="2"/>
  <c r="AE41" i="2"/>
  <c r="AC41" i="2"/>
  <c r="AA41" i="2"/>
  <c r="W41" i="2"/>
  <c r="Y41" i="2"/>
  <c r="U41" i="2"/>
  <c r="S41" i="2"/>
  <c r="Q41" i="2"/>
  <c r="O41" i="2"/>
  <c r="M41" i="2"/>
  <c r="O42" i="2" l="1"/>
  <c r="Q42" i="2"/>
  <c r="S42" i="2"/>
  <c r="U42" i="2"/>
  <c r="W42" i="2"/>
  <c r="Y42" i="2"/>
  <c r="AA42" i="2"/>
  <c r="AC42" i="2"/>
  <c r="AE42" i="2"/>
  <c r="AG42" i="2"/>
  <c r="AI42" i="2"/>
  <c r="M39" i="2"/>
  <c r="M44" i="2" l="1"/>
  <c r="M45" i="2" s="1"/>
  <c r="AI39" i="2" l="1"/>
  <c r="AG39" i="2"/>
  <c r="AE39" i="2"/>
  <c r="AC39" i="2"/>
  <c r="AA39" i="2"/>
  <c r="Y39" i="2"/>
  <c r="W39" i="2"/>
  <c r="U39" i="2"/>
  <c r="S39" i="2"/>
  <c r="Q39" i="2"/>
  <c r="O39" i="2"/>
  <c r="AE1" i="2"/>
  <c r="S21" i="2" l="1"/>
  <c r="M21" i="2"/>
  <c r="AE16" i="2" l="1"/>
  <c r="F14" i="3" l="1"/>
  <c r="F13" i="3"/>
  <c r="F12" i="3"/>
  <c r="F11" i="3"/>
  <c r="F10" i="3"/>
  <c r="F9" i="3"/>
  <c r="F8" i="3"/>
  <c r="F7" i="3"/>
  <c r="F6" i="3"/>
  <c r="F5" i="3"/>
  <c r="F4" i="3"/>
  <c r="F3" i="3"/>
  <c r="AY9" i="2"/>
  <c r="S36" i="2" l="1"/>
  <c r="O35" i="2"/>
  <c r="Q36" i="2"/>
  <c r="M35" i="2"/>
  <c r="S35" i="2"/>
  <c r="Q35" i="2"/>
  <c r="M34" i="2"/>
  <c r="S34" i="2"/>
  <c r="Q34" i="2"/>
  <c r="O34" i="2"/>
  <c r="AY8" i="2"/>
  <c r="AY6" i="2"/>
  <c r="AY7" i="2"/>
  <c r="AY4" i="2"/>
  <c r="M40" i="2" l="1"/>
  <c r="AC40" i="2"/>
  <c r="U40" i="2"/>
  <c r="S40" i="2"/>
  <c r="Y40" i="2"/>
  <c r="W40" i="2"/>
  <c r="AI40" i="2"/>
  <c r="AA40" i="2"/>
  <c r="AG40" i="2"/>
  <c r="Q40" i="2"/>
  <c r="AE40" i="2"/>
  <c r="O40" i="2"/>
  <c r="O37" i="2"/>
  <c r="O38" i="2" s="1"/>
  <c r="W37" i="2"/>
  <c r="AE37" i="2"/>
  <c r="AI36" i="2"/>
  <c r="AE35" i="2"/>
  <c r="AC37" i="2"/>
  <c r="AG35" i="2"/>
  <c r="Q37" i="2"/>
  <c r="Y37" i="2"/>
  <c r="AG37" i="2"/>
  <c r="AG36" i="2"/>
  <c r="AC35" i="2"/>
  <c r="S37" i="2"/>
  <c r="AA37" i="2"/>
  <c r="AI37" i="2"/>
  <c r="AI35" i="2"/>
  <c r="U37" i="2"/>
  <c r="M37" i="2"/>
  <c r="M38" i="2" s="1"/>
  <c r="M42" i="2" s="1"/>
  <c r="M43" i="2" s="1"/>
  <c r="M46" i="2" s="1"/>
  <c r="M47" i="2" s="1"/>
  <c r="AE34" i="2"/>
  <c r="AG34" i="2"/>
  <c r="AC34" i="2"/>
  <c r="AI34" i="2"/>
  <c r="W35" i="2"/>
  <c r="U35" i="2"/>
  <c r="Y36" i="2"/>
  <c r="Y35" i="2"/>
  <c r="AA36" i="2"/>
  <c r="AA35" i="2"/>
  <c r="W34" i="2"/>
  <c r="U34" i="2"/>
  <c r="Y34" i="2"/>
  <c r="AA34" i="2"/>
  <c r="O43" i="2" l="1"/>
  <c r="O46" i="2" s="1"/>
  <c r="O47" i="2" s="1"/>
  <c r="S38" i="2"/>
  <c r="S43" i="2" s="1"/>
  <c r="AG38" i="2"/>
  <c r="AG43" i="2" s="1"/>
  <c r="AI38" i="2"/>
  <c r="AI43" i="2" s="1"/>
  <c r="Q38" i="2"/>
  <c r="Q43" i="2" s="1"/>
  <c r="Y38" i="2"/>
  <c r="Y43" i="2" s="1"/>
  <c r="AE38" i="2"/>
  <c r="AE43" i="2" s="1"/>
  <c r="AA38" i="2"/>
  <c r="AA43" i="2" s="1"/>
  <c r="U38" i="2"/>
  <c r="U43" i="2" s="1"/>
  <c r="W38" i="2"/>
  <c r="W43" i="2" s="1"/>
  <c r="AC38" i="2"/>
  <c r="AC43" i="2" s="1"/>
  <c r="Q46" i="2" l="1"/>
  <c r="Q47" i="2" s="1"/>
  <c r="AA46" i="2"/>
  <c r="AA47" i="2" s="1"/>
  <c r="AE46" i="2"/>
  <c r="AE47" i="2" s="1"/>
  <c r="U46" i="2"/>
  <c r="U47" i="2" s="1"/>
  <c r="S46" i="2"/>
  <c r="S47" i="2" s="1"/>
  <c r="AI46" i="2"/>
  <c r="AI47" i="2" s="1"/>
  <c r="AC46" i="2"/>
  <c r="AC47" i="2" s="1"/>
  <c r="W46" i="2"/>
  <c r="W47" i="2" s="1"/>
  <c r="Y46" i="2"/>
  <c r="Y47" i="2" s="1"/>
  <c r="AG46" i="2"/>
  <c r="AG47" i="2" s="1"/>
  <c r="M50" i="2" l="1"/>
  <c r="M26" i="2" s="1"/>
  <c r="M49" i="2"/>
  <c r="M51" i="2"/>
  <c r="M27" i="2" s="1"/>
  <c r="M48" i="2" l="1"/>
</calcChain>
</file>

<file path=xl/sharedStrings.xml><?xml version="1.0" encoding="utf-8"?>
<sst xmlns="http://schemas.openxmlformats.org/spreadsheetml/2006/main" count="348" uniqueCount="248">
  <si>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</si>
  <si>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</si>
  <si>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</si>
  <si>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</si>
  <si>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</si>
  <si>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</si>
  <si>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</si>
  <si>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</si>
  <si>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</si>
  <si>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</si>
  <si>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</si>
  <si>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</si>
  <si>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</si>
  <si>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</si>
  <si>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</si>
  <si>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</si>
  <si>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</si>
  <si>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</si>
  <si>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</si>
  <si>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</si>
  <si>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</si>
  <si>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</si>
  <si>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</si>
  <si>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</si>
  <si>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</si>
  <si>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</si>
  <si>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夜間保育加算</t>
    <rPh sb="0" eb="2">
      <t>ヤカン</t>
    </rPh>
    <rPh sb="2" eb="4">
      <t>ホイク</t>
    </rPh>
    <rPh sb="4" eb="6">
      <t>カサン</t>
    </rPh>
    <phoneticPr fontId="8"/>
  </si>
  <si>
    <t>②合計</t>
    <rPh sb="1" eb="3">
      <t>ゴウケイ</t>
    </rPh>
    <phoneticPr fontId="4"/>
  </si>
  <si>
    <t>加減調整部分③</t>
    <rPh sb="0" eb="2">
      <t>カゲン</t>
    </rPh>
    <rPh sb="2" eb="4">
      <t>チョウセイ</t>
    </rPh>
    <rPh sb="4" eb="6">
      <t>ブブン</t>
    </rPh>
    <phoneticPr fontId="4"/>
  </si>
  <si>
    <t>定員を恒常的に超過する場合</t>
    <rPh sb="0" eb="2">
      <t>テイイン</t>
    </rPh>
    <rPh sb="3" eb="6">
      <t>コウジョウテキ</t>
    </rPh>
    <rPh sb="7" eb="9">
      <t>チョウカ</t>
    </rPh>
    <rPh sb="11" eb="13">
      <t>バアイ</t>
    </rPh>
    <phoneticPr fontId="8"/>
  </si>
  <si>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</si>
  <si>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</si>
  <si>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</si>
  <si>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</si>
  <si>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</si>
  <si>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</si>
  <si>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</si>
  <si>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</si>
  <si>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</si>
  <si>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</si>
  <si>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</si>
  <si>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</si>
  <si>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</si>
  <si>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</si>
  <si>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</si>
  <si>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１１年以上１２年未満</t>
    <phoneticPr fontId="8"/>
  </si>
  <si>
    <t>地域
区分</t>
    <rPh sb="0" eb="2">
      <t>チイキ</t>
    </rPh>
    <rPh sb="3" eb="5">
      <t>クブン</t>
    </rPh>
    <phoneticPr fontId="8"/>
  </si>
  <si>
    <t>定員
区分</t>
    <rPh sb="0" eb="2">
      <t>テイイン</t>
    </rPh>
    <rPh sb="3" eb="5">
      <t>クブン</t>
    </rPh>
    <phoneticPr fontId="8"/>
  </si>
  <si>
    <t>認定
区分</t>
    <rPh sb="0" eb="2">
      <t>ニンテイ</t>
    </rPh>
    <rPh sb="3" eb="5">
      <t>クブン</t>
    </rPh>
    <phoneticPr fontId="5"/>
  </si>
  <si>
    <t>年齢区分</t>
    <rPh sb="0" eb="2">
      <t>ネンレイ</t>
    </rPh>
    <rPh sb="2" eb="4">
      <t>クブン</t>
    </rPh>
    <phoneticPr fontId="8"/>
  </si>
  <si>
    <t>保育必要量区分⑤</t>
    <rPh sb="0" eb="2">
      <t>ホイク</t>
    </rPh>
    <rPh sb="2" eb="5">
      <t>ヒツヨウリョウ</t>
    </rPh>
    <rPh sb="5" eb="7">
      <t>クブン</t>
    </rPh>
    <phoneticPr fontId="5"/>
  </si>
  <si>
    <t>管理者設置加算</t>
    <rPh sb="0" eb="3">
      <t>カンリシャ</t>
    </rPh>
    <rPh sb="3" eb="5">
      <t>セッチ</t>
    </rPh>
    <rPh sb="5" eb="7">
      <t>カサン</t>
    </rPh>
    <phoneticPr fontId="5"/>
  </si>
  <si>
    <r>
      <t>　障害児保育加算
　</t>
    </r>
    <r>
      <rPr>
        <sz val="7"/>
        <rFont val="HGｺﾞｼｯｸM"/>
        <family val="3"/>
        <charset val="128"/>
      </rPr>
      <t>※特別な支援が必要な利用子どもの単価に加算</t>
    </r>
    <rPh sb="1" eb="4">
      <t>ショウガイジ</t>
    </rPh>
    <rPh sb="4" eb="6">
      <t>ホイク</t>
    </rPh>
    <rPh sb="6" eb="8">
      <t>カサン</t>
    </rPh>
    <rPh sb="11" eb="13">
      <t>トクベツ</t>
    </rPh>
    <rPh sb="14" eb="16">
      <t>シエン</t>
    </rPh>
    <rPh sb="17" eb="19">
      <t>ヒツヨウ</t>
    </rPh>
    <rPh sb="20" eb="22">
      <t>リヨウ</t>
    </rPh>
    <rPh sb="22" eb="23">
      <t>コ</t>
    </rPh>
    <rPh sb="26" eb="28">
      <t>タンカ</t>
    </rPh>
    <rPh sb="29" eb="31">
      <t>カサン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</si>
  <si>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</si>
  <si>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</si>
  <si>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</si>
  <si>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</si>
  <si>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食事の搬入について自園調理又は連携施設等からの搬入以外の方法による場合</t>
    <phoneticPr fontId="5"/>
  </si>
  <si>
    <t>定員を恒常的に
超過する場合</t>
    <rPh sb="0" eb="2">
      <t>テイイン</t>
    </rPh>
    <rPh sb="3" eb="6">
      <t>コウジョウテキ</t>
    </rPh>
    <rPh sb="8" eb="10">
      <t>チョウカ</t>
    </rPh>
    <rPh sb="12" eb="14">
      <t>バアイ</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</si>
  <si>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</si>
  <si>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</si>
  <si>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</si>
  <si>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</si>
  <si>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8"/>
  </si>
  <si>
    <t>処遇改善等
加算Ⅰ</t>
    <phoneticPr fontId="5"/>
  </si>
  <si>
    <t>処遇改善等加算Ⅰ</t>
    <rPh sb="0" eb="2">
      <t>ショグウ</t>
    </rPh>
    <rPh sb="2" eb="4">
      <t>カイゼン</t>
    </rPh>
    <rPh sb="4" eb="5">
      <t>トウ</t>
    </rPh>
    <rPh sb="5" eb="7">
      <t>カサン</t>
    </rPh>
    <phoneticPr fontId="8"/>
  </si>
  <si>
    <t>加算額</t>
    <rPh sb="0" eb="3">
      <t>カサンガク</t>
    </rPh>
    <phoneticPr fontId="5"/>
  </si>
  <si>
    <t>（注）</t>
    <phoneticPr fontId="5"/>
  </si>
  <si>
    <t>（注）</t>
    <rPh sb="0" eb="3">
      <t>チュウ</t>
    </rPh>
    <phoneticPr fontId="8"/>
  </si>
  <si>
    <t>(注)</t>
    <rPh sb="1" eb="2">
      <t>チュウ</t>
    </rPh>
    <phoneticPr fontId="8"/>
  </si>
  <si>
    <t>標　準</t>
    <rPh sb="0" eb="1">
      <t>シルベ</t>
    </rPh>
    <rPh sb="2" eb="3">
      <t>ジュン</t>
    </rPh>
    <phoneticPr fontId="5"/>
  </si>
  <si>
    <t>都市部</t>
    <rPh sb="0" eb="3">
      <t>トシブ</t>
    </rPh>
    <phoneticPr fontId="5"/>
  </si>
  <si>
    <t>③</t>
    <phoneticPr fontId="5"/>
  </si>
  <si>
    <t>④</t>
    <phoneticPr fontId="5"/>
  </si>
  <si>
    <t>⑥</t>
    <phoneticPr fontId="5"/>
  </si>
  <si>
    <t>⑦</t>
    <phoneticPr fontId="5"/>
  </si>
  <si>
    <t>⑧</t>
    <phoneticPr fontId="5"/>
  </si>
  <si>
    <t>⑪</t>
    <phoneticPr fontId="5"/>
  </si>
  <si>
    <t>⑫</t>
    <phoneticPr fontId="5"/>
  </si>
  <si>
    <t>⑬</t>
    <phoneticPr fontId="5"/>
  </si>
  <si>
    <t>⑭</t>
    <phoneticPr fontId="5"/>
  </si>
  <si>
    <t>⑯</t>
    <phoneticPr fontId="5"/>
  </si>
  <si>
    <t xml:space="preserve"> 6人
　から
12人
　まで</t>
    <rPh sb="2" eb="3">
      <t>ニン</t>
    </rPh>
    <rPh sb="10" eb="11">
      <t>ニン</t>
    </rPh>
    <phoneticPr fontId="8"/>
  </si>
  <si>
    <t>3号</t>
    <rPh sb="1" eb="2">
      <t>ゴウ</t>
    </rPh>
    <phoneticPr fontId="5"/>
  </si>
  <si>
    <t>１､２歳児</t>
    <rPh sb="3" eb="5">
      <t>サイジ</t>
    </rPh>
    <phoneticPr fontId="8"/>
  </si>
  <si>
    <t>×加算率</t>
    <rPh sb="1" eb="3">
      <t>カサン</t>
    </rPh>
    <rPh sb="3" eb="4">
      <t>リツ</t>
    </rPh>
    <phoneticPr fontId="5"/>
  </si>
  <si>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</si>
  <si>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</si>
  <si>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</si>
  <si>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t>
    <phoneticPr fontId="5"/>
  </si>
  <si>
    <t>Ａ地域</t>
    <phoneticPr fontId="5"/>
  </si>
  <si>
    <t>ａ地域</t>
    <phoneticPr fontId="5"/>
  </si>
  <si>
    <t>－</t>
    <phoneticPr fontId="5"/>
  </si>
  <si>
    <t>ｂ地域</t>
    <phoneticPr fontId="5"/>
  </si>
  <si>
    <t>Ｃ地域</t>
    <phoneticPr fontId="5"/>
  </si>
  <si>
    <t>ｃ地域</t>
    <phoneticPr fontId="5"/>
  </si>
  <si>
    <t>ｄ地域</t>
    <phoneticPr fontId="5"/>
  </si>
  <si>
    <t>各月初日の</t>
    <rPh sb="0" eb="2">
      <t>カクツキ</t>
    </rPh>
    <rPh sb="2" eb="4">
      <t>ショニチ</t>
    </rPh>
    <phoneticPr fontId="5"/>
  </si>
  <si>
    <t>13人
　から
19人
　まで</t>
    <rPh sb="2" eb="3">
      <t>ニン</t>
    </rPh>
    <rPh sb="10" eb="11">
      <t>ニン</t>
    </rPh>
    <phoneticPr fontId="8"/>
  </si>
  <si>
    <t>利用子ども数</t>
    <rPh sb="0" eb="2">
      <t>リヨウ</t>
    </rPh>
    <rPh sb="2" eb="3">
      <t>コ</t>
    </rPh>
    <rPh sb="5" eb="6">
      <t>スウ</t>
    </rPh>
    <phoneticPr fontId="5"/>
  </si>
  <si>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5"/>
  </si>
  <si>
    <t>Ｂ地域</t>
    <phoneticPr fontId="5"/>
  </si>
  <si>
    <t>20人～30人</t>
    <rPh sb="2" eb="3">
      <t>ニン</t>
    </rPh>
    <rPh sb="6" eb="7">
      <t>ニン</t>
    </rPh>
    <phoneticPr fontId="5"/>
  </si>
  <si>
    <t>　 840人～　909人</t>
  </si>
  <si>
    <t>31人～40人</t>
    <rPh sb="2" eb="3">
      <t>ニン</t>
    </rPh>
    <rPh sb="6" eb="7">
      <t>ニン</t>
    </rPh>
    <phoneticPr fontId="5"/>
  </si>
  <si>
    <t>41人～</t>
    <rPh sb="2" eb="3">
      <t>ニン</t>
    </rPh>
    <phoneticPr fontId="5"/>
  </si>
  <si>
    <t>16/100
地域</t>
    <phoneticPr fontId="8"/>
  </si>
  <si>
    <t>Ｄ地域</t>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</si>
  <si>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</si>
  <si>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</si>
  <si>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</si>
  <si>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</si>
  <si>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</si>
  <si>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</si>
  <si>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</si>
  <si>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</si>
  <si>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</si>
  <si>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</si>
  <si>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</si>
  <si>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</si>
  <si>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</si>
  <si>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</si>
  <si>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㉓</t>
    <phoneticPr fontId="8"/>
  </si>
  <si>
    <t>　</t>
    <phoneticPr fontId="8"/>
  </si>
  <si>
    <t>第三者評価受審加算</t>
    <rPh sb="0" eb="3">
      <t>ダイサンシャ</t>
    </rPh>
    <rPh sb="3" eb="5">
      <t>ヒョウカ</t>
    </rPh>
    <rPh sb="5" eb="7">
      <t>ジュシン</t>
    </rPh>
    <rPh sb="7" eb="9">
      <t>カサン</t>
    </rPh>
    <phoneticPr fontId="8"/>
  </si>
  <si>
    <t>（ 注 ）年度の初日の前日における満年齢に応じて月額を調整</t>
    <phoneticPr fontId="5"/>
  </si>
  <si>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</si>
  <si>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</si>
  <si>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</si>
  <si>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</si>
  <si>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</si>
  <si>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</si>
  <si>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小規模
B型</t>
    <rPh sb="0" eb="3">
      <t>ショウキボ</t>
    </rPh>
    <rPh sb="5" eb="6">
      <t>ガタ</t>
    </rPh>
    <phoneticPr fontId="4"/>
  </si>
  <si>
    <t>処遇改善等加算Ⅰ</t>
    <phoneticPr fontId="5"/>
  </si>
  <si>
    <t>保育士比率向上加算</t>
    <rPh sb="0" eb="3">
      <t>ホイクシ</t>
    </rPh>
    <rPh sb="3" eb="5">
      <t>ヒリツ</t>
    </rPh>
    <rPh sb="5" eb="7">
      <t>コウジョウ</t>
    </rPh>
    <rPh sb="7" eb="9">
      <t>カサン</t>
    </rPh>
    <phoneticPr fontId="5"/>
  </si>
  <si>
    <t>連携施設を設定しない場合</t>
    <phoneticPr fontId="5"/>
  </si>
  <si>
    <t>処遇改善等
加算Ⅰ</t>
    <phoneticPr fontId="5"/>
  </si>
  <si>
    <t>①</t>
    <phoneticPr fontId="5"/>
  </si>
  <si>
    <t>②</t>
    <phoneticPr fontId="5"/>
  </si>
  <si>
    <t>⑥</t>
    <phoneticPr fontId="5"/>
  </si>
  <si>
    <t>⑦</t>
    <phoneticPr fontId="5"/>
  </si>
  <si>
    <t>⑨</t>
    <phoneticPr fontId="5"/>
  </si>
  <si>
    <t>⑩</t>
    <phoneticPr fontId="5"/>
  </si>
  <si>
    <t>⑮</t>
    <phoneticPr fontId="5"/>
  </si>
  <si>
    <t>⑰</t>
    <phoneticPr fontId="5"/>
  </si>
  <si>
    <t>⑱</t>
    <phoneticPr fontId="5"/>
  </si>
  <si>
    <t>＋</t>
    <phoneticPr fontId="5"/>
  </si>
  <si>
    <t>＋</t>
    <phoneticPr fontId="5"/>
  </si>
  <si>
    <t>－</t>
    <phoneticPr fontId="5"/>
  </si>
  <si>
    <t>－</t>
    <phoneticPr fontId="5"/>
  </si>
  <si>
    <t>㉕</t>
    <phoneticPr fontId="8"/>
  </si>
  <si>
    <t>12１，２歳児</t>
    <rPh sb="5" eb="6">
      <t>サイ</t>
    </rPh>
    <rPh sb="6" eb="7">
      <t>ジ</t>
    </rPh>
    <phoneticPr fontId="1"/>
  </si>
  <si>
    <t>12乳児</t>
    <rPh sb="2" eb="4">
      <t>ニュウジ</t>
    </rPh>
    <phoneticPr fontId="1"/>
  </si>
  <si>
    <t>19１，２歳児</t>
    <rPh sb="5" eb="6">
      <t>サイ</t>
    </rPh>
    <rPh sb="6" eb="7">
      <t>ジ</t>
    </rPh>
    <phoneticPr fontId="1"/>
  </si>
  <si>
    <t>19乳児</t>
    <rPh sb="2" eb="4">
      <t>ニュウジ</t>
    </rPh>
    <phoneticPr fontId="1"/>
  </si>
  <si>
    <t>保育士比率向上加算</t>
    <rPh sb="0" eb="2">
      <t>ホイク</t>
    </rPh>
    <rPh sb="2" eb="3">
      <t>シ</t>
    </rPh>
    <rPh sb="3" eb="5">
      <t>ヒリツ</t>
    </rPh>
    <rPh sb="5" eb="7">
      <t>コウジョウ</t>
    </rPh>
    <rPh sb="7" eb="9">
      <t>カサン</t>
    </rPh>
    <phoneticPr fontId="1"/>
  </si>
  <si>
    <t>１　処遇改善等加算Ⅰ</t>
    <rPh sb="2" eb="4">
      <t>ショグウ</t>
    </rPh>
    <rPh sb="4" eb="6">
      <t>カイゼン</t>
    </rPh>
    <rPh sb="6" eb="7">
      <t>トウ</t>
    </rPh>
    <rPh sb="7" eb="9">
      <t>カサン</t>
    </rPh>
    <phoneticPr fontId="1"/>
  </si>
  <si>
    <t>平均経験年数</t>
    <rPh sb="0" eb="2">
      <t>ヘイキン</t>
    </rPh>
    <rPh sb="2" eb="4">
      <t>ケイケン</t>
    </rPh>
    <rPh sb="4" eb="6">
      <t>ネンスウ</t>
    </rPh>
    <phoneticPr fontId="8"/>
  </si>
  <si>
    <t>※青色欄を記入してください。</t>
    <rPh sb="1" eb="3">
      <t>アオイロ</t>
    </rPh>
    <rPh sb="3" eb="4">
      <t>ラン</t>
    </rPh>
    <rPh sb="5" eb="7">
      <t>キニュウ</t>
    </rPh>
    <phoneticPr fontId="4"/>
  </si>
  <si>
    <t>＋</t>
    <phoneticPr fontId="5"/>
  </si>
  <si>
    <t>Ａ地域</t>
    <phoneticPr fontId="5"/>
  </si>
  <si>
    <t>ａ地域</t>
    <phoneticPr fontId="5"/>
  </si>
  <si>
    <t>－</t>
    <phoneticPr fontId="5"/>
  </si>
  <si>
    <t>・処遇改善等加算Ⅱ－①</t>
    <phoneticPr fontId="5"/>
  </si>
  <si>
    <t xml:space="preserve">× 人数Ａ </t>
    <phoneticPr fontId="5"/>
  </si>
  <si>
    <t>・処遇改善等加算Ⅱ－②</t>
    <phoneticPr fontId="5"/>
  </si>
  <si>
    <t>× 人数Ｂ</t>
    <phoneticPr fontId="5"/>
  </si>
  <si>
    <t>⑲</t>
    <phoneticPr fontId="5"/>
  </si>
  <si>
    <t>⑳</t>
    <phoneticPr fontId="8"/>
  </si>
  <si>
    <t>㉑</t>
    <phoneticPr fontId="8"/>
  </si>
  <si>
    <t>㉒</t>
    <phoneticPr fontId="8"/>
  </si>
  <si>
    <t>(⑥～⑰)</t>
    <phoneticPr fontId="5"/>
  </si>
  <si>
    <t>　 　　 ～　210人</t>
    <rPh sb="10" eb="11">
      <t>ニン</t>
    </rPh>
    <phoneticPr fontId="5"/>
  </si>
  <si>
    <t>　 211人～　279人</t>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</si>
  <si>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</si>
  <si>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</si>
  <si>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</si>
  <si>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</si>
  <si>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　 560人～　629人</t>
    <rPh sb="5" eb="6">
      <t>ニン</t>
    </rPh>
    <rPh sb="11" eb="12">
      <t>ニン</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</si>
  <si>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</si>
  <si>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</si>
  <si>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</si>
  <si>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</si>
  <si>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</si>
  <si>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</si>
  <si>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(⑥＋⑦＋⑪)</t>
  </si>
  <si>
    <t>管理者を配置していない場合</t>
    <rPh sb="0" eb="3">
      <t>カンリシャ</t>
    </rPh>
    <rPh sb="4" eb="6">
      <t>ハイチ</t>
    </rPh>
    <rPh sb="11" eb="13">
      <t>バアイ</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</si>
  <si>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</si>
  <si>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</si>
  <si>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</si>
  <si>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
土曜日を閉所する場合</t>
    <rPh sb="0" eb="1">
      <t>ツキ</t>
    </rPh>
    <rPh sb="3" eb="4">
      <t>ニチ</t>
    </rPh>
    <rPh sb="4" eb="6">
      <t>イジョウ</t>
    </rPh>
    <rPh sb="7" eb="10">
      <t>ドヨウビ</t>
    </rPh>
    <rPh sb="11" eb="13">
      <t>ヘイショ</t>
    </rPh>
    <rPh sb="15" eb="17">
      <t>バアイ</t>
    </rPh>
    <phoneticPr fontId="5"/>
  </si>
  <si>
    <t>全ての土曜日を閉所する場合</t>
    <rPh sb="0" eb="1">
      <t>スベ</t>
    </rPh>
    <rPh sb="3" eb="6">
      <t>ドヨウビ</t>
    </rPh>
    <rPh sb="7" eb="9">
      <t>ヘイショ</t>
    </rPh>
    <rPh sb="11" eb="13">
      <t>バアイ</t>
    </rPh>
    <phoneticPr fontId="5"/>
  </si>
  <si>
    <t>(⑥＋⑦
　＋⑨＋⑪)</t>
  </si>
  <si>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</si>
  <si>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栄養管理加算</t>
    <rPh sb="0" eb="2">
      <t>エイヨウ</t>
    </rPh>
    <rPh sb="2" eb="4">
      <t>カンリ</t>
    </rPh>
    <rPh sb="4" eb="6">
      <t>カサン</t>
    </rPh>
    <phoneticPr fontId="5"/>
  </si>
  <si>
    <t>㉔</t>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</si>
  <si>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</si>
  <si>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</si>
  <si>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</si>
  <si>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</si>
  <si>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</si>
  <si>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</si>
  <si>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</si>
  <si>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÷各月初日の利用子ども数</t>
    <phoneticPr fontId="8"/>
  </si>
  <si>
    <t>Ｂ</t>
    <phoneticPr fontId="5"/>
  </si>
  <si>
    <t>Ｃ</t>
    <phoneticPr fontId="8"/>
  </si>
  <si>
    <t>÷各月初日の利用子ども数</t>
  </si>
  <si>
    <t>市町村</t>
    <rPh sb="0" eb="3">
      <t>シチョウソン</t>
    </rPh>
    <phoneticPr fontId="8"/>
  </si>
  <si>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</si>
  <si>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</si>
  <si>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管理者を設置していない場合</t>
    <rPh sb="0" eb="3">
      <t>カンリシャ</t>
    </rPh>
    <rPh sb="4" eb="6">
      <t>セッチ</t>
    </rPh>
    <rPh sb="11" eb="13">
      <t>バアイ</t>
    </rPh>
    <phoneticPr fontId="1"/>
  </si>
  <si>
    <t>土曜日に閉所する場合</t>
    <rPh sb="0" eb="3">
      <t>ドヨウビ</t>
    </rPh>
    <rPh sb="4" eb="6">
      <t>ヘイショ</t>
    </rPh>
    <rPh sb="8" eb="10">
      <t>バアイ</t>
    </rPh>
    <phoneticPr fontId="1"/>
  </si>
  <si>
    <t>3日以上</t>
    <rPh sb="1" eb="2">
      <t>ニチ</t>
    </rPh>
    <rPh sb="2" eb="4">
      <t>イジョウ</t>
    </rPh>
    <phoneticPr fontId="1"/>
  </si>
  <si>
    <t>全て</t>
    <rPh sb="0" eb="1">
      <t>スベ</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</si>
  <si>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</si>
  <si>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</si>
  <si>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</si>
  <si>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</si>
  <si>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</si>
  <si>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</si>
  <si>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</si>
  <si>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</si>
  <si>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</si>
  <si>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横浜市</t>
    <rPh sb="0" eb="3">
      <t>ヨコハマシ</t>
    </rPh>
    <phoneticPr fontId="1"/>
  </si>
  <si>
    <t>区</t>
    <rPh sb="0" eb="1">
      <t>ク</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</si>
  <si>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</si>
  <si>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</si>
  <si>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</si>
  <si>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</si>
  <si>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小規模保育事業（Ｂ型）</t>
    <rPh sb="0" eb="3">
      <t>ショウキボ</t>
    </rPh>
    <rPh sb="3" eb="5">
      <t>ホイク</t>
    </rPh>
    <rPh sb="5" eb="7">
      <t>ジギョウ</t>
    </rPh>
    <rPh sb="9" eb="10">
      <t>カタ</t>
    </rPh>
    <phoneticPr fontId="1"/>
  </si>
  <si>
    <t>年度</t>
    <rPh sb="0" eb="2">
      <t>ネンド</t>
    </rPh>
    <phoneticPr fontId="1"/>
  </si>
  <si>
    <t>基準年度加算率</t>
    <rPh sb="0" eb="2">
      <t>キジュン</t>
    </rPh>
    <rPh sb="2" eb="4">
      <t>ネンド</t>
    </rPh>
    <rPh sb="4" eb="6">
      <t>カサン</t>
    </rPh>
    <rPh sb="6" eb="7">
      <t>リツ</t>
    </rPh>
    <phoneticPr fontId="1"/>
  </si>
  <si>
    <t>平成24年度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</si>
  <si>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</si>
  <si>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</si>
  <si>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</si>
  <si>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</si>
  <si>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</si>
  <si>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令和元年度</t>
    <rPh sb="0" eb="2">
      <t>レイワ</t>
    </rPh>
    <rPh sb="2" eb="4">
      <t>ガンネン</t>
    </rPh>
    <rPh sb="4" eb="5">
      <t>ド</t>
    </rPh>
    <phoneticPr fontId="1"/>
  </si>
  <si>
    <t>うち特定加算見込額分</t>
    <phoneticPr fontId="1"/>
  </si>
  <si>
    <t>1日</t>
    <rPh sb="1" eb="2">
      <t>ニチ</t>
    </rPh>
    <phoneticPr fontId="1"/>
  </si>
  <si>
    <t>2日</t>
    <rPh sb="1" eb="2">
      <t>ニチ</t>
    </rPh>
    <phoneticPr fontId="1"/>
  </si>
  <si>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</si>
  <si>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t>
    <phoneticPr fontId="1"/>
  </si>
  <si>
    <t>特定加算見込額（処遇改善等加算【国】（1,000円未満切り捨て））</t>
    <rPh sb="0" eb="2">
      <t>トクテイ</t>
    </rPh>
    <rPh sb="2" eb="4">
      <t>カサン</t>
    </rPh>
    <rPh sb="4" eb="6">
      <t>ミコミ</t>
    </rPh>
    <rPh sb="6" eb="7">
      <t>ガク</t>
    </rPh>
    <phoneticPr fontId="4"/>
  </si>
  <si>
    <t>○</t>
  </si>
  <si>
    <t>令和３年度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</si>
  <si>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令和２年度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</si>
</sst>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quot;(⑥～⑰)×&quot;#\ ?/100"/>
    <numFmt numFmtId="193" formatCode="#,##0&quot;÷３月初日の利用子ども数&quot;"/>
    <numFmt numFmtId="194" formatCode="#,##0&quot;（限度額）÷３月初日の利用子ども数&quot;"/>
    <numFmt numFmtId="195" formatCode="#,##0&quot;×加算率&quot;"/>
    <numFmt numFmtId="196" formatCode="0&quot;％&quot;"/>
    <numFmt numFmtId="197" formatCode="#,##0_ "/>
  </numFmts>
  <fonts count="3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8"/>
      <color rgb="FFFF0000"/>
      <name val="HGｺﾞｼｯｸM"/>
      <family val="3"/>
      <charset val="128"/>
    </font>
    <font>
      <sz val="6"/>
      <color rgb="FFFF0000"/>
      <name val="HGｺﾞｼｯｸM"/>
      <family val="3"/>
      <charset val="128"/>
    </font>
    <font>
      <sz val="11"/>
      <color rgb="FFFF0000"/>
      <name val="ＭＳ Ｐゴシック"/>
      <family val="2"/>
      <charset val="128"/>
      <scheme val="minor"/>
    </font>
    <font>
      <sz val="11"/>
      <color theme="1"/>
      <name val="HGPｺﾞｼｯｸM"/>
      <family val="3"/>
      <charset val="128"/>
    </font>
    <font>
      <sz val="12"/>
      <color theme="1"/>
      <name val="Arial Unicode MS"/>
      <family val="3"/>
      <charset val="128"/>
    </font>
  </fonts>
  <fills count="8">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rgb="FF66FF66"/>
        <bgColor indexed="64"/>
      </patternFill>
    </fill>
  </fills>
  <borders count="13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hair">
        <color auto="1"/>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auto="1"/>
      </right>
      <top style="thin">
        <color indexed="64"/>
      </top>
      <bottom style="hair">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auto="1"/>
      </left>
      <right style="hair">
        <color auto="1"/>
      </right>
      <top style="hair">
        <color indexed="64"/>
      </top>
      <bottom style="hair">
        <color auto="1"/>
      </bottom>
      <diagonal/>
    </border>
    <border>
      <left/>
      <right style="thin">
        <color indexed="64"/>
      </right>
      <top style="thin">
        <color indexed="64"/>
      </top>
      <bottom style="double">
        <color indexed="64"/>
      </bottom>
      <diagonal/>
    </border>
    <border>
      <left style="hair">
        <color indexed="64"/>
      </left>
      <right/>
      <top/>
      <bottom/>
      <diagonal/>
    </border>
    <border>
      <left/>
      <right style="hair">
        <color auto="1"/>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double">
        <color indexed="64"/>
      </top>
      <bottom style="thin">
        <color indexed="64"/>
      </bottom>
      <diagonal/>
    </border>
    <border>
      <left style="thin">
        <color auto="1"/>
      </left>
      <right style="thin">
        <color auto="1"/>
      </right>
      <top style="hair">
        <color auto="1"/>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9" fillId="0" borderId="0"/>
    <xf numFmtId="0" fontId="29" fillId="0" borderId="0"/>
  </cellStyleXfs>
  <cellXfs count="651">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3" fillId="0" borderId="0" xfId="1" applyFont="1" applyBorder="1" applyProtection="1"/>
    <xf numFmtId="0" fontId="13" fillId="0" borderId="26"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4" fillId="0" borderId="0" xfId="2" applyFont="1" applyBorder="1" applyAlignment="1">
      <alignment horizontal="center" vertical="center" wrapText="1"/>
    </xf>
    <xf numFmtId="0" fontId="24" fillId="0" borderId="34" xfId="2" applyFont="1" applyBorder="1" applyAlignment="1">
      <alignment horizontal="center" vertical="center" wrapText="1"/>
    </xf>
    <xf numFmtId="0" fontId="24" fillId="0" borderId="34" xfId="2" applyFont="1" applyFill="1" applyBorder="1" applyAlignment="1">
      <alignment horizontal="center" vertical="center" wrapText="1"/>
    </xf>
    <xf numFmtId="0" fontId="24" fillId="0" borderId="0" xfId="2" applyFont="1" applyBorder="1" applyAlignment="1">
      <alignment horizontal="center" vertical="center"/>
    </xf>
    <xf numFmtId="0" fontId="24" fillId="0" borderId="34" xfId="2" applyFont="1" applyBorder="1" applyAlignment="1">
      <alignment horizontal="center" vertical="center"/>
    </xf>
    <xf numFmtId="0" fontId="25" fillId="0" borderId="34" xfId="2" applyFont="1" applyBorder="1" applyAlignment="1">
      <alignment horizontal="center" vertical="center"/>
    </xf>
    <xf numFmtId="38" fontId="26" fillId="0" borderId="34" xfId="2" applyNumberFormat="1" applyFont="1" applyBorder="1">
      <alignment vertical="center"/>
    </xf>
    <xf numFmtId="182" fontId="10" fillId="0" borderId="34" xfId="2" applyNumberFormat="1" applyBorder="1">
      <alignment vertical="center"/>
    </xf>
    <xf numFmtId="3" fontId="15" fillId="0" borderId="0" xfId="6" applyNumberFormat="1" applyFont="1" applyFill="1" applyAlignment="1">
      <alignment horizontal="left" vertical="center"/>
    </xf>
    <xf numFmtId="186" fontId="27" fillId="0" borderId="0"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wrapText="1"/>
    </xf>
    <xf numFmtId="186"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horizontal="center" vertical="center" wrapText="1"/>
    </xf>
    <xf numFmtId="187" fontId="27" fillId="0" borderId="26" xfId="6" applyNumberFormat="1" applyFont="1" applyFill="1" applyBorder="1" applyAlignment="1">
      <alignment horizontal="center" vertical="center" wrapText="1"/>
    </xf>
    <xf numFmtId="3" fontId="27" fillId="0" borderId="27" xfId="6" applyNumberFormat="1" applyFont="1" applyFill="1" applyBorder="1" applyAlignment="1">
      <alignment horizontal="center" vertical="center" wrapText="1"/>
    </xf>
    <xf numFmtId="186" fontId="27" fillId="0" borderId="75" xfId="6" applyNumberFormat="1" applyFont="1" applyFill="1" applyBorder="1" applyAlignment="1">
      <alignment vertical="center" wrapText="1"/>
    </xf>
    <xf numFmtId="187" fontId="27" fillId="0" borderId="0" xfId="6" applyNumberFormat="1" applyFont="1" applyFill="1" applyBorder="1" applyAlignment="1">
      <alignment horizontal="center" vertical="center" wrapText="1"/>
    </xf>
    <xf numFmtId="188" fontId="27" fillId="0" borderId="0" xfId="6" applyNumberFormat="1" applyFont="1" applyFill="1" applyBorder="1" applyAlignment="1">
      <alignment horizontal="center" vertical="center" wrapText="1"/>
    </xf>
    <xf numFmtId="187" fontId="27" fillId="0" borderId="0" xfId="6" applyNumberFormat="1" applyFont="1" applyFill="1" applyBorder="1" applyAlignment="1">
      <alignment vertical="center" wrapText="1"/>
    </xf>
    <xf numFmtId="0" fontId="3" fillId="0" borderId="0" xfId="6" applyFont="1" applyFill="1">
      <alignment vertical="center"/>
    </xf>
    <xf numFmtId="0" fontId="15" fillId="0" borderId="0" xfId="6" applyFont="1" applyFill="1">
      <alignment vertical="center"/>
    </xf>
    <xf numFmtId="186" fontId="27" fillId="0" borderId="67" xfId="6" applyNumberFormat="1" applyFont="1" applyFill="1" applyBorder="1" applyAlignment="1">
      <alignment horizontal="center" vertical="center"/>
    </xf>
    <xf numFmtId="186" fontId="27" fillId="0" borderId="66" xfId="6" applyNumberFormat="1" applyFont="1" applyFill="1" applyBorder="1" applyAlignment="1">
      <alignment horizontal="center" vertical="center" wrapText="1"/>
    </xf>
    <xf numFmtId="186" fontId="27" fillId="0" borderId="26" xfId="6" applyNumberFormat="1" applyFont="1" applyFill="1" applyBorder="1" applyAlignment="1">
      <alignment vertical="center" wrapText="1"/>
    </xf>
    <xf numFmtId="186" fontId="27" fillId="0" borderId="63" xfId="6" applyNumberFormat="1" applyFont="1" applyFill="1" applyBorder="1" applyAlignment="1">
      <alignment horizontal="center" vertical="center" wrapText="1"/>
    </xf>
    <xf numFmtId="186" fontId="27" fillId="0" borderId="82" xfId="6" applyNumberFormat="1" applyFont="1" applyFill="1" applyBorder="1" applyAlignment="1">
      <alignment horizontal="center" vertical="center" wrapText="1"/>
    </xf>
    <xf numFmtId="187" fontId="27" fillId="0" borderId="66" xfId="6" applyNumberFormat="1" applyFont="1" applyFill="1" applyBorder="1" applyAlignment="1">
      <alignment horizontal="center" vertical="center" wrapText="1"/>
    </xf>
    <xf numFmtId="187" fontId="27" fillId="0" borderId="67" xfId="6" applyNumberFormat="1" applyFont="1" applyFill="1" applyBorder="1" applyAlignment="1">
      <alignment horizontal="center" vertical="center" wrapText="1"/>
    </xf>
    <xf numFmtId="3" fontId="27" fillId="0" borderId="13" xfId="6" applyNumberFormat="1" applyFont="1" applyFill="1" applyBorder="1" applyAlignment="1">
      <alignment vertical="center" wrapText="1"/>
    </xf>
    <xf numFmtId="187" fontId="3" fillId="0" borderId="0" xfId="6" applyNumberFormat="1" applyFont="1" applyFill="1" applyBorder="1" applyAlignment="1">
      <alignment vertical="center"/>
    </xf>
    <xf numFmtId="187" fontId="27" fillId="0" borderId="0" xfId="6" applyNumberFormat="1" applyFont="1" applyFill="1" applyBorder="1" applyAlignment="1">
      <alignment horizontal="right" vertical="center" wrapText="1"/>
    </xf>
    <xf numFmtId="0" fontId="3" fillId="0" borderId="0" xfId="6" applyFont="1" applyFill="1" applyBorder="1">
      <alignment vertical="center"/>
    </xf>
    <xf numFmtId="0" fontId="15" fillId="0" borderId="0" xfId="6" applyFont="1" applyFill="1" applyBorder="1">
      <alignment vertical="center"/>
    </xf>
    <xf numFmtId="3" fontId="27" fillId="0" borderId="26" xfId="6" applyNumberFormat="1" applyFont="1" applyFill="1" applyBorder="1" applyAlignment="1">
      <alignment horizontal="distributed" vertical="center"/>
    </xf>
    <xf numFmtId="186" fontId="27" fillId="0" borderId="26" xfId="6" applyNumberFormat="1" applyFont="1" applyFill="1" applyBorder="1" applyAlignment="1">
      <alignment vertical="center"/>
    </xf>
    <xf numFmtId="3" fontId="27" fillId="0" borderId="0" xfId="6" applyNumberFormat="1" applyFont="1" applyFill="1" applyAlignment="1">
      <alignment vertical="center"/>
    </xf>
    <xf numFmtId="187" fontId="27" fillId="0" borderId="0" xfId="6" applyNumberFormat="1" applyFont="1" applyFill="1" applyAlignment="1">
      <alignment vertical="center"/>
    </xf>
    <xf numFmtId="186" fontId="27" fillId="0" borderId="0" xfId="6" applyNumberFormat="1" applyFont="1" applyFill="1" applyAlignment="1">
      <alignment vertical="center"/>
    </xf>
    <xf numFmtId="187" fontId="3" fillId="0" borderId="0" xfId="6" applyNumberFormat="1" applyFont="1" applyFill="1" applyAlignment="1">
      <alignment vertical="center"/>
    </xf>
    <xf numFmtId="186" fontId="27" fillId="0" borderId="0" xfId="6" applyNumberFormat="1" applyFont="1" applyFill="1" applyAlignment="1">
      <alignment horizontal="center" vertical="center"/>
    </xf>
    <xf numFmtId="188" fontId="27" fillId="0" borderId="0" xfId="6" applyNumberFormat="1" applyFont="1" applyFill="1" applyBorder="1" applyAlignment="1">
      <alignment vertical="center"/>
    </xf>
    <xf numFmtId="188" fontId="27" fillId="0" borderId="0" xfId="6" applyNumberFormat="1" applyFont="1" applyFill="1" applyAlignment="1">
      <alignment vertical="center"/>
    </xf>
    <xf numFmtId="188" fontId="3" fillId="0" borderId="0" xfId="6" applyNumberFormat="1" applyFont="1" applyFill="1" applyBorder="1" applyAlignment="1">
      <alignment vertical="center"/>
    </xf>
    <xf numFmtId="187" fontId="27" fillId="0" borderId="0" xfId="6" applyNumberFormat="1" applyFont="1" applyFill="1" applyAlignment="1">
      <alignment horizontal="center" vertical="center"/>
    </xf>
    <xf numFmtId="3" fontId="3" fillId="0" borderId="0" xfId="6" applyNumberFormat="1" applyFont="1" applyFill="1" applyAlignment="1">
      <alignment vertical="center"/>
    </xf>
    <xf numFmtId="188" fontId="3" fillId="0" borderId="0" xfId="6" applyNumberFormat="1" applyFont="1" applyFill="1" applyAlignment="1">
      <alignment vertical="center"/>
    </xf>
    <xf numFmtId="187" fontId="30" fillId="0" borderId="0" xfId="7" applyNumberFormat="1" applyFont="1" applyFill="1" applyBorder="1" applyAlignment="1">
      <alignment vertical="center"/>
    </xf>
    <xf numFmtId="187" fontId="3" fillId="0" borderId="0" xfId="7" applyNumberFormat="1" applyFont="1" applyFill="1" applyBorder="1" applyAlignment="1">
      <alignment vertical="center"/>
    </xf>
    <xf numFmtId="187" fontId="3" fillId="0" borderId="0" xfId="7" applyNumberFormat="1" applyFont="1" applyFill="1" applyAlignment="1">
      <alignment vertical="center"/>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5" fillId="0" borderId="34" xfId="7" applyFont="1" applyFill="1" applyBorder="1" applyAlignment="1">
      <alignment vertical="center"/>
    </xf>
    <xf numFmtId="0" fontId="15" fillId="0" borderId="0" xfId="7" applyFont="1" applyFill="1" applyAlignment="1">
      <alignment horizontal="center" vertical="center"/>
    </xf>
    <xf numFmtId="0" fontId="15" fillId="0" borderId="0" xfId="7" applyFont="1" applyFill="1" applyBorder="1" applyAlignment="1">
      <alignment vertical="center"/>
    </xf>
    <xf numFmtId="187" fontId="15" fillId="0" borderId="0" xfId="7" applyNumberFormat="1" applyFont="1" applyFill="1" applyAlignment="1">
      <alignment vertical="center"/>
    </xf>
    <xf numFmtId="3" fontId="27" fillId="4" borderId="26" xfId="6" applyNumberFormat="1" applyFont="1" applyFill="1" applyBorder="1" applyAlignment="1">
      <alignment horizontal="distributed" vertical="center"/>
    </xf>
    <xf numFmtId="188" fontId="27" fillId="4" borderId="26" xfId="6" applyNumberFormat="1" applyFont="1" applyFill="1" applyBorder="1" applyAlignment="1">
      <alignment vertical="center"/>
    </xf>
    <xf numFmtId="187" fontId="27" fillId="4" borderId="0" xfId="6" applyNumberFormat="1" applyFont="1" applyFill="1" applyBorder="1" applyAlignment="1">
      <alignment horizontal="right" vertical="center" wrapText="1"/>
    </xf>
    <xf numFmtId="186" fontId="27" fillId="4" borderId="0" xfId="6" applyNumberFormat="1" applyFont="1" applyFill="1" applyBorder="1" applyAlignment="1">
      <alignment horizontal="center" vertical="center" wrapText="1"/>
    </xf>
    <xf numFmtId="0" fontId="3" fillId="4" borderId="0" xfId="6" applyFont="1" applyFill="1">
      <alignment vertical="center"/>
    </xf>
    <xf numFmtId="0" fontId="15" fillId="4" borderId="0" xfId="6" applyFont="1" applyFill="1">
      <alignment vertical="center"/>
    </xf>
    <xf numFmtId="187" fontId="27" fillId="0" borderId="26" xfId="6" applyNumberFormat="1" applyFont="1" applyFill="1" applyBorder="1" applyAlignment="1">
      <alignment vertical="center" wrapText="1"/>
    </xf>
    <xf numFmtId="186" fontId="27" fillId="0" borderId="0" xfId="6" applyNumberFormat="1" applyFont="1" applyFill="1" applyBorder="1" applyAlignment="1">
      <alignment vertical="center" wrapText="1"/>
    </xf>
    <xf numFmtId="187" fontId="27" fillId="0" borderId="26" xfId="6" applyNumberFormat="1" applyFont="1" applyFill="1" applyBorder="1" applyAlignment="1">
      <alignment vertical="center"/>
    </xf>
    <xf numFmtId="186" fontId="27" fillId="0" borderId="70"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186" fontId="27" fillId="0" borderId="27" xfId="6" applyNumberFormat="1" applyFont="1" applyFill="1" applyBorder="1" applyAlignment="1">
      <alignment horizontal="center" vertical="center"/>
    </xf>
    <xf numFmtId="3" fontId="27" fillId="0" borderId="70" xfId="6" applyNumberFormat="1" applyFont="1" applyFill="1" applyBorder="1" applyAlignment="1">
      <alignment horizontal="center" vertical="center" wrapText="1"/>
    </xf>
    <xf numFmtId="3" fontId="27" fillId="0" borderId="76" xfId="6" applyNumberFormat="1" applyFont="1" applyFill="1" applyBorder="1" applyAlignment="1">
      <alignment horizontal="center" vertical="center" wrapText="1"/>
    </xf>
    <xf numFmtId="3" fontId="27" fillId="4" borderId="0" xfId="6" applyNumberFormat="1" applyFont="1" applyFill="1" applyBorder="1" applyAlignment="1">
      <alignment horizontal="center" vertical="center"/>
    </xf>
    <xf numFmtId="186" fontId="27" fillId="4" borderId="70" xfId="6" applyNumberFormat="1" applyFont="1" applyFill="1" applyBorder="1" applyAlignment="1">
      <alignment horizontal="center" vertical="center"/>
    </xf>
    <xf numFmtId="187" fontId="27" fillId="0" borderId="76"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3" fontId="27" fillId="0" borderId="25" xfId="6" applyNumberFormat="1" applyFont="1" applyFill="1" applyBorder="1" applyAlignment="1">
      <alignment horizontal="center" vertical="center"/>
    </xf>
    <xf numFmtId="3" fontId="27" fillId="0" borderId="0" xfId="6" applyNumberFormat="1" applyFont="1" applyFill="1" applyBorder="1" applyAlignment="1">
      <alignment vertical="center"/>
    </xf>
    <xf numFmtId="0" fontId="13" fillId="0" borderId="13" xfId="1" applyFont="1" applyFill="1" applyBorder="1" applyAlignment="1" applyProtection="1">
      <alignment horizontal="right" vertical="center"/>
    </xf>
    <xf numFmtId="3" fontId="27" fillId="0" borderId="30" xfId="6" applyNumberFormat="1" applyFont="1" applyFill="1" applyBorder="1" applyAlignment="1">
      <alignment horizontal="center" vertical="center"/>
    </xf>
    <xf numFmtId="0" fontId="0" fillId="0" borderId="0" xfId="0" applyProtection="1">
      <alignment vertical="center"/>
    </xf>
    <xf numFmtId="186" fontId="27" fillId="0" borderId="26" xfId="6" applyNumberFormat="1" applyFont="1" applyFill="1" applyBorder="1" applyAlignment="1">
      <alignment horizontal="center" vertical="center"/>
    </xf>
    <xf numFmtId="188" fontId="27" fillId="4" borderId="35" xfId="6" applyNumberFormat="1" applyFont="1" applyFill="1" applyBorder="1" applyAlignment="1">
      <alignment vertical="center"/>
    </xf>
    <xf numFmtId="188" fontId="27" fillId="4" borderId="70" xfId="6" applyNumberFormat="1" applyFont="1" applyFill="1" applyBorder="1" applyAlignment="1">
      <alignment vertical="center"/>
    </xf>
    <xf numFmtId="188" fontId="27" fillId="4" borderId="70" xfId="6" applyNumberFormat="1" applyFont="1" applyFill="1" applyBorder="1" applyAlignment="1">
      <alignment horizontal="right" vertical="center"/>
    </xf>
    <xf numFmtId="3" fontId="27" fillId="0" borderId="0" xfId="6" applyNumberFormat="1" applyFont="1" applyFill="1" applyBorder="1" applyAlignment="1">
      <alignment horizontal="center" vertical="center"/>
    </xf>
    <xf numFmtId="187" fontId="27" fillId="5" borderId="26" xfId="6" applyNumberFormat="1" applyFont="1" applyFill="1" applyBorder="1" applyAlignment="1">
      <alignment horizontal="center" vertical="center" wrapText="1"/>
    </xf>
    <xf numFmtId="3" fontId="27" fillId="5" borderId="27" xfId="6" applyNumberFormat="1" applyFont="1" applyFill="1" applyBorder="1" applyAlignment="1">
      <alignment horizontal="center" vertical="center" wrapText="1"/>
    </xf>
    <xf numFmtId="187" fontId="27" fillId="5" borderId="26" xfId="6" applyNumberFormat="1" applyFont="1" applyFill="1" applyBorder="1" applyAlignment="1">
      <alignment vertical="center" wrapText="1"/>
    </xf>
    <xf numFmtId="186" fontId="27" fillId="5" borderId="27" xfId="6" applyNumberFormat="1" applyFont="1" applyFill="1" applyBorder="1" applyAlignment="1">
      <alignment horizontal="center" vertical="center"/>
    </xf>
    <xf numFmtId="187" fontId="3" fillId="5" borderId="0" xfId="6" applyNumberFormat="1" applyFont="1" applyFill="1" applyAlignment="1">
      <alignment vertical="center"/>
    </xf>
    <xf numFmtId="186" fontId="27" fillId="5" borderId="0" xfId="6" applyNumberFormat="1" applyFont="1" applyFill="1" applyBorder="1" applyAlignment="1">
      <alignment horizontal="center" vertical="center"/>
    </xf>
    <xf numFmtId="187" fontId="27" fillId="5" borderId="0" xfId="6" applyNumberFormat="1" applyFont="1" applyFill="1" applyAlignment="1">
      <alignment vertical="center"/>
    </xf>
    <xf numFmtId="187" fontId="31" fillId="0" borderId="27" xfId="6" applyNumberFormat="1" applyFont="1" applyFill="1" applyBorder="1" applyAlignment="1">
      <alignment vertical="center"/>
    </xf>
    <xf numFmtId="187" fontId="31" fillId="0" borderId="30" xfId="6" applyNumberFormat="1" applyFont="1" applyFill="1" applyBorder="1" applyAlignment="1">
      <alignment vertical="center"/>
    </xf>
    <xf numFmtId="192" fontId="31" fillId="0" borderId="70" xfId="6" applyNumberFormat="1" applyFont="1" applyFill="1" applyBorder="1" applyAlignment="1">
      <alignment vertical="top"/>
    </xf>
    <xf numFmtId="192" fontId="31" fillId="0" borderId="76" xfId="6" applyNumberFormat="1" applyFont="1" applyFill="1" applyBorder="1" applyAlignment="1">
      <alignment vertical="top"/>
    </xf>
    <xf numFmtId="0" fontId="15" fillId="0" borderId="0" xfId="7" applyFont="1" applyFill="1" applyAlignment="1">
      <alignment vertical="center"/>
    </xf>
    <xf numFmtId="0" fontId="3" fillId="0" borderId="0" xfId="8" applyFont="1" applyFill="1" applyBorder="1" applyAlignment="1">
      <alignment vertical="center" wrapText="1"/>
    </xf>
    <xf numFmtId="0" fontId="3" fillId="0" borderId="0" xfId="7" applyFont="1" applyFill="1" applyBorder="1" applyAlignment="1">
      <alignment vertical="center" wrapText="1"/>
    </xf>
    <xf numFmtId="193" fontId="3" fillId="0" borderId="0" xfId="8" applyNumberFormat="1" applyFont="1" applyFill="1" applyBorder="1" applyAlignment="1">
      <alignment horizontal="center" vertical="center" wrapText="1"/>
    </xf>
    <xf numFmtId="0" fontId="15" fillId="0" borderId="0" xfId="8" applyFont="1" applyFill="1" applyBorder="1" applyAlignment="1">
      <alignment vertical="center"/>
    </xf>
    <xf numFmtId="187" fontId="3" fillId="0" borderId="0" xfId="8" applyNumberFormat="1" applyFont="1" applyFill="1" applyAlignment="1">
      <alignment vertical="center"/>
    </xf>
    <xf numFmtId="0" fontId="29" fillId="0" borderId="24" xfId="7" applyFont="1" applyFill="1" applyBorder="1" applyAlignment="1">
      <alignment wrapText="1"/>
    </xf>
    <xf numFmtId="187" fontId="3" fillId="0" borderId="24" xfId="8" applyNumberFormat="1" applyFont="1" applyFill="1" applyBorder="1" applyAlignment="1">
      <alignment vertical="center"/>
    </xf>
    <xf numFmtId="187" fontId="3" fillId="0" borderId="25" xfId="8" applyNumberFormat="1" applyFont="1" applyFill="1" applyBorder="1" applyAlignment="1">
      <alignment vertical="center"/>
    </xf>
    <xf numFmtId="187" fontId="3" fillId="0" borderId="0" xfId="8" applyNumberFormat="1" applyFont="1" applyFill="1" applyBorder="1" applyAlignment="1">
      <alignment vertical="center"/>
    </xf>
    <xf numFmtId="0" fontId="3" fillId="0" borderId="0" xfId="8" applyFont="1" applyFill="1" applyBorder="1" applyAlignment="1">
      <alignment horizontal="left" vertical="center"/>
    </xf>
    <xf numFmtId="187" fontId="3" fillId="0" borderId="27" xfId="8" applyNumberFormat="1" applyFont="1" applyFill="1" applyBorder="1" applyAlignment="1">
      <alignment vertical="center"/>
    </xf>
    <xf numFmtId="187" fontId="3" fillId="0" borderId="29" xfId="8" applyNumberFormat="1" applyFont="1" applyFill="1" applyBorder="1" applyAlignment="1">
      <alignment vertical="center"/>
    </xf>
    <xf numFmtId="0" fontId="29" fillId="0" borderId="29" xfId="7" applyFont="1" applyFill="1" applyBorder="1" applyAlignment="1">
      <alignment vertical="center"/>
    </xf>
    <xf numFmtId="0" fontId="3" fillId="0" borderId="24" xfId="7" applyFont="1" applyFill="1" applyBorder="1" applyAlignment="1">
      <alignment horizontal="center" vertical="center"/>
    </xf>
    <xf numFmtId="0" fontId="3" fillId="0" borderId="25" xfId="7" applyFont="1" applyFill="1" applyBorder="1" applyAlignment="1">
      <alignment horizontal="center" vertical="center"/>
    </xf>
    <xf numFmtId="0" fontId="0" fillId="0" borderId="0" xfId="0" applyAlignment="1" applyProtection="1">
      <alignment horizontal="left" vertical="center"/>
    </xf>
    <xf numFmtId="0" fontId="13" fillId="6" borderId="29" xfId="1" applyFont="1" applyFill="1" applyBorder="1" applyAlignment="1" applyProtection="1">
      <alignment vertical="center"/>
    </xf>
    <xf numFmtId="0" fontId="13" fillId="6" borderId="29" xfId="1" applyFont="1" applyFill="1" applyBorder="1" applyAlignment="1" applyProtection="1">
      <alignment horizontal="right" vertical="center"/>
    </xf>
    <xf numFmtId="0" fontId="33" fillId="0" borderId="0" xfId="0" applyFont="1" applyProtection="1">
      <alignment vertical="center"/>
    </xf>
    <xf numFmtId="0" fontId="13" fillId="6" borderId="124" xfId="1" applyFont="1" applyFill="1" applyBorder="1" applyAlignment="1" applyProtection="1">
      <alignment vertical="center"/>
    </xf>
    <xf numFmtId="0" fontId="13" fillId="6" borderId="121" xfId="1" applyFont="1" applyFill="1" applyBorder="1" applyAlignment="1" applyProtection="1">
      <alignment vertical="center"/>
    </xf>
    <xf numFmtId="0" fontId="13" fillId="6" borderId="121" xfId="1" applyFont="1" applyFill="1" applyBorder="1" applyAlignment="1" applyProtection="1">
      <alignment horizontal="right" vertical="center"/>
    </xf>
    <xf numFmtId="0" fontId="13" fillId="6" borderId="28" xfId="1" applyFont="1" applyFill="1" applyBorder="1" applyAlignment="1" applyProtection="1">
      <alignment vertical="center"/>
    </xf>
    <xf numFmtId="0" fontId="0" fillId="0" borderId="0" xfId="0" applyAlignment="1" applyProtection="1">
      <alignment horizontal="right" vertical="center"/>
    </xf>
    <xf numFmtId="0" fontId="0" fillId="6" borderId="0" xfId="0" applyFill="1" applyProtection="1">
      <alignment vertical="center"/>
    </xf>
    <xf numFmtId="0" fontId="2" fillId="6" borderId="0" xfId="1" applyFill="1" applyProtection="1"/>
    <xf numFmtId="176" fontId="2" fillId="6" borderId="0" xfId="1" applyNumberFormat="1" applyFont="1" applyFill="1" applyBorder="1" applyAlignment="1" applyProtection="1"/>
    <xf numFmtId="0" fontId="2" fillId="6" borderId="0" xfId="1" applyFont="1" applyFill="1" applyProtection="1"/>
    <xf numFmtId="0" fontId="13" fillId="6" borderId="0" xfId="1" applyFont="1" applyFill="1" applyBorder="1" applyAlignment="1" applyProtection="1">
      <alignment vertical="center" shrinkToFit="1"/>
    </xf>
    <xf numFmtId="0" fontId="9" fillId="6" borderId="0" xfId="1" applyFont="1" applyFill="1" applyBorder="1" applyAlignment="1" applyProtection="1">
      <alignment vertical="center" shrinkToFit="1"/>
    </xf>
    <xf numFmtId="0" fontId="3" fillId="6" borderId="23" xfId="1" applyFont="1" applyFill="1" applyBorder="1" applyAlignment="1" applyProtection="1">
      <alignment horizontal="left" vertical="center"/>
    </xf>
    <xf numFmtId="0" fontId="3" fillId="6" borderId="24" xfId="1" applyFont="1" applyFill="1" applyBorder="1" applyProtection="1"/>
    <xf numFmtId="0" fontId="16" fillId="6" borderId="24" xfId="1" applyFont="1" applyFill="1" applyBorder="1" applyAlignment="1" applyProtection="1">
      <alignment horizontal="center" vertical="center"/>
    </xf>
    <xf numFmtId="1" fontId="13" fillId="6" borderId="24" xfId="1" applyNumberFormat="1" applyFont="1" applyFill="1" applyBorder="1" applyAlignment="1" applyProtection="1">
      <alignment horizontal="right" vertical="center"/>
    </xf>
    <xf numFmtId="0" fontId="2" fillId="6" borderId="24" xfId="1" applyFont="1" applyFill="1" applyBorder="1" applyProtection="1"/>
    <xf numFmtId="0" fontId="3" fillId="6" borderId="24" xfId="1" applyFont="1" applyFill="1" applyBorder="1" applyAlignment="1" applyProtection="1">
      <alignment horizontal="right"/>
    </xf>
    <xf numFmtId="0" fontId="3" fillId="6" borderId="25" xfId="1" applyFont="1" applyFill="1" applyBorder="1" applyProtection="1"/>
    <xf numFmtId="0" fontId="3" fillId="6" borderId="28" xfId="1" applyFont="1" applyFill="1" applyBorder="1" applyAlignment="1" applyProtection="1">
      <alignment horizontal="left" vertical="center"/>
    </xf>
    <xf numFmtId="0" fontId="3" fillId="6" borderId="29" xfId="1" applyFont="1" applyFill="1" applyBorder="1" applyProtection="1"/>
    <xf numFmtId="0" fontId="2" fillId="6" borderId="29" xfId="1" applyFont="1" applyFill="1" applyBorder="1" applyProtection="1"/>
    <xf numFmtId="1" fontId="13" fillId="6" borderId="29" xfId="1" applyNumberFormat="1" applyFont="1" applyFill="1" applyBorder="1" applyAlignment="1" applyProtection="1">
      <alignment horizontal="right" vertical="center"/>
    </xf>
    <xf numFmtId="0" fontId="3" fillId="6" borderId="29" xfId="1" applyFont="1" applyFill="1" applyBorder="1" applyAlignment="1" applyProtection="1">
      <alignment horizontal="right"/>
    </xf>
    <xf numFmtId="0" fontId="3" fillId="6" borderId="30" xfId="1" applyFont="1" applyFill="1" applyBorder="1" applyProtection="1"/>
    <xf numFmtId="9" fontId="13" fillId="6" borderId="24" xfId="3" applyFont="1" applyFill="1" applyBorder="1" applyAlignment="1" applyProtection="1">
      <alignment vertical="center"/>
    </xf>
    <xf numFmtId="9" fontId="18" fillId="6" borderId="24" xfId="3" applyFont="1" applyFill="1" applyBorder="1" applyAlignment="1" applyProtection="1">
      <alignment vertical="center" wrapText="1"/>
    </xf>
    <xf numFmtId="9" fontId="18" fillId="6" borderId="13" xfId="3" applyFont="1" applyFill="1" applyBorder="1" applyAlignment="1" applyProtection="1">
      <alignment vertical="center" wrapText="1"/>
    </xf>
    <xf numFmtId="9" fontId="18" fillId="6" borderId="14" xfId="3" applyFont="1" applyFill="1" applyBorder="1" applyAlignment="1" applyProtection="1">
      <alignment vertical="center" wrapText="1"/>
    </xf>
    <xf numFmtId="0" fontId="3" fillId="6" borderId="0" xfId="1" applyFont="1" applyFill="1" applyProtection="1"/>
    <xf numFmtId="0" fontId="3" fillId="6" borderId="0" xfId="1" applyFont="1" applyFill="1" applyBorder="1" applyAlignment="1" applyProtection="1">
      <alignment horizontal="right"/>
    </xf>
    <xf numFmtId="0" fontId="3" fillId="6" borderId="0" xfId="1" applyFont="1" applyFill="1" applyBorder="1" applyProtection="1"/>
    <xf numFmtId="0" fontId="13" fillId="6" borderId="48" xfId="1" applyFont="1" applyFill="1" applyBorder="1" applyAlignment="1" applyProtection="1">
      <alignment vertical="center"/>
    </xf>
    <xf numFmtId="0" fontId="13" fillId="6" borderId="51" xfId="1" applyFont="1" applyFill="1" applyBorder="1" applyAlignment="1" applyProtection="1">
      <alignment vertical="center"/>
    </xf>
    <xf numFmtId="0" fontId="13" fillId="6" borderId="74" xfId="1" applyFont="1" applyFill="1" applyBorder="1" applyAlignment="1" applyProtection="1">
      <alignment vertical="center"/>
    </xf>
    <xf numFmtId="0" fontId="13" fillId="6" borderId="71" xfId="1" applyFont="1" applyFill="1" applyBorder="1" applyAlignment="1" applyProtection="1">
      <alignment vertical="center"/>
    </xf>
    <xf numFmtId="0" fontId="13" fillId="6" borderId="71" xfId="1" applyFont="1" applyFill="1" applyBorder="1" applyAlignment="1" applyProtection="1">
      <alignment horizontal="right" vertical="center"/>
    </xf>
    <xf numFmtId="182" fontId="17" fillId="6" borderId="0" xfId="4" applyNumberFormat="1" applyFont="1" applyFill="1" applyBorder="1" applyAlignment="1" applyProtection="1">
      <alignment horizontal="center" vertical="center"/>
    </xf>
    <xf numFmtId="0" fontId="13" fillId="0" borderId="70" xfId="1" applyFont="1" applyFill="1" applyBorder="1" applyAlignment="1" applyProtection="1">
      <alignment horizontal="left" vertical="center"/>
    </xf>
    <xf numFmtId="0" fontId="0" fillId="6" borderId="27" xfId="0" applyFill="1" applyBorder="1" applyProtection="1">
      <alignment vertical="center"/>
    </xf>
    <xf numFmtId="0" fontId="34" fillId="6" borderId="28" xfId="0" applyFont="1" applyFill="1" applyBorder="1" applyAlignment="1" applyProtection="1">
      <alignment vertical="center"/>
    </xf>
    <xf numFmtId="0" fontId="3" fillId="7" borderId="0" xfId="1" applyFont="1" applyFill="1" applyProtection="1"/>
    <xf numFmtId="187" fontId="31" fillId="0" borderId="26" xfId="6" applyNumberFormat="1" applyFont="1" applyFill="1" applyBorder="1" applyAlignment="1">
      <alignment vertical="center"/>
    </xf>
    <xf numFmtId="187" fontId="31" fillId="0" borderId="28" xfId="6" applyNumberFormat="1" applyFont="1" applyFill="1" applyBorder="1" applyAlignment="1">
      <alignment vertical="center"/>
    </xf>
    <xf numFmtId="187" fontId="31" fillId="0" borderId="70" xfId="6" applyNumberFormat="1" applyFont="1" applyFill="1" applyBorder="1" applyAlignment="1"/>
    <xf numFmtId="188" fontId="31" fillId="0" borderId="35" xfId="6" applyNumberFormat="1" applyFont="1" applyFill="1" applyBorder="1" applyAlignment="1">
      <alignment vertical="center"/>
    </xf>
    <xf numFmtId="188" fontId="31" fillId="0" borderId="70" xfId="6" applyNumberFormat="1" applyFont="1" applyFill="1" applyBorder="1" applyAlignment="1">
      <alignment vertical="center"/>
    </xf>
    <xf numFmtId="197" fontId="35" fillId="6" borderId="132" xfId="0" applyNumberFormat="1" applyFont="1" applyFill="1" applyBorder="1" applyAlignment="1" applyProtection="1">
      <alignment horizontal="center" vertical="center"/>
    </xf>
    <xf numFmtId="197" fontId="35" fillId="6" borderId="130" xfId="0" applyNumberFormat="1" applyFont="1" applyFill="1" applyBorder="1" applyAlignment="1" applyProtection="1">
      <alignment horizontal="center" vertical="center"/>
    </xf>
    <xf numFmtId="181" fontId="18" fillId="6" borderId="35" xfId="1" applyNumberFormat="1" applyFont="1" applyFill="1" applyBorder="1" applyAlignment="1" applyProtection="1">
      <alignment horizontal="center" vertical="center"/>
    </xf>
    <xf numFmtId="182" fontId="18" fillId="6" borderId="35" xfId="4" applyNumberFormat="1" applyFont="1" applyFill="1" applyBorder="1" applyAlignment="1" applyProtection="1">
      <alignment horizontal="center" vertical="center"/>
    </xf>
    <xf numFmtId="182" fontId="18" fillId="6" borderId="35" xfId="4" applyNumberFormat="1" applyFont="1" applyFill="1" applyBorder="1" applyAlignment="1" applyProtection="1">
      <alignment horizontal="center" vertical="center" wrapText="1"/>
    </xf>
    <xf numFmtId="182" fontId="18" fillId="6" borderId="23" xfId="4" applyNumberFormat="1" applyFont="1" applyFill="1" applyBorder="1" applyAlignment="1" applyProtection="1">
      <alignment horizontal="center" vertical="center"/>
    </xf>
    <xf numFmtId="182" fontId="18" fillId="6" borderId="34" xfId="4" applyNumberFormat="1" applyFont="1" applyFill="1" applyBorder="1" applyAlignment="1" applyProtection="1">
      <alignment horizontal="center" vertical="center" wrapText="1"/>
    </xf>
    <xf numFmtId="182" fontId="18" fillId="6" borderId="34" xfId="4" applyNumberFormat="1" applyFont="1" applyFill="1" applyBorder="1" applyAlignment="1" applyProtection="1">
      <alignment horizontal="center" vertical="center"/>
    </xf>
    <xf numFmtId="181" fontId="17" fillId="6" borderId="36" xfId="1" applyNumberFormat="1" applyFont="1" applyFill="1" applyBorder="1" applyAlignment="1" applyProtection="1">
      <alignment horizontal="center" vertical="center"/>
      <protection locked="0"/>
    </xf>
    <xf numFmtId="181" fontId="17" fillId="6" borderId="37" xfId="1" applyNumberFormat="1" applyFont="1" applyFill="1" applyBorder="1" applyAlignment="1" applyProtection="1">
      <alignment horizontal="center" vertical="center"/>
      <protection locked="0"/>
    </xf>
    <xf numFmtId="0" fontId="17" fillId="6" borderId="36" xfId="1" applyNumberFormat="1" applyFont="1" applyFill="1" applyBorder="1" applyAlignment="1" applyProtection="1">
      <alignment horizontal="center" vertical="center" shrinkToFit="1"/>
      <protection locked="0"/>
    </xf>
    <xf numFmtId="0" fontId="17" fillId="6" borderId="37" xfId="1" applyNumberFormat="1" applyFont="1" applyFill="1" applyBorder="1" applyAlignment="1" applyProtection="1">
      <alignment horizontal="center" vertical="center" shrinkToFit="1"/>
      <protection locked="0"/>
    </xf>
    <xf numFmtId="0" fontId="17" fillId="6" borderId="38" xfId="1" applyNumberFormat="1" applyFont="1" applyFill="1" applyBorder="1" applyAlignment="1" applyProtection="1">
      <alignment horizontal="center" vertical="center" shrinkToFit="1"/>
      <protection locked="0"/>
    </xf>
    <xf numFmtId="196" fontId="17" fillId="6" borderId="36" xfId="1" applyNumberFormat="1" applyFont="1" applyFill="1" applyBorder="1" applyAlignment="1" applyProtection="1">
      <alignment horizontal="center" vertical="center"/>
      <protection locked="0"/>
    </xf>
    <xf numFmtId="196" fontId="17" fillId="6" borderId="37" xfId="1" applyNumberFormat="1" applyFont="1" applyFill="1" applyBorder="1" applyAlignment="1" applyProtection="1">
      <alignment horizontal="center" vertical="center"/>
      <protection locked="0"/>
    </xf>
    <xf numFmtId="196" fontId="17" fillId="6" borderId="38" xfId="1" applyNumberFormat="1" applyFont="1" applyFill="1" applyBorder="1" applyAlignment="1" applyProtection="1">
      <alignment horizontal="center" vertical="center"/>
      <protection locked="0"/>
    </xf>
    <xf numFmtId="182" fontId="18" fillId="6" borderId="14" xfId="4" applyNumberFormat="1" applyFont="1" applyFill="1" applyBorder="1" applyAlignment="1" applyProtection="1">
      <alignment horizontal="center" vertical="center"/>
    </xf>
    <xf numFmtId="0" fontId="13" fillId="7" borderId="34" xfId="1" applyFont="1" applyFill="1" applyBorder="1" applyAlignment="1" applyProtection="1">
      <alignment horizontal="left" vertical="center" wrapText="1"/>
    </xf>
    <xf numFmtId="185" fontId="17" fillId="7" borderId="34" xfId="5" applyNumberFormat="1" applyFont="1" applyFill="1" applyBorder="1" applyAlignment="1" applyProtection="1">
      <alignment horizontal="right" vertical="center" indent="3" shrinkToFit="1"/>
    </xf>
    <xf numFmtId="185" fontId="17" fillId="7" borderId="133" xfId="5" applyNumberFormat="1" applyFont="1" applyFill="1" applyBorder="1" applyAlignment="1" applyProtection="1">
      <alignment horizontal="right" vertical="center" indent="3" shrinkToFit="1"/>
    </xf>
    <xf numFmtId="0" fontId="13" fillId="6" borderId="23" xfId="1" applyFont="1" applyFill="1" applyBorder="1" applyAlignment="1" applyProtection="1">
      <alignment horizontal="center" vertical="center"/>
    </xf>
    <xf numFmtId="0" fontId="13" fillId="6" borderId="24" xfId="1" applyFont="1" applyFill="1" applyBorder="1" applyAlignment="1" applyProtection="1">
      <alignment horizontal="center" vertical="center"/>
    </xf>
    <xf numFmtId="0" fontId="13" fillId="6" borderId="26" xfId="1" applyFont="1" applyFill="1" applyBorder="1" applyAlignment="1" applyProtection="1">
      <alignment horizontal="center" vertical="center"/>
    </xf>
    <xf numFmtId="0" fontId="13" fillId="6" borderId="0" xfId="1" applyFont="1" applyFill="1" applyBorder="1" applyAlignment="1" applyProtection="1">
      <alignment horizontal="center" vertical="center"/>
    </xf>
    <xf numFmtId="0" fontId="13" fillId="6" borderId="28" xfId="1" applyFont="1" applyFill="1" applyBorder="1" applyAlignment="1" applyProtection="1">
      <alignment horizontal="center" vertical="center"/>
    </xf>
    <xf numFmtId="0" fontId="13" fillId="6" borderId="29" xfId="1" applyFont="1" applyFill="1" applyBorder="1" applyAlignment="1" applyProtection="1">
      <alignment horizontal="center" vertical="center"/>
    </xf>
    <xf numFmtId="0" fontId="13" fillId="0" borderId="23" xfId="1" applyFont="1" applyBorder="1" applyAlignment="1" applyProtection="1">
      <alignment horizontal="center" vertical="center" wrapText="1"/>
    </xf>
    <xf numFmtId="0" fontId="13" fillId="0" borderId="25" xfId="1" applyFont="1" applyBorder="1" applyAlignment="1" applyProtection="1">
      <alignment horizontal="center" vertical="center" wrapText="1"/>
    </xf>
    <xf numFmtId="0" fontId="13" fillId="0" borderId="26" xfId="1" applyFont="1" applyBorder="1" applyAlignment="1" applyProtection="1">
      <alignment horizontal="center" vertical="center" wrapText="1"/>
    </xf>
    <xf numFmtId="0" fontId="13" fillId="0" borderId="27" xfId="1" applyFont="1" applyBorder="1" applyAlignment="1" applyProtection="1">
      <alignment horizontal="center" vertical="center" wrapText="1"/>
    </xf>
    <xf numFmtId="0" fontId="13" fillId="0" borderId="15" xfId="1" applyFont="1" applyBorder="1" applyAlignment="1" applyProtection="1">
      <alignment horizontal="center" vertical="center" shrinkToFit="1"/>
    </xf>
    <xf numFmtId="0" fontId="13" fillId="0" borderId="13" xfId="1" applyFont="1" applyBorder="1" applyAlignment="1" applyProtection="1">
      <alignment horizontal="center" vertical="center" shrinkToFit="1"/>
    </xf>
    <xf numFmtId="0" fontId="13" fillId="0" borderId="14" xfId="1" applyFont="1" applyBorder="1" applyAlignment="1" applyProtection="1">
      <alignment horizontal="center" vertical="center" shrinkToFit="1"/>
    </xf>
    <xf numFmtId="0" fontId="13" fillId="0" borderId="23" xfId="1" applyFont="1" applyBorder="1" applyAlignment="1" applyProtection="1">
      <alignment horizontal="center" vertical="center" shrinkToFit="1"/>
    </xf>
    <xf numFmtId="0" fontId="13" fillId="0" borderId="25" xfId="1" applyFont="1" applyBorder="1" applyAlignment="1" applyProtection="1">
      <alignment horizontal="center" vertical="center" shrinkToFit="1"/>
    </xf>
    <xf numFmtId="0" fontId="13" fillId="0" borderId="19" xfId="1" applyFont="1" applyBorder="1" applyAlignment="1" applyProtection="1">
      <alignment horizontal="center" vertical="center" shrinkToFit="1"/>
    </xf>
    <xf numFmtId="0" fontId="13" fillId="0" borderId="20" xfId="1" applyFont="1" applyBorder="1" applyAlignment="1" applyProtection="1">
      <alignment horizontal="center" vertical="center" shrinkToFit="1"/>
    </xf>
    <xf numFmtId="0" fontId="13" fillId="0" borderId="39" xfId="1" applyFont="1" applyBorder="1" applyAlignment="1" applyProtection="1">
      <alignment horizontal="center" vertical="center" shrinkToFit="1"/>
    </xf>
    <xf numFmtId="0" fontId="13" fillId="0" borderId="40" xfId="1" applyFont="1" applyBorder="1" applyAlignment="1" applyProtection="1">
      <alignment horizontal="center" vertical="center" shrinkToFit="1"/>
    </xf>
    <xf numFmtId="0" fontId="2" fillId="6" borderId="0" xfId="1" applyFill="1" applyBorder="1" applyAlignment="1" applyProtection="1">
      <alignment horizontal="center"/>
    </xf>
    <xf numFmtId="0" fontId="7" fillId="6" borderId="5" xfId="1" applyFont="1" applyFill="1" applyBorder="1" applyAlignment="1" applyProtection="1">
      <alignment horizontal="center" vertical="center" shrinkToFit="1"/>
      <protection hidden="1"/>
    </xf>
    <xf numFmtId="0" fontId="7" fillId="6" borderId="6" xfId="1" applyFont="1" applyFill="1" applyBorder="1" applyAlignment="1" applyProtection="1">
      <alignment horizontal="center" vertical="center" shrinkToFit="1"/>
      <protection hidden="1"/>
    </xf>
    <xf numFmtId="0" fontId="7" fillId="6" borderId="7" xfId="1" applyFont="1" applyFill="1" applyBorder="1" applyAlignment="1" applyProtection="1">
      <alignment horizontal="center" vertical="center" shrinkToFit="1"/>
      <protection hidden="1"/>
    </xf>
    <xf numFmtId="0" fontId="7" fillId="6" borderId="12" xfId="1" applyFont="1" applyFill="1" applyBorder="1" applyAlignment="1" applyProtection="1">
      <alignment horizontal="center" vertical="center" shrinkToFit="1"/>
      <protection hidden="1"/>
    </xf>
    <xf numFmtId="0" fontId="7" fillId="6" borderId="13" xfId="1" applyFont="1" applyFill="1" applyBorder="1" applyAlignment="1" applyProtection="1">
      <alignment horizontal="center" vertical="center" shrinkToFit="1"/>
      <protection hidden="1"/>
    </xf>
    <xf numFmtId="0" fontId="7" fillId="6" borderId="14" xfId="1" applyFont="1" applyFill="1" applyBorder="1" applyAlignment="1" applyProtection="1">
      <alignment horizontal="center" vertical="center" shrinkToFit="1"/>
      <protection hidden="1"/>
    </xf>
    <xf numFmtId="177" fontId="9" fillId="6" borderId="23" xfId="1" applyNumberFormat="1" applyFont="1" applyFill="1" applyBorder="1" applyAlignment="1" applyProtection="1">
      <alignment horizontal="center" vertical="center" shrinkToFit="1"/>
    </xf>
    <xf numFmtId="177" fontId="9" fillId="6" borderId="24" xfId="1" applyNumberFormat="1" applyFont="1" applyFill="1" applyBorder="1" applyAlignment="1" applyProtection="1">
      <alignment horizontal="center" vertical="center" shrinkToFit="1"/>
    </xf>
    <xf numFmtId="177" fontId="9" fillId="6" borderId="115" xfId="1" applyNumberFormat="1" applyFont="1" applyFill="1" applyBorder="1" applyAlignment="1" applyProtection="1">
      <alignment horizontal="center" vertical="center" shrinkToFit="1"/>
    </xf>
    <xf numFmtId="0" fontId="14" fillId="6" borderId="0" xfId="1" applyFont="1" applyFill="1" applyAlignment="1" applyProtection="1">
      <alignment horizontal="center" vertical="center"/>
    </xf>
    <xf numFmtId="0" fontId="9" fillId="6" borderId="21" xfId="1" applyFont="1" applyFill="1" applyBorder="1" applyAlignment="1" applyProtection="1">
      <alignment horizontal="left" vertical="center" shrinkToFit="1"/>
      <protection locked="0"/>
    </xf>
    <xf numFmtId="0" fontId="9" fillId="6" borderId="19" xfId="1" applyFont="1" applyFill="1" applyBorder="1" applyAlignment="1" applyProtection="1">
      <alignment horizontal="left" vertical="center" shrinkToFit="1"/>
      <protection locked="0"/>
    </xf>
    <xf numFmtId="0" fontId="9" fillId="6" borderId="22" xfId="1" applyFont="1" applyFill="1" applyBorder="1" applyAlignment="1" applyProtection="1">
      <alignment horizontal="left" vertical="center" shrinkToFit="1"/>
      <protection locked="0"/>
    </xf>
    <xf numFmtId="176" fontId="2" fillId="6" borderId="0" xfId="1" applyNumberFormat="1" applyFont="1" applyFill="1" applyBorder="1" applyAlignment="1" applyProtection="1">
      <alignment horizontal="center"/>
    </xf>
    <xf numFmtId="177" fontId="9" fillId="6" borderId="8" xfId="1" applyNumberFormat="1" applyFont="1" applyFill="1" applyBorder="1" applyAlignment="1" applyProtection="1">
      <alignment horizontal="center" vertical="center" shrinkToFit="1"/>
    </xf>
    <xf numFmtId="177" fontId="9" fillId="6" borderId="6" xfId="1" applyNumberFormat="1" applyFont="1" applyFill="1" applyBorder="1" applyAlignment="1" applyProtection="1">
      <alignment horizontal="center" vertical="center" shrinkToFit="1"/>
    </xf>
    <xf numFmtId="177" fontId="9" fillId="6" borderId="9" xfId="1" applyNumberFormat="1" applyFont="1" applyFill="1" applyBorder="1" applyAlignment="1" applyProtection="1">
      <alignment horizontal="center" vertical="center" shrinkToFit="1"/>
    </xf>
    <xf numFmtId="177" fontId="9" fillId="6" borderId="6" xfId="1" applyNumberFormat="1" applyFont="1" applyFill="1" applyBorder="1" applyAlignment="1" applyProtection="1">
      <alignment horizontal="center" vertical="center" shrinkToFit="1"/>
      <protection locked="0"/>
    </xf>
    <xf numFmtId="177" fontId="9" fillId="6" borderId="15" xfId="1" applyNumberFormat="1" applyFont="1" applyFill="1" applyBorder="1" applyAlignment="1" applyProtection="1">
      <alignment horizontal="center" vertical="center" shrinkToFit="1"/>
      <protection locked="0"/>
    </xf>
    <xf numFmtId="177" fontId="9" fillId="6" borderId="13" xfId="1" applyNumberFormat="1" applyFont="1" applyFill="1" applyBorder="1" applyAlignment="1" applyProtection="1">
      <alignment horizontal="center" vertical="center" shrinkToFit="1"/>
      <protection locked="0"/>
    </xf>
    <xf numFmtId="177" fontId="9" fillId="6" borderId="23" xfId="1" applyNumberFormat="1" applyFont="1" applyFill="1" applyBorder="1" applyAlignment="1" applyProtection="1">
      <alignment horizontal="center" vertical="center" shrinkToFit="1"/>
      <protection locked="0"/>
    </xf>
    <xf numFmtId="177" fontId="9" fillId="6" borderId="24" xfId="1" applyNumberFormat="1" applyFont="1" applyFill="1" applyBorder="1" applyAlignment="1" applyProtection="1">
      <alignment horizontal="center" vertical="center" shrinkToFit="1"/>
      <protection locked="0"/>
    </xf>
    <xf numFmtId="177" fontId="9" fillId="6" borderId="28" xfId="1" applyNumberFormat="1" applyFont="1" applyFill="1" applyBorder="1" applyAlignment="1" applyProtection="1">
      <alignment horizontal="center" vertical="center" shrinkToFit="1"/>
      <protection locked="0"/>
    </xf>
    <xf numFmtId="177" fontId="9" fillId="6" borderId="29" xfId="1" applyNumberFormat="1" applyFont="1" applyFill="1" applyBorder="1" applyAlignment="1" applyProtection="1">
      <alignment horizontal="center" vertical="center" shrinkToFit="1"/>
      <protection locked="0"/>
    </xf>
    <xf numFmtId="0" fontId="13" fillId="0" borderId="34" xfId="1" applyFont="1" applyBorder="1" applyAlignment="1" applyProtection="1">
      <alignment horizontal="center" vertical="center"/>
    </xf>
    <xf numFmtId="0" fontId="13" fillId="0" borderId="13" xfId="1" applyFont="1" applyBorder="1" applyAlignment="1" applyProtection="1">
      <alignment horizontal="right" vertical="center"/>
    </xf>
    <xf numFmtId="183" fontId="20" fillId="0" borderId="41" xfId="1" applyNumberFormat="1" applyFont="1" applyFill="1" applyBorder="1" applyAlignment="1" applyProtection="1">
      <alignment horizontal="right" vertical="center" shrinkToFit="1"/>
      <protection locked="0"/>
    </xf>
    <xf numFmtId="183" fontId="20" fillId="0" borderId="43" xfId="1" applyNumberFormat="1" applyFont="1" applyFill="1" applyBorder="1" applyAlignment="1" applyProtection="1">
      <alignment horizontal="right" vertical="center" shrinkToFit="1"/>
      <protection locked="0"/>
    </xf>
    <xf numFmtId="183" fontId="20" fillId="0" borderId="42" xfId="1" applyNumberFormat="1" applyFont="1" applyFill="1" applyBorder="1" applyAlignment="1" applyProtection="1">
      <alignment horizontal="right" vertical="center" shrinkToFit="1"/>
      <protection locked="0"/>
    </xf>
    <xf numFmtId="183" fontId="20" fillId="0" borderId="45" xfId="1" applyNumberFormat="1" applyFont="1" applyFill="1" applyBorder="1" applyAlignment="1" applyProtection="1">
      <alignment horizontal="right" vertical="center" shrinkToFit="1"/>
      <protection locked="0"/>
    </xf>
    <xf numFmtId="183" fontId="20" fillId="0" borderId="44" xfId="1" applyNumberFormat="1" applyFont="1" applyFill="1" applyBorder="1" applyAlignment="1" applyProtection="1">
      <alignment horizontal="right" vertical="center" shrinkToFit="1"/>
      <protection locked="0"/>
    </xf>
    <xf numFmtId="183" fontId="20" fillId="0" borderId="46" xfId="1" applyNumberFormat="1" applyFont="1" applyFill="1" applyBorder="1" applyAlignment="1" applyProtection="1">
      <alignment horizontal="right" vertical="center" shrinkToFit="1"/>
      <protection locked="0"/>
    </xf>
    <xf numFmtId="183" fontId="20" fillId="0" borderId="47" xfId="1" applyNumberFormat="1" applyFont="1" applyFill="1" applyBorder="1" applyAlignment="1" applyProtection="1">
      <alignment horizontal="right" vertical="center" shrinkToFit="1"/>
      <protection locked="0"/>
    </xf>
    <xf numFmtId="0" fontId="20" fillId="0" borderId="49" xfId="1" applyFont="1" applyFill="1" applyBorder="1" applyAlignment="1" applyProtection="1">
      <alignment horizontal="center" vertical="center"/>
    </xf>
    <xf numFmtId="0" fontId="20" fillId="0" borderId="50" xfId="1" applyFont="1" applyFill="1" applyBorder="1" applyAlignment="1" applyProtection="1">
      <alignment horizontal="center" vertical="center"/>
    </xf>
    <xf numFmtId="3" fontId="21" fillId="0" borderId="112" xfId="1" applyNumberFormat="1" applyFont="1" applyFill="1" applyBorder="1" applyAlignment="1" applyProtection="1">
      <alignment horizontal="right" vertical="center" shrinkToFit="1"/>
    </xf>
    <xf numFmtId="3" fontId="21" fillId="0" borderId="113" xfId="1" applyNumberFormat="1" applyFont="1" applyFill="1" applyBorder="1" applyAlignment="1" applyProtection="1">
      <alignment horizontal="right" vertical="center" shrinkToFit="1"/>
    </xf>
    <xf numFmtId="3" fontId="21" fillId="0" borderId="107" xfId="1" applyNumberFormat="1" applyFont="1" applyFill="1" applyBorder="1" applyAlignment="1" applyProtection="1">
      <alignment horizontal="right" vertical="center" shrinkToFit="1"/>
    </xf>
    <xf numFmtId="3" fontId="21" fillId="0" borderId="108" xfId="1" applyNumberFormat="1" applyFont="1" applyFill="1" applyBorder="1" applyAlignment="1" applyProtection="1">
      <alignment horizontal="right" vertical="center" shrinkToFit="1"/>
    </xf>
    <xf numFmtId="3" fontId="21" fillId="0" borderId="106" xfId="1" applyNumberFormat="1" applyFont="1" applyFill="1" applyBorder="1" applyAlignment="1" applyProtection="1">
      <alignment horizontal="right" vertical="center" shrinkToFit="1"/>
    </xf>
    <xf numFmtId="3" fontId="13" fillId="0" borderId="26" xfId="1" applyNumberFormat="1" applyFont="1" applyFill="1" applyBorder="1" applyAlignment="1" applyProtection="1">
      <alignment horizontal="right" vertical="center" shrinkToFit="1"/>
    </xf>
    <xf numFmtId="3" fontId="13" fillId="0" borderId="0" xfId="1" applyNumberFormat="1" applyFont="1" applyFill="1" applyBorder="1" applyAlignment="1" applyProtection="1">
      <alignment horizontal="right" vertical="center" shrinkToFit="1"/>
    </xf>
    <xf numFmtId="3" fontId="21" fillId="0" borderId="86" xfId="1" applyNumberFormat="1" applyFont="1" applyFill="1" applyBorder="1" applyAlignment="1" applyProtection="1">
      <alignment horizontal="right" vertical="center" shrinkToFit="1"/>
    </xf>
    <xf numFmtId="3" fontId="21" fillId="0" borderId="87" xfId="1" applyNumberFormat="1" applyFont="1" applyFill="1" applyBorder="1" applyAlignment="1" applyProtection="1">
      <alignment horizontal="right" vertical="center" shrinkToFit="1"/>
    </xf>
    <xf numFmtId="3" fontId="21" fillId="0" borderId="118" xfId="1" applyNumberFormat="1" applyFont="1" applyFill="1" applyBorder="1" applyAlignment="1" applyProtection="1">
      <alignment horizontal="right" vertical="center" shrinkToFit="1"/>
    </xf>
    <xf numFmtId="0" fontId="13" fillId="0" borderId="71" xfId="1" applyFont="1" applyFill="1" applyBorder="1" applyAlignment="1" applyProtection="1">
      <alignment horizontal="left" vertical="center" shrinkToFit="1"/>
    </xf>
    <xf numFmtId="3" fontId="21" fillId="0" borderId="72" xfId="1" applyNumberFormat="1" applyFont="1" applyFill="1" applyBorder="1" applyAlignment="1" applyProtection="1">
      <alignment vertical="center" shrinkToFit="1"/>
    </xf>
    <xf numFmtId="3" fontId="21" fillId="0" borderId="73" xfId="1" applyNumberFormat="1" applyFont="1" applyFill="1" applyBorder="1" applyAlignment="1" applyProtection="1">
      <alignment vertical="center" shrinkToFit="1"/>
    </xf>
    <xf numFmtId="3" fontId="21" fillId="0" borderId="95" xfId="1" applyNumberFormat="1" applyFont="1" applyFill="1" applyBorder="1" applyAlignment="1" applyProtection="1">
      <alignment vertical="center" shrinkToFit="1"/>
    </xf>
    <xf numFmtId="3" fontId="21" fillId="0" borderId="128" xfId="1" applyNumberFormat="1" applyFont="1" applyFill="1" applyBorder="1" applyAlignment="1" applyProtection="1">
      <alignment vertical="center" shrinkToFit="1"/>
    </xf>
    <xf numFmtId="0" fontId="20" fillId="6" borderId="31" xfId="1" applyFont="1" applyFill="1" applyBorder="1" applyAlignment="1" applyProtection="1">
      <alignment horizontal="center" vertical="center"/>
      <protection locked="0"/>
    </xf>
    <xf numFmtId="0" fontId="20" fillId="6" borderId="33" xfId="1" applyFont="1" applyFill="1" applyBorder="1" applyAlignment="1" applyProtection="1">
      <alignment horizontal="center" vertical="center"/>
      <protection locked="0"/>
    </xf>
    <xf numFmtId="0" fontId="13" fillId="6" borderId="29" xfId="1" applyFont="1" applyFill="1" applyBorder="1" applyAlignment="1" applyProtection="1">
      <alignment horizontal="right" vertical="center" shrinkToFit="1"/>
    </xf>
    <xf numFmtId="0" fontId="13" fillId="6" borderId="30" xfId="1" applyFont="1" applyFill="1" applyBorder="1" applyAlignment="1" applyProtection="1">
      <alignment horizontal="right" vertical="center" shrinkToFit="1"/>
    </xf>
    <xf numFmtId="3" fontId="21" fillId="0" borderId="109" xfId="1" quotePrefix="1" applyNumberFormat="1" applyFont="1" applyFill="1" applyBorder="1" applyAlignment="1" applyProtection="1">
      <alignment vertical="center" shrinkToFit="1"/>
    </xf>
    <xf numFmtId="3" fontId="21" fillId="0" borderId="110" xfId="1" quotePrefix="1" applyNumberFormat="1" applyFont="1" applyFill="1" applyBorder="1" applyAlignment="1" applyProtection="1">
      <alignment vertical="center" shrinkToFit="1"/>
    </xf>
    <xf numFmtId="0" fontId="13" fillId="6" borderId="51" xfId="1" applyFont="1" applyFill="1" applyBorder="1" applyAlignment="1" applyProtection="1">
      <alignment horizontal="left" vertical="center" wrapText="1" shrinkToFit="1"/>
    </xf>
    <xf numFmtId="0" fontId="20" fillId="0" borderId="2" xfId="1" applyFont="1" applyFill="1" applyBorder="1" applyAlignment="1" applyProtection="1">
      <alignment horizontal="center" vertical="center"/>
      <protection locked="0"/>
    </xf>
    <xf numFmtId="0" fontId="20" fillId="0" borderId="4" xfId="1" applyFont="1" applyFill="1" applyBorder="1" applyAlignment="1" applyProtection="1">
      <alignment horizontal="center" vertical="center"/>
      <protection locked="0"/>
    </xf>
    <xf numFmtId="3" fontId="21" fillId="0" borderId="111" xfId="1" quotePrefix="1" applyNumberFormat="1" applyFont="1" applyFill="1" applyBorder="1" applyAlignment="1" applyProtection="1">
      <alignment vertical="center" shrinkToFit="1"/>
    </xf>
    <xf numFmtId="3" fontId="21" fillId="0" borderId="127" xfId="1" quotePrefix="1" applyNumberFormat="1" applyFont="1" applyFill="1" applyBorder="1" applyAlignment="1" applyProtection="1">
      <alignment vertical="center" shrinkToFit="1"/>
    </xf>
    <xf numFmtId="3" fontId="21" fillId="0" borderId="55" xfId="1" quotePrefix="1" applyNumberFormat="1" applyFont="1" applyFill="1" applyBorder="1" applyAlignment="1" applyProtection="1">
      <alignment vertical="center" shrinkToFit="1"/>
    </xf>
    <xf numFmtId="3" fontId="21" fillId="0" borderId="58" xfId="1" quotePrefix="1" applyNumberFormat="1" applyFont="1" applyFill="1" applyBorder="1" applyAlignment="1" applyProtection="1">
      <alignment vertical="center" shrinkToFit="1"/>
    </xf>
    <xf numFmtId="0" fontId="20" fillId="0" borderId="104" xfId="1" applyFont="1" applyFill="1" applyBorder="1" applyAlignment="1" applyProtection="1">
      <alignment horizontal="center" vertical="center"/>
      <protection locked="0"/>
    </xf>
    <xf numFmtId="0" fontId="20" fillId="0" borderId="105" xfId="1" applyFont="1" applyFill="1" applyBorder="1" applyAlignment="1" applyProtection="1">
      <alignment horizontal="center" vertical="center"/>
      <protection locked="0"/>
    </xf>
    <xf numFmtId="0" fontId="13" fillId="0" borderId="94" xfId="1" applyFont="1" applyFill="1" applyBorder="1" applyAlignment="1" applyProtection="1">
      <alignment horizontal="left" vertical="center" wrapText="1" shrinkToFit="1"/>
    </xf>
    <xf numFmtId="0" fontId="13" fillId="0" borderId="51" xfId="1" applyFont="1" applyFill="1" applyBorder="1" applyAlignment="1" applyProtection="1">
      <alignment horizontal="left" vertical="center" wrapText="1" shrinkToFit="1"/>
    </xf>
    <xf numFmtId="0" fontId="20" fillId="0" borderId="52" xfId="1" applyFont="1" applyFill="1" applyBorder="1" applyAlignment="1" applyProtection="1">
      <alignment horizontal="center" vertical="center"/>
      <protection locked="0"/>
    </xf>
    <xf numFmtId="0" fontId="20" fillId="0" borderId="53" xfId="1" applyFont="1" applyFill="1" applyBorder="1" applyAlignment="1" applyProtection="1">
      <alignment horizontal="center" vertical="center"/>
      <protection locked="0"/>
    </xf>
    <xf numFmtId="0" fontId="20" fillId="0" borderId="10" xfId="1" applyFont="1" applyFill="1" applyBorder="1" applyAlignment="1" applyProtection="1">
      <alignment horizontal="center" vertical="center" wrapText="1"/>
      <protection locked="0"/>
    </xf>
    <xf numFmtId="0" fontId="20" fillId="0" borderId="11" xfId="1" applyFont="1" applyFill="1" applyBorder="1" applyAlignment="1" applyProtection="1">
      <alignment horizontal="center" vertical="center" wrapText="1"/>
      <protection locked="0"/>
    </xf>
    <xf numFmtId="3" fontId="21" fillId="0" borderId="116" xfId="1" quotePrefix="1" applyNumberFormat="1" applyFont="1" applyFill="1" applyBorder="1" applyAlignment="1" applyProtection="1">
      <alignment vertical="center" shrinkToFit="1"/>
    </xf>
    <xf numFmtId="3" fontId="21" fillId="0" borderId="97" xfId="1" quotePrefix="1" applyNumberFormat="1" applyFont="1" applyFill="1" applyBorder="1" applyAlignment="1" applyProtection="1">
      <alignment vertical="center" shrinkToFit="1"/>
    </xf>
    <xf numFmtId="3" fontId="21" fillId="0" borderId="96" xfId="1" applyNumberFormat="1" applyFont="1" applyFill="1" applyBorder="1" applyAlignment="1" applyProtection="1">
      <alignment vertical="center" shrinkToFit="1"/>
    </xf>
    <xf numFmtId="3" fontId="21" fillId="0" borderId="92" xfId="1" applyNumberFormat="1" applyFont="1" applyFill="1" applyBorder="1" applyAlignment="1" applyProtection="1">
      <alignment vertical="center" shrinkToFit="1"/>
    </xf>
    <xf numFmtId="3" fontId="21" fillId="0" borderId="119" xfId="1" applyNumberFormat="1" applyFont="1" applyFill="1" applyBorder="1" applyAlignment="1" applyProtection="1">
      <alignment horizontal="right" vertical="center" shrinkToFit="1"/>
    </xf>
    <xf numFmtId="3" fontId="21" fillId="0" borderId="54" xfId="1" quotePrefix="1" applyNumberFormat="1" applyFont="1" applyFill="1" applyBorder="1" applyAlignment="1" applyProtection="1">
      <alignment vertical="center" shrinkToFit="1"/>
    </xf>
    <xf numFmtId="3" fontId="21" fillId="0" borderId="56" xfId="1" quotePrefix="1" applyNumberFormat="1" applyFont="1" applyFill="1" applyBorder="1" applyAlignment="1" applyProtection="1">
      <alignment vertical="center" shrinkToFit="1"/>
    </xf>
    <xf numFmtId="3" fontId="21" fillId="0" borderId="72" xfId="1" applyNumberFormat="1" applyFont="1" applyFill="1" applyBorder="1" applyAlignment="1" applyProtection="1">
      <alignment horizontal="right" vertical="center" shrinkToFit="1"/>
    </xf>
    <xf numFmtId="3" fontId="21" fillId="0" borderId="95" xfId="1" applyNumberFormat="1" applyFont="1" applyFill="1" applyBorder="1" applyAlignment="1" applyProtection="1">
      <alignment horizontal="right" vertical="center" shrinkToFit="1"/>
    </xf>
    <xf numFmtId="3" fontId="21" fillId="0" borderId="99" xfId="1" applyNumberFormat="1" applyFont="1" applyFill="1" applyBorder="1" applyAlignment="1" applyProtection="1">
      <alignment horizontal="right" vertical="center" shrinkToFit="1"/>
    </xf>
    <xf numFmtId="3" fontId="21" fillId="0" borderId="101" xfId="1" applyNumberFormat="1" applyFont="1" applyFill="1" applyBorder="1" applyAlignment="1" applyProtection="1">
      <alignment horizontal="right" vertical="center" shrinkToFit="1"/>
    </xf>
    <xf numFmtId="3" fontId="21" fillId="0" borderId="98" xfId="1" applyNumberFormat="1" applyFont="1" applyFill="1" applyBorder="1" applyAlignment="1" applyProtection="1">
      <alignment horizontal="right" vertical="center" shrinkToFit="1"/>
    </xf>
    <xf numFmtId="3" fontId="21" fillId="0" borderId="96" xfId="1" applyNumberFormat="1" applyFont="1" applyFill="1" applyBorder="1" applyAlignment="1" applyProtection="1">
      <alignment horizontal="right" vertical="center" shrinkToFit="1"/>
    </xf>
    <xf numFmtId="3" fontId="21" fillId="0" borderId="92" xfId="1" applyNumberFormat="1" applyFont="1" applyFill="1" applyBorder="1" applyAlignment="1" applyProtection="1">
      <alignment horizontal="right" vertical="center" shrinkToFit="1"/>
    </xf>
    <xf numFmtId="3" fontId="21" fillId="6" borderId="59" xfId="1" quotePrefix="1" applyNumberFormat="1" applyFont="1" applyFill="1" applyBorder="1" applyAlignment="1" applyProtection="1">
      <alignment vertical="center" shrinkToFit="1"/>
    </xf>
    <xf numFmtId="3" fontId="21" fillId="6" borderId="60" xfId="1" quotePrefix="1" applyNumberFormat="1" applyFont="1" applyFill="1" applyBorder="1" applyAlignment="1" applyProtection="1">
      <alignment vertical="center" shrinkToFit="1"/>
    </xf>
    <xf numFmtId="3" fontId="21" fillId="6" borderId="61" xfId="1" quotePrefix="1" applyNumberFormat="1" applyFont="1" applyFill="1" applyBorder="1" applyAlignment="1" applyProtection="1">
      <alignment vertical="center" shrinkToFit="1"/>
    </xf>
    <xf numFmtId="3" fontId="21" fillId="0" borderId="57" xfId="1" quotePrefix="1" applyNumberFormat="1" applyFont="1" applyFill="1" applyBorder="1" applyAlignment="1" applyProtection="1">
      <alignment vertical="center" shrinkToFit="1"/>
    </xf>
    <xf numFmtId="3" fontId="21" fillId="6" borderId="51" xfId="1" quotePrefix="1" applyNumberFormat="1" applyFont="1" applyFill="1" applyBorder="1" applyAlignment="1" applyProtection="1">
      <alignment vertical="center" shrinkToFit="1"/>
    </xf>
    <xf numFmtId="3" fontId="21" fillId="0" borderId="82" xfId="1" applyNumberFormat="1" applyFont="1" applyFill="1" applyBorder="1" applyAlignment="1" applyProtection="1">
      <alignment horizontal="right" vertical="center" shrinkToFit="1"/>
    </xf>
    <xf numFmtId="0" fontId="13" fillId="0" borderId="23" xfId="1" applyFont="1" applyFill="1" applyBorder="1" applyAlignment="1" applyProtection="1">
      <alignment horizontal="left" vertical="center"/>
    </xf>
    <xf numFmtId="0" fontId="13" fillId="0" borderId="24" xfId="1" applyFont="1" applyFill="1" applyBorder="1" applyAlignment="1" applyProtection="1">
      <alignment horizontal="left" vertical="center"/>
    </xf>
    <xf numFmtId="0" fontId="13" fillId="0" borderId="25" xfId="1" applyFont="1" applyFill="1" applyBorder="1" applyAlignment="1" applyProtection="1">
      <alignment horizontal="left" vertical="center"/>
    </xf>
    <xf numFmtId="184" fontId="23" fillId="0" borderId="23" xfId="1" applyNumberFormat="1" applyFont="1" applyFill="1" applyBorder="1" applyAlignment="1" applyProtection="1">
      <alignment horizontal="center" vertical="center" shrinkToFit="1"/>
    </xf>
    <xf numFmtId="184" fontId="23" fillId="0" borderId="24" xfId="1" applyNumberFormat="1" applyFont="1" applyFill="1" applyBorder="1" applyAlignment="1" applyProtection="1">
      <alignment horizontal="center" vertical="center" shrinkToFit="1"/>
    </xf>
    <xf numFmtId="184" fontId="23" fillId="0" borderId="25" xfId="1" applyNumberFormat="1" applyFont="1" applyFill="1" applyBorder="1" applyAlignment="1" applyProtection="1">
      <alignment horizontal="center" vertical="center" shrinkToFit="1"/>
    </xf>
    <xf numFmtId="38" fontId="23" fillId="0" borderId="89" xfId="5" applyFont="1" applyFill="1" applyBorder="1" applyAlignment="1" applyProtection="1">
      <alignment horizontal="right" vertical="center" shrinkToFit="1"/>
    </xf>
    <xf numFmtId="38" fontId="23" fillId="0" borderId="90" xfId="5" applyFont="1" applyFill="1" applyBorder="1" applyAlignment="1" applyProtection="1">
      <alignment horizontal="right" vertical="center" shrinkToFit="1"/>
    </xf>
    <xf numFmtId="38" fontId="23" fillId="0" borderId="91" xfId="5" applyFont="1" applyFill="1" applyBorder="1" applyAlignment="1" applyProtection="1">
      <alignment horizontal="right" vertical="center" shrinkToFit="1"/>
    </xf>
    <xf numFmtId="38" fontId="23" fillId="0" borderId="69" xfId="5"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38" fontId="23" fillId="0" borderId="93" xfId="5" applyFont="1" applyFill="1" applyBorder="1" applyAlignment="1" applyProtection="1">
      <alignment horizontal="right" vertical="center" shrinkToFit="1"/>
    </xf>
    <xf numFmtId="0" fontId="13" fillId="0" borderId="14" xfId="1" applyFont="1" applyFill="1" applyBorder="1" applyAlignment="1" applyProtection="1">
      <alignment horizontal="left" vertical="center"/>
    </xf>
    <xf numFmtId="184" fontId="23" fillId="0" borderId="15" xfId="1" applyNumberFormat="1" applyFont="1" applyFill="1" applyBorder="1" applyAlignment="1" applyProtection="1">
      <alignment horizontal="center" vertical="center" shrinkToFit="1"/>
    </xf>
    <xf numFmtId="184" fontId="23" fillId="0" borderId="13" xfId="1" applyNumberFormat="1" applyFont="1" applyFill="1" applyBorder="1" applyAlignment="1" applyProtection="1">
      <alignment horizontal="center" vertical="center" shrinkToFit="1"/>
    </xf>
    <xf numFmtId="184" fontId="23" fillId="0" borderId="14" xfId="1" applyNumberFormat="1" applyFont="1" applyFill="1" applyBorder="1" applyAlignment="1" applyProtection="1">
      <alignment horizontal="center" vertical="center" shrinkToFit="1"/>
    </xf>
    <xf numFmtId="3" fontId="21" fillId="0" borderId="59" xfId="1" applyNumberFormat="1" applyFont="1" applyFill="1" applyBorder="1" applyAlignment="1" applyProtection="1">
      <alignment horizontal="right" vertical="center" shrinkToFit="1"/>
    </xf>
    <xf numFmtId="3" fontId="21" fillId="0" borderId="60" xfId="1" applyNumberFormat="1" applyFont="1" applyFill="1" applyBorder="1" applyAlignment="1" applyProtection="1">
      <alignment horizontal="right" vertical="center" shrinkToFit="1"/>
    </xf>
    <xf numFmtId="3" fontId="21" fillId="3" borderId="60" xfId="1" applyNumberFormat="1" applyFont="1" applyFill="1" applyBorder="1" applyAlignment="1" applyProtection="1">
      <alignment horizontal="right" vertical="center" shrinkToFit="1"/>
    </xf>
    <xf numFmtId="3" fontId="21" fillId="3" borderId="97" xfId="1" applyNumberFormat="1" applyFont="1" applyFill="1" applyBorder="1" applyAlignment="1" applyProtection="1">
      <alignment horizontal="right" vertical="center" shrinkToFit="1"/>
    </xf>
    <xf numFmtId="3" fontId="21" fillId="0" borderId="100" xfId="1" applyNumberFormat="1" applyFont="1" applyFill="1" applyBorder="1" applyAlignment="1" applyProtection="1">
      <alignment horizontal="right" vertical="center" shrinkToFit="1"/>
    </xf>
    <xf numFmtId="3" fontId="21" fillId="6" borderId="126" xfId="1" quotePrefix="1" applyNumberFormat="1" applyFont="1" applyFill="1" applyBorder="1" applyAlignment="1" applyProtection="1">
      <alignment vertical="center" shrinkToFit="1"/>
    </xf>
    <xf numFmtId="0" fontId="13" fillId="0" borderId="15" xfId="1" applyFont="1" applyFill="1" applyBorder="1" applyAlignment="1" applyProtection="1">
      <alignment horizontal="left" vertical="center" shrinkToFit="1"/>
    </xf>
    <xf numFmtId="0" fontId="13" fillId="0" borderId="13" xfId="1" applyFont="1" applyFill="1" applyBorder="1" applyAlignment="1" applyProtection="1">
      <alignment horizontal="left" vertical="center" shrinkToFit="1"/>
    </xf>
    <xf numFmtId="38" fontId="23" fillId="0" borderId="77" xfId="5" applyFont="1" applyFill="1" applyBorder="1" applyAlignment="1" applyProtection="1">
      <alignment horizontal="right" vertical="center" shrinkToFit="1"/>
    </xf>
    <xf numFmtId="38" fontId="23" fillId="0" borderId="78" xfId="5" applyFont="1" applyFill="1" applyBorder="1" applyAlignment="1" applyProtection="1">
      <alignment horizontal="right" vertical="center" shrinkToFit="1"/>
    </xf>
    <xf numFmtId="38" fontId="23" fillId="0" borderId="81" xfId="5" applyFont="1" applyFill="1" applyBorder="1" applyAlignment="1" applyProtection="1">
      <alignment horizontal="right" vertical="center" shrinkToFit="1"/>
    </xf>
    <xf numFmtId="38" fontId="23" fillId="0" borderId="79" xfId="5" applyFont="1" applyFill="1" applyBorder="1" applyAlignment="1" applyProtection="1">
      <alignment horizontal="right" vertical="center" shrinkToFit="1"/>
    </xf>
    <xf numFmtId="38" fontId="23" fillId="0" borderId="80" xfId="5" applyFont="1" applyFill="1" applyBorder="1" applyAlignment="1" applyProtection="1">
      <alignment horizontal="right" vertical="center" shrinkToFit="1"/>
    </xf>
    <xf numFmtId="3" fontId="21" fillId="6" borderId="120" xfId="1" applyNumberFormat="1" applyFont="1" applyFill="1" applyBorder="1" applyAlignment="1" applyProtection="1">
      <alignment horizontal="center" vertical="center" shrinkToFit="1"/>
    </xf>
    <xf numFmtId="3" fontId="21" fillId="6" borderId="121" xfId="1" applyNumberFormat="1" applyFont="1" applyFill="1" applyBorder="1" applyAlignment="1" applyProtection="1">
      <alignment horizontal="center" vertical="center" shrinkToFit="1"/>
    </xf>
    <xf numFmtId="3" fontId="21" fillId="6" borderId="117" xfId="1" applyNumberFormat="1" applyFont="1" applyFill="1" applyBorder="1" applyAlignment="1" applyProtection="1">
      <alignment horizontal="center" vertical="center" shrinkToFit="1"/>
    </xf>
    <xf numFmtId="3" fontId="21" fillId="6" borderId="122" xfId="1" applyNumberFormat="1" applyFont="1" applyFill="1" applyBorder="1" applyAlignment="1" applyProtection="1">
      <alignment horizontal="center" vertical="center" shrinkToFit="1"/>
    </xf>
    <xf numFmtId="3" fontId="21" fillId="6" borderId="123" xfId="1" applyNumberFormat="1" applyFont="1" applyFill="1" applyBorder="1" applyAlignment="1" applyProtection="1">
      <alignment horizontal="center" vertical="center" shrinkToFit="1"/>
    </xf>
    <xf numFmtId="3" fontId="21" fillId="6" borderId="125" xfId="1" applyNumberFormat="1" applyFont="1" applyFill="1" applyBorder="1" applyAlignment="1" applyProtection="1">
      <alignment horizontal="center" vertical="center" shrinkToFit="1"/>
    </xf>
    <xf numFmtId="0" fontId="22" fillId="0" borderId="35" xfId="1" applyFont="1" applyFill="1" applyBorder="1" applyAlignment="1" applyProtection="1">
      <alignment horizontal="center" vertical="center" textRotation="255" wrapText="1"/>
    </xf>
    <xf numFmtId="0" fontId="22" fillId="0" borderId="70" xfId="1" applyFont="1" applyFill="1" applyBorder="1" applyAlignment="1" applyProtection="1">
      <alignment horizontal="center" vertical="center" textRotation="255" wrapText="1"/>
    </xf>
    <xf numFmtId="0" fontId="13" fillId="2" borderId="34" xfId="1" applyFont="1" applyFill="1" applyBorder="1" applyAlignment="1" applyProtection="1">
      <alignment horizontal="left" vertical="center" wrapText="1"/>
    </xf>
    <xf numFmtId="0" fontId="7" fillId="6" borderId="34" xfId="1" applyFont="1" applyFill="1" applyBorder="1" applyAlignment="1" applyProtection="1">
      <alignment horizontal="center" vertical="center"/>
    </xf>
    <xf numFmtId="0" fontId="7" fillId="6" borderId="15" xfId="1" applyFont="1" applyFill="1" applyBorder="1" applyAlignment="1" applyProtection="1">
      <alignment horizontal="center" vertical="center"/>
    </xf>
    <xf numFmtId="179" fontId="17" fillId="6" borderId="36" xfId="1" applyNumberFormat="1" applyFont="1" applyFill="1" applyBorder="1" applyAlignment="1" applyProtection="1">
      <alignment horizontal="center" vertical="center"/>
      <protection locked="0"/>
    </xf>
    <xf numFmtId="179" fontId="17" fillId="6" borderId="37" xfId="1" applyNumberFormat="1" applyFont="1" applyFill="1" applyBorder="1" applyAlignment="1" applyProtection="1">
      <alignment horizontal="center" vertical="center"/>
      <protection locked="0"/>
    </xf>
    <xf numFmtId="179" fontId="17" fillId="6" borderId="38" xfId="1" applyNumberFormat="1" applyFont="1" applyFill="1" applyBorder="1" applyAlignment="1" applyProtection="1">
      <alignment horizontal="center" vertical="center"/>
      <protection locked="0"/>
    </xf>
    <xf numFmtId="0" fontId="7" fillId="6" borderId="14" xfId="1" applyFont="1" applyFill="1" applyBorder="1" applyAlignment="1" applyProtection="1">
      <alignment horizontal="center" vertical="center"/>
    </xf>
    <xf numFmtId="3" fontId="21" fillId="0" borderId="73" xfId="1" applyNumberFormat="1" applyFont="1" applyFill="1" applyBorder="1" applyAlignment="1" applyProtection="1">
      <alignment horizontal="right" vertical="center" shrinkToFit="1"/>
    </xf>
    <xf numFmtId="185" fontId="17" fillId="2" borderId="34" xfId="5" applyNumberFormat="1" applyFont="1" applyFill="1" applyBorder="1" applyAlignment="1" applyProtection="1">
      <alignment horizontal="right" vertical="center" indent="3" shrinkToFit="1"/>
    </xf>
    <xf numFmtId="3" fontId="21" fillId="0" borderId="57" xfId="1" applyNumberFormat="1" applyFont="1" applyFill="1" applyBorder="1" applyAlignment="1" applyProtection="1">
      <alignment horizontal="right" vertical="center" shrinkToFit="1"/>
    </xf>
    <xf numFmtId="3" fontId="21" fillId="0" borderId="55" xfId="1" applyNumberFormat="1" applyFont="1" applyFill="1" applyBorder="1" applyAlignment="1" applyProtection="1">
      <alignment horizontal="right" vertical="center" shrinkToFit="1"/>
    </xf>
    <xf numFmtId="3" fontId="21" fillId="0" borderId="54" xfId="1" applyNumberFormat="1" applyFont="1" applyFill="1" applyBorder="1" applyAlignment="1" applyProtection="1">
      <alignment horizontal="right" vertical="center" shrinkToFit="1"/>
    </xf>
    <xf numFmtId="3" fontId="21" fillId="0" borderId="56" xfId="1" applyNumberFormat="1" applyFont="1" applyFill="1" applyBorder="1" applyAlignment="1" applyProtection="1">
      <alignment horizontal="right" vertical="center" shrinkToFit="1"/>
    </xf>
    <xf numFmtId="3" fontId="21" fillId="3" borderId="61" xfId="1" applyNumberFormat="1" applyFont="1" applyFill="1" applyBorder="1" applyAlignment="1" applyProtection="1">
      <alignment horizontal="right" vertical="center" shrinkToFit="1"/>
    </xf>
    <xf numFmtId="3" fontId="21" fillId="0" borderId="61" xfId="1" applyNumberFormat="1" applyFont="1" applyFill="1" applyBorder="1" applyAlignment="1" applyProtection="1">
      <alignment horizontal="right" vertical="center" shrinkToFit="1"/>
    </xf>
    <xf numFmtId="3" fontId="21" fillId="3" borderId="68" xfId="1" applyNumberFormat="1" applyFont="1" applyFill="1" applyBorder="1" applyAlignment="1" applyProtection="1">
      <alignment horizontal="right" vertical="center" shrinkToFit="1"/>
    </xf>
    <xf numFmtId="3" fontId="21" fillId="0" borderId="58" xfId="1" applyNumberFormat="1" applyFont="1" applyFill="1" applyBorder="1" applyAlignment="1" applyProtection="1">
      <alignment horizontal="right" vertical="center" shrinkToFit="1"/>
    </xf>
    <xf numFmtId="0" fontId="13" fillId="6" borderId="15" xfId="1" applyFont="1" applyFill="1" applyBorder="1" applyAlignment="1" applyProtection="1">
      <alignment horizontal="left" vertical="center"/>
    </xf>
    <xf numFmtId="0" fontId="13" fillId="6" borderId="13" xfId="1" applyFont="1" applyFill="1" applyBorder="1" applyAlignment="1" applyProtection="1">
      <alignment horizontal="left" vertical="center"/>
    </xf>
    <xf numFmtId="3" fontId="21" fillId="0" borderId="102" xfId="1" applyNumberFormat="1" applyFont="1" applyFill="1" applyBorder="1" applyAlignment="1" applyProtection="1">
      <alignment horizontal="right" vertical="center" shrinkToFit="1"/>
    </xf>
    <xf numFmtId="0" fontId="13" fillId="0" borderId="34" xfId="1" applyFont="1" applyFill="1" applyBorder="1" applyAlignment="1" applyProtection="1">
      <alignment horizontal="center" vertical="center" textRotation="255"/>
    </xf>
    <xf numFmtId="0" fontId="18" fillId="0" borderId="14" xfId="1" applyFont="1" applyFill="1" applyBorder="1" applyAlignment="1" applyProtection="1">
      <alignment horizontal="center" vertical="center" textRotation="255"/>
    </xf>
    <xf numFmtId="0" fontId="13" fillId="0" borderId="0" xfId="1" applyFont="1" applyFill="1" applyBorder="1" applyAlignment="1" applyProtection="1">
      <alignment horizontal="right" vertical="center" shrinkToFit="1"/>
    </xf>
    <xf numFmtId="3" fontId="21" fillId="6" borderId="52" xfId="1" quotePrefix="1" applyNumberFormat="1" applyFont="1" applyFill="1" applyBorder="1" applyAlignment="1" applyProtection="1">
      <alignment vertical="center" shrinkToFit="1"/>
    </xf>
    <xf numFmtId="0" fontId="34" fillId="6" borderId="129" xfId="0" applyFont="1" applyFill="1" applyBorder="1" applyAlignment="1" applyProtection="1">
      <alignment horizontal="left" vertical="center"/>
    </xf>
    <xf numFmtId="0" fontId="34" fillId="6" borderId="130" xfId="0" applyFont="1" applyFill="1" applyBorder="1" applyAlignment="1" applyProtection="1">
      <alignment horizontal="left" vertical="center"/>
    </xf>
    <xf numFmtId="0" fontId="34" fillId="6" borderId="131" xfId="0" applyFont="1" applyFill="1" applyBorder="1" applyAlignment="1" applyProtection="1">
      <alignment horizontal="left" vertical="center"/>
    </xf>
    <xf numFmtId="0" fontId="3" fillId="6" borderId="26" xfId="1" applyFont="1" applyFill="1" applyBorder="1" applyAlignment="1" applyProtection="1">
      <alignment horizontal="left" vertical="center" shrinkToFit="1"/>
    </xf>
    <xf numFmtId="0" fontId="3" fillId="6" borderId="0" xfId="1" applyFont="1" applyFill="1" applyBorder="1" applyAlignment="1" applyProtection="1">
      <alignment horizontal="left" vertical="center" shrinkToFit="1"/>
    </xf>
    <xf numFmtId="0" fontId="3" fillId="6" borderId="27" xfId="1" applyFont="1" applyFill="1" applyBorder="1" applyAlignment="1" applyProtection="1">
      <alignment horizontal="left" vertical="center" shrinkToFit="1"/>
    </xf>
    <xf numFmtId="9" fontId="19" fillId="6" borderId="31" xfId="3" applyFont="1" applyFill="1" applyBorder="1" applyAlignment="1" applyProtection="1">
      <alignment horizontal="center" vertical="center"/>
      <protection locked="0"/>
    </xf>
    <xf numFmtId="9" fontId="19" fillId="6" borderId="32" xfId="3" applyFont="1" applyFill="1" applyBorder="1" applyAlignment="1" applyProtection="1">
      <alignment horizontal="center" vertical="center"/>
      <protection locked="0"/>
    </xf>
    <xf numFmtId="9" fontId="19" fillId="6" borderId="33" xfId="3" applyFont="1" applyFill="1" applyBorder="1" applyAlignment="1" applyProtection="1">
      <alignment horizontal="center" vertical="center"/>
      <protection locked="0"/>
    </xf>
    <xf numFmtId="180" fontId="17" fillId="6" borderId="36" xfId="1" applyNumberFormat="1" applyFont="1" applyFill="1" applyBorder="1" applyAlignment="1" applyProtection="1">
      <alignment horizontal="center" vertical="center" shrinkToFit="1"/>
      <protection locked="0"/>
    </xf>
    <xf numFmtId="180" fontId="17" fillId="6" borderId="37" xfId="1" applyNumberFormat="1" applyFont="1" applyFill="1" applyBorder="1" applyAlignment="1" applyProtection="1">
      <alignment horizontal="center" vertical="center" shrinkToFit="1"/>
      <protection locked="0"/>
    </xf>
    <xf numFmtId="180" fontId="17" fillId="6" borderId="38" xfId="1" applyNumberFormat="1" applyFont="1" applyFill="1" applyBorder="1" applyAlignment="1" applyProtection="1">
      <alignment horizontal="center" vertical="center" shrinkToFit="1"/>
      <protection locked="0"/>
    </xf>
    <xf numFmtId="0" fontId="17" fillId="6" borderId="34" xfId="1" applyFont="1" applyFill="1" applyBorder="1" applyAlignment="1" applyProtection="1">
      <alignment horizontal="center" vertical="center"/>
    </xf>
    <xf numFmtId="0" fontId="18" fillId="6" borderId="34" xfId="1" applyFont="1" applyFill="1" applyBorder="1" applyAlignment="1" applyProtection="1">
      <alignment horizontal="center" vertical="center" wrapText="1"/>
    </xf>
    <xf numFmtId="0" fontId="18" fillId="6" borderId="35" xfId="1" applyFont="1" applyFill="1" applyBorder="1" applyAlignment="1" applyProtection="1">
      <alignment horizontal="center" vertical="center" wrapText="1"/>
    </xf>
    <xf numFmtId="181" fontId="17" fillId="6" borderId="36" xfId="1" applyNumberFormat="1" applyFont="1" applyFill="1" applyBorder="1" applyAlignment="1" applyProtection="1">
      <alignment horizontal="center" vertical="center"/>
    </xf>
    <xf numFmtId="181" fontId="17" fillId="6" borderId="37" xfId="1" applyNumberFormat="1" applyFont="1" applyFill="1" applyBorder="1" applyAlignment="1" applyProtection="1">
      <alignment horizontal="center" vertical="center"/>
    </xf>
    <xf numFmtId="181" fontId="17" fillId="6" borderId="38" xfId="1" applyNumberFormat="1" applyFont="1" applyFill="1" applyBorder="1" applyAlignment="1" applyProtection="1">
      <alignment horizontal="center" vertical="center"/>
    </xf>
    <xf numFmtId="0" fontId="13" fillId="6" borderId="10" xfId="1" applyFont="1" applyFill="1" applyBorder="1" applyAlignment="1" applyProtection="1">
      <alignment horizontal="center" vertical="center" shrinkToFit="1"/>
      <protection hidden="1"/>
    </xf>
    <xf numFmtId="0" fontId="13" fillId="6" borderId="0" xfId="1" applyFont="1" applyFill="1" applyBorder="1" applyAlignment="1" applyProtection="1">
      <alignment horizontal="center" vertical="center" shrinkToFit="1"/>
      <protection hidden="1"/>
    </xf>
    <xf numFmtId="0" fontId="13" fillId="6" borderId="27" xfId="1" applyFont="1" applyFill="1" applyBorder="1" applyAlignment="1" applyProtection="1">
      <alignment horizontal="center" vertical="center" shrinkToFit="1"/>
      <protection hidden="1"/>
    </xf>
    <xf numFmtId="0" fontId="13" fillId="6" borderId="114" xfId="1" applyFont="1" applyFill="1" applyBorder="1" applyAlignment="1" applyProtection="1">
      <alignment horizontal="center" vertical="center" shrinkToFit="1"/>
      <protection hidden="1"/>
    </xf>
    <xf numFmtId="0" fontId="13" fillId="6" borderId="29" xfId="1" applyFont="1" applyFill="1" applyBorder="1" applyAlignment="1" applyProtection="1">
      <alignment horizontal="center" vertical="center" shrinkToFit="1"/>
      <protection hidden="1"/>
    </xf>
    <xf numFmtId="0" fontId="13" fillId="6" borderId="30" xfId="1" applyFont="1" applyFill="1" applyBorder="1" applyAlignment="1" applyProtection="1">
      <alignment horizontal="center" vertical="center" shrinkToFit="1"/>
      <protection hidden="1"/>
    </xf>
    <xf numFmtId="0" fontId="13" fillId="6" borderId="34" xfId="1" applyFont="1" applyFill="1" applyBorder="1" applyAlignment="1" applyProtection="1">
      <alignment horizontal="center" vertical="center" wrapText="1"/>
    </xf>
    <xf numFmtId="0" fontId="13" fillId="6" borderId="15" xfId="1" applyFont="1" applyFill="1" applyBorder="1" applyAlignment="1" applyProtection="1">
      <alignment horizontal="center" vertical="center" wrapText="1"/>
    </xf>
    <xf numFmtId="182" fontId="17" fillId="6" borderId="14" xfId="4" applyNumberFormat="1" applyFont="1" applyFill="1" applyBorder="1" applyAlignment="1" applyProtection="1">
      <alignment horizontal="center" vertical="center"/>
    </xf>
    <xf numFmtId="182" fontId="17" fillId="6" borderId="34" xfId="4" applyNumberFormat="1" applyFont="1" applyFill="1" applyBorder="1" applyAlignment="1" applyProtection="1">
      <alignment horizontal="center" vertical="center"/>
    </xf>
    <xf numFmtId="9" fontId="18" fillId="6" borderId="23" xfId="3" applyFont="1" applyFill="1" applyBorder="1" applyAlignment="1" applyProtection="1">
      <alignment horizontal="center" vertical="center" wrapText="1"/>
    </xf>
    <xf numFmtId="9" fontId="18" fillId="6" borderId="24" xfId="3" applyFont="1" applyFill="1" applyBorder="1" applyAlignment="1" applyProtection="1">
      <alignment horizontal="center" vertical="center" wrapText="1"/>
    </xf>
    <xf numFmtId="9" fontId="18" fillId="6" borderId="28" xfId="3" applyFont="1" applyFill="1" applyBorder="1" applyAlignment="1" applyProtection="1">
      <alignment horizontal="center" vertical="center" wrapText="1"/>
    </xf>
    <xf numFmtId="9" fontId="18" fillId="6" borderId="29" xfId="3" applyFont="1" applyFill="1" applyBorder="1" applyAlignment="1" applyProtection="1">
      <alignment horizontal="center" vertical="center" wrapText="1"/>
    </xf>
    <xf numFmtId="182" fontId="17" fillId="6" borderId="76" xfId="4" applyNumberFormat="1" applyFont="1" applyFill="1" applyBorder="1" applyAlignment="1" applyProtection="1">
      <alignment horizontal="center" vertical="center"/>
    </xf>
    <xf numFmtId="182" fontId="17" fillId="6" borderId="28" xfId="4" applyNumberFormat="1" applyFont="1" applyFill="1" applyBorder="1" applyAlignment="1" applyProtection="1">
      <alignment horizontal="center" vertical="center"/>
    </xf>
    <xf numFmtId="0" fontId="18" fillId="6" borderId="35" xfId="1" applyFont="1" applyFill="1" applyBorder="1" applyAlignment="1" applyProtection="1">
      <alignment horizontal="center" vertical="center" shrinkToFit="1"/>
    </xf>
    <xf numFmtId="0" fontId="6" fillId="6" borderId="2" xfId="1" applyFont="1" applyFill="1" applyBorder="1" applyAlignment="1" applyProtection="1">
      <alignment horizontal="center" vertical="center" wrapText="1"/>
    </xf>
    <xf numFmtId="0" fontId="6" fillId="6" borderId="3" xfId="1" applyFont="1" applyFill="1" applyBorder="1" applyAlignment="1" applyProtection="1">
      <alignment horizontal="center" vertical="center" wrapText="1"/>
    </xf>
    <xf numFmtId="0" fontId="6" fillId="6" borderId="4" xfId="1" applyFont="1" applyFill="1" applyBorder="1" applyAlignment="1" applyProtection="1">
      <alignment horizontal="center" vertical="center" wrapText="1"/>
    </xf>
    <xf numFmtId="0" fontId="6" fillId="6" borderId="10" xfId="1" applyFont="1" applyFill="1" applyBorder="1" applyAlignment="1" applyProtection="1">
      <alignment horizontal="center" vertical="center" wrapText="1"/>
    </xf>
    <xf numFmtId="0" fontId="6" fillId="6" borderId="0" xfId="1" applyFont="1" applyFill="1" applyBorder="1" applyAlignment="1" applyProtection="1">
      <alignment horizontal="center" vertical="center" wrapText="1"/>
    </xf>
    <xf numFmtId="0" fontId="6" fillId="6" borderId="11" xfId="1" applyFont="1" applyFill="1" applyBorder="1" applyAlignment="1" applyProtection="1">
      <alignment horizontal="center" vertical="center" wrapText="1"/>
    </xf>
    <xf numFmtId="0" fontId="6" fillId="6" borderId="16" xfId="1" applyFont="1" applyFill="1" applyBorder="1" applyAlignment="1" applyProtection="1">
      <alignment horizontal="center" vertical="center" wrapText="1"/>
    </xf>
    <xf numFmtId="0" fontId="6" fillId="6" borderId="1" xfId="1" applyFont="1" applyFill="1" applyBorder="1" applyAlignment="1" applyProtection="1">
      <alignment horizontal="center" vertical="center" wrapText="1"/>
    </xf>
    <xf numFmtId="0" fontId="6" fillId="6" borderId="17" xfId="1" applyFont="1" applyFill="1" applyBorder="1" applyAlignment="1" applyProtection="1">
      <alignment horizontal="center" vertical="center" wrapText="1"/>
    </xf>
    <xf numFmtId="0" fontId="13" fillId="6" borderId="18" xfId="1" applyFont="1" applyFill="1" applyBorder="1" applyAlignment="1" applyProtection="1">
      <alignment horizontal="center" vertical="center" shrinkToFit="1"/>
      <protection hidden="1"/>
    </xf>
    <xf numFmtId="0" fontId="13" fillId="6" borderId="19" xfId="1" applyFont="1" applyFill="1" applyBorder="1" applyAlignment="1" applyProtection="1">
      <alignment horizontal="center" vertical="center" shrinkToFit="1"/>
      <protection hidden="1"/>
    </xf>
    <xf numFmtId="0" fontId="13" fillId="6" borderId="20" xfId="1" applyFont="1" applyFill="1" applyBorder="1" applyAlignment="1" applyProtection="1">
      <alignment horizontal="center" vertical="center" shrinkToFit="1"/>
      <protection hidden="1"/>
    </xf>
    <xf numFmtId="187" fontId="27" fillId="0" borderId="0" xfId="6" applyNumberFormat="1" applyFont="1" applyFill="1" applyBorder="1" applyAlignment="1">
      <alignment horizontal="left" wrapText="1"/>
    </xf>
    <xf numFmtId="187" fontId="27" fillId="0" borderId="0" xfId="6" applyNumberFormat="1" applyFont="1" applyFill="1" applyBorder="1" applyAlignment="1">
      <alignment horizontal="left"/>
    </xf>
    <xf numFmtId="187" fontId="27" fillId="0" borderId="0" xfId="6" applyNumberFormat="1" applyFont="1" applyFill="1" applyBorder="1" applyAlignment="1">
      <alignment wrapText="1"/>
    </xf>
    <xf numFmtId="191" fontId="27" fillId="0" borderId="0" xfId="6" applyNumberFormat="1" applyFont="1" applyFill="1" applyBorder="1" applyAlignment="1">
      <alignment horizontal="right" vertical="top"/>
    </xf>
    <xf numFmtId="191" fontId="31" fillId="0" borderId="87" xfId="6" applyNumberFormat="1" applyFont="1" applyFill="1" applyBorder="1" applyAlignment="1">
      <alignment horizontal="right" vertical="top"/>
    </xf>
    <xf numFmtId="191" fontId="31" fillId="0" borderId="90" xfId="6" applyNumberFormat="1" applyFont="1" applyFill="1" applyBorder="1" applyAlignment="1">
      <alignment horizontal="right" vertical="top"/>
    </xf>
    <xf numFmtId="191" fontId="31" fillId="0" borderId="27" xfId="6" applyNumberFormat="1" applyFont="1" applyFill="1" applyBorder="1" applyAlignment="1">
      <alignment horizontal="right" vertical="top"/>
    </xf>
    <xf numFmtId="191" fontId="31" fillId="0" borderId="30" xfId="6" applyNumberFormat="1" applyFont="1" applyFill="1" applyBorder="1" applyAlignment="1">
      <alignment horizontal="right" vertical="top"/>
    </xf>
    <xf numFmtId="186" fontId="27" fillId="0" borderId="0" xfId="6" applyNumberFormat="1" applyFont="1" applyFill="1" applyBorder="1" applyAlignment="1">
      <alignment horizontal="center" vertical="center"/>
    </xf>
    <xf numFmtId="187" fontId="27" fillId="0" borderId="0" xfId="6" applyNumberFormat="1" applyFont="1" applyFill="1" applyBorder="1" applyAlignment="1">
      <alignment vertical="center"/>
    </xf>
    <xf numFmtId="188" fontId="27" fillId="0" borderId="0" xfId="6" applyNumberFormat="1" applyFont="1" applyFill="1" applyBorder="1" applyAlignment="1">
      <alignment vertical="center"/>
    </xf>
    <xf numFmtId="3" fontId="27" fillId="0" borderId="23"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wrapText="1"/>
    </xf>
    <xf numFmtId="3" fontId="27" fillId="0" borderId="25" xfId="6" applyNumberFormat="1" applyFont="1" applyFill="1" applyBorder="1" applyAlignment="1">
      <alignment horizontal="center" vertical="center" wrapText="1"/>
    </xf>
    <xf numFmtId="3" fontId="27" fillId="0" borderId="103" xfId="6" applyNumberFormat="1" applyFont="1" applyFill="1" applyBorder="1" applyAlignment="1">
      <alignment horizontal="center" vertical="center" wrapText="1"/>
    </xf>
    <xf numFmtId="3" fontId="27" fillId="0" borderId="86" xfId="6" applyNumberFormat="1" applyFont="1" applyFill="1" applyBorder="1" applyAlignment="1">
      <alignment horizontal="center" vertical="center" wrapText="1"/>
    </xf>
    <xf numFmtId="3" fontId="27" fillId="0" borderId="66" xfId="6" applyNumberFormat="1" applyFont="1" applyFill="1" applyBorder="1" applyAlignment="1">
      <alignment horizontal="center" vertical="center" wrapText="1"/>
    </xf>
    <xf numFmtId="3" fontId="27" fillId="0" borderId="87" xfId="6" applyNumberFormat="1" applyFont="1" applyFill="1" applyBorder="1" applyAlignment="1">
      <alignment horizontal="center" vertical="center" wrapText="1"/>
    </xf>
    <xf numFmtId="3" fontId="27" fillId="0" borderId="67" xfId="6" applyNumberFormat="1" applyFont="1" applyFill="1" applyBorder="1" applyAlignment="1">
      <alignment horizontal="center" vertical="center" wrapText="1"/>
    </xf>
    <xf numFmtId="3" fontId="27" fillId="0" borderId="82" xfId="6" applyNumberFormat="1" applyFont="1" applyFill="1" applyBorder="1" applyAlignment="1">
      <alignment horizontal="center" vertical="center" wrapText="1"/>
    </xf>
    <xf numFmtId="187" fontId="27" fillId="0" borderId="28" xfId="6" applyNumberFormat="1" applyFont="1" applyFill="1" applyBorder="1" applyAlignment="1">
      <alignment horizontal="center" vertical="center" wrapText="1"/>
    </xf>
    <xf numFmtId="187" fontId="27" fillId="0" borderId="29" xfId="6" applyNumberFormat="1" applyFont="1" applyFill="1" applyBorder="1" applyAlignment="1">
      <alignment horizontal="center" vertical="center" wrapText="1"/>
    </xf>
    <xf numFmtId="187" fontId="27" fillId="0" borderId="30" xfId="6" applyNumberFormat="1" applyFont="1" applyFill="1" applyBorder="1" applyAlignment="1">
      <alignment horizontal="center" vertical="center" wrapText="1"/>
    </xf>
    <xf numFmtId="187" fontId="31" fillId="0" borderId="23" xfId="6" applyNumberFormat="1" applyFont="1" applyFill="1" applyBorder="1" applyAlignment="1">
      <alignment horizontal="left" wrapText="1"/>
    </xf>
    <xf numFmtId="187" fontId="31" fillId="0" borderId="26" xfId="6" applyNumberFormat="1" applyFont="1" applyFill="1" applyBorder="1" applyAlignment="1">
      <alignment horizontal="left"/>
    </xf>
    <xf numFmtId="187" fontId="31" fillId="0" borderId="85" xfId="6" applyNumberFormat="1" applyFont="1" applyFill="1" applyBorder="1" applyAlignment="1">
      <alignment wrapText="1"/>
    </xf>
    <xf numFmtId="187" fontId="31" fillId="0" borderId="87" xfId="6" applyNumberFormat="1" applyFont="1" applyFill="1" applyBorder="1" applyAlignment="1">
      <alignment wrapText="1"/>
    </xf>
    <xf numFmtId="187" fontId="31" fillId="0" borderId="25" xfId="6" applyNumberFormat="1" applyFont="1" applyFill="1" applyBorder="1" applyAlignment="1">
      <alignment wrapText="1"/>
    </xf>
    <xf numFmtId="187" fontId="31" fillId="0" borderId="27" xfId="6" applyNumberFormat="1" applyFont="1" applyFill="1" applyBorder="1" applyAlignment="1">
      <alignment wrapText="1"/>
    </xf>
    <xf numFmtId="191" fontId="31" fillId="0" borderId="26" xfId="6" applyNumberFormat="1" applyFont="1" applyFill="1" applyBorder="1" applyAlignment="1">
      <alignment horizontal="right" vertical="top"/>
    </xf>
    <xf numFmtId="191" fontId="31" fillId="0" borderId="28" xfId="6" applyNumberFormat="1" applyFont="1" applyFill="1" applyBorder="1" applyAlignment="1">
      <alignment horizontal="right" vertical="top"/>
    </xf>
    <xf numFmtId="3" fontId="27" fillId="0" borderId="23" xfId="6" applyNumberFormat="1" applyFont="1" applyFill="1" applyBorder="1" applyAlignment="1">
      <alignment horizontal="center" vertical="center"/>
    </xf>
    <xf numFmtId="3" fontId="27" fillId="0" borderId="24" xfId="6" applyNumberFormat="1" applyFont="1" applyFill="1" applyBorder="1" applyAlignment="1">
      <alignment horizontal="center" vertical="center"/>
    </xf>
    <xf numFmtId="3" fontId="27" fillId="0" borderId="25"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xf>
    <xf numFmtId="3" fontId="27" fillId="0" borderId="35" xfId="6" applyNumberFormat="1" applyFont="1" applyFill="1" applyBorder="1" applyAlignment="1">
      <alignment horizontal="center" vertical="center" wrapText="1"/>
    </xf>
    <xf numFmtId="3" fontId="27" fillId="0" borderId="70" xfId="6" applyNumberFormat="1" applyFont="1" applyFill="1" applyBorder="1" applyAlignment="1">
      <alignment horizontal="center" vertical="center" wrapText="1"/>
    </xf>
    <xf numFmtId="187" fontId="27" fillId="0" borderId="76" xfId="6" applyNumberFormat="1" applyFont="1" applyFill="1" applyBorder="1" applyAlignment="1">
      <alignment horizontal="center" vertical="center" wrapText="1"/>
    </xf>
    <xf numFmtId="186" fontId="27" fillId="0" borderId="70" xfId="6" applyNumberFormat="1" applyFont="1" applyFill="1" applyBorder="1" applyAlignment="1">
      <alignment horizontal="center" vertical="center"/>
    </xf>
    <xf numFmtId="187" fontId="31" fillId="0" borderId="35" xfId="6" applyNumberFormat="1" applyFont="1" applyFill="1" applyBorder="1" applyAlignment="1">
      <alignment vertical="center"/>
    </xf>
    <xf numFmtId="187" fontId="31" fillId="0" borderId="70" xfId="6" applyNumberFormat="1" applyFont="1" applyFill="1" applyBorder="1" applyAlignment="1">
      <alignment vertical="center"/>
    </xf>
    <xf numFmtId="186" fontId="31" fillId="0" borderId="70" xfId="6" applyNumberFormat="1" applyFont="1" applyFill="1" applyBorder="1" applyAlignment="1">
      <alignment horizontal="center" vertical="center"/>
    </xf>
    <xf numFmtId="188" fontId="31" fillId="0" borderId="35" xfId="6" applyNumberFormat="1" applyFont="1" applyFill="1" applyBorder="1" applyAlignment="1">
      <alignment vertical="center"/>
    </xf>
    <xf numFmtId="188" fontId="31" fillId="0" borderId="70" xfId="6" applyNumberFormat="1" applyFont="1" applyFill="1" applyBorder="1" applyAlignment="1">
      <alignment vertical="center"/>
    </xf>
    <xf numFmtId="3" fontId="27" fillId="0" borderId="23" xfId="6" applyNumberFormat="1" applyFont="1" applyFill="1" applyBorder="1" applyAlignment="1">
      <alignment horizontal="left" vertical="center" indent="1"/>
    </xf>
    <xf numFmtId="3" fontId="27" fillId="0" borderId="24" xfId="6" applyNumberFormat="1" applyFont="1" applyFill="1" applyBorder="1" applyAlignment="1">
      <alignment horizontal="left" vertical="center" indent="1"/>
    </xf>
    <xf numFmtId="3" fontId="27" fillId="0" borderId="25" xfId="6" applyNumberFormat="1" applyFont="1" applyFill="1" applyBorder="1" applyAlignment="1">
      <alignment horizontal="left" vertical="center" indent="1"/>
    </xf>
    <xf numFmtId="3" fontId="27" fillId="0" borderId="26" xfId="6" applyNumberFormat="1" applyFont="1" applyFill="1" applyBorder="1" applyAlignment="1">
      <alignment horizontal="left" vertical="center" indent="1"/>
    </xf>
    <xf numFmtId="3" fontId="27" fillId="0" borderId="0" xfId="6" applyNumberFormat="1" applyFont="1" applyFill="1" applyBorder="1" applyAlignment="1">
      <alignment horizontal="left" vertical="center" indent="1"/>
    </xf>
    <xf numFmtId="3" fontId="27" fillId="0" borderId="27" xfId="6" applyNumberFormat="1" applyFont="1" applyFill="1" applyBorder="1" applyAlignment="1">
      <alignment horizontal="left" vertical="center" indent="1"/>
    </xf>
    <xf numFmtId="3" fontId="27" fillId="0" borderId="34" xfId="6" applyNumberFormat="1" applyFont="1" applyFill="1" applyBorder="1" applyAlignment="1">
      <alignment horizontal="center" vertical="center"/>
    </xf>
    <xf numFmtId="3" fontId="27" fillId="0" borderId="35" xfId="6" applyNumberFormat="1" applyFont="1" applyFill="1" applyBorder="1" applyAlignment="1">
      <alignment horizontal="center" vertical="center"/>
    </xf>
    <xf numFmtId="3" fontId="27" fillId="0" borderId="34" xfId="6" applyNumberFormat="1" applyFont="1" applyFill="1" applyBorder="1" applyAlignment="1">
      <alignment horizontal="center" vertical="center" wrapText="1"/>
    </xf>
    <xf numFmtId="187" fontId="27" fillId="0" borderId="28" xfId="6" applyNumberFormat="1" applyFont="1" applyFill="1" applyBorder="1" applyAlignment="1">
      <alignment horizontal="center" vertical="center"/>
    </xf>
    <xf numFmtId="187" fontId="27" fillId="0" borderId="29" xfId="6" applyNumberFormat="1" applyFont="1" applyFill="1" applyBorder="1" applyAlignment="1">
      <alignment horizontal="center" vertical="center"/>
    </xf>
    <xf numFmtId="187" fontId="27" fillId="0" borderId="30" xfId="6" applyNumberFormat="1" applyFont="1" applyFill="1" applyBorder="1" applyAlignment="1">
      <alignment horizontal="center" vertical="center"/>
    </xf>
    <xf numFmtId="187" fontId="27" fillId="5" borderId="76" xfId="6" applyNumberFormat="1" applyFont="1" applyFill="1" applyBorder="1" applyAlignment="1">
      <alignment horizontal="center" vertical="center" wrapText="1"/>
    </xf>
    <xf numFmtId="186" fontId="27" fillId="0" borderId="34" xfId="6" applyNumberFormat="1" applyFont="1" applyFill="1" applyBorder="1" applyAlignment="1">
      <alignment horizontal="center" vertical="center"/>
    </xf>
    <xf numFmtId="3" fontId="27" fillId="0" borderId="15" xfId="6" applyNumberFormat="1" applyFont="1" applyFill="1" applyBorder="1" applyAlignment="1">
      <alignment horizontal="center" vertical="center"/>
    </xf>
    <xf numFmtId="3" fontId="27" fillId="5" borderId="35" xfId="6" applyNumberFormat="1" applyFont="1" applyFill="1" applyBorder="1" applyAlignment="1">
      <alignment horizontal="center" vertical="center" wrapText="1"/>
    </xf>
    <xf numFmtId="3" fontId="27" fillId="5" borderId="70" xfId="6" applyNumberFormat="1" applyFont="1" applyFill="1" applyBorder="1" applyAlignment="1">
      <alignment horizontal="center" vertical="center" wrapText="1"/>
    </xf>
    <xf numFmtId="186" fontId="27" fillId="0" borderId="23" xfId="6" applyNumberFormat="1" applyFont="1" applyFill="1" applyBorder="1" applyAlignment="1">
      <alignment horizontal="center" vertical="center" wrapText="1"/>
    </xf>
    <xf numFmtId="186" fontId="27" fillId="0" borderId="24" xfId="6" applyNumberFormat="1" applyFont="1" applyFill="1" applyBorder="1" applyAlignment="1">
      <alignment horizontal="center" vertical="center" wrapText="1"/>
    </xf>
    <xf numFmtId="0" fontId="29" fillId="0" borderId="25" xfId="7" applyFill="1" applyBorder="1" applyAlignment="1">
      <alignment horizontal="center" vertical="center" wrapText="1"/>
    </xf>
    <xf numFmtId="186" fontId="27" fillId="0" borderId="25"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3" fontId="27" fillId="5" borderId="23" xfId="6" applyNumberFormat="1" applyFont="1" applyFill="1" applyBorder="1" applyAlignment="1">
      <alignment horizontal="center" vertical="center"/>
    </xf>
    <xf numFmtId="3" fontId="27" fillId="5" borderId="24" xfId="6" applyNumberFormat="1" applyFont="1" applyFill="1" applyBorder="1" applyAlignment="1">
      <alignment horizontal="center" vertical="center"/>
    </xf>
    <xf numFmtId="3" fontId="27" fillId="5" borderId="25" xfId="6" applyNumberFormat="1" applyFont="1" applyFill="1" applyBorder="1" applyAlignment="1">
      <alignment horizontal="center" vertical="center"/>
    </xf>
    <xf numFmtId="3" fontId="27" fillId="5" borderId="26" xfId="6" applyNumberFormat="1" applyFont="1" applyFill="1" applyBorder="1" applyAlignment="1">
      <alignment horizontal="center" vertical="center"/>
    </xf>
    <xf numFmtId="3" fontId="27" fillId="5" borderId="0" xfId="6" applyNumberFormat="1" applyFont="1" applyFill="1" applyBorder="1" applyAlignment="1">
      <alignment horizontal="center" vertical="center"/>
    </xf>
    <xf numFmtId="3" fontId="27" fillId="5" borderId="27" xfId="6" applyNumberFormat="1" applyFont="1" applyFill="1" applyBorder="1" applyAlignment="1">
      <alignment horizontal="center" vertical="center"/>
    </xf>
    <xf numFmtId="3" fontId="27" fillId="0" borderId="23" xfId="6" applyNumberFormat="1" applyFont="1" applyFill="1" applyBorder="1" applyAlignment="1">
      <alignment vertical="center" wrapText="1"/>
    </xf>
    <xf numFmtId="3" fontId="27" fillId="0" borderId="24" xfId="6" applyNumberFormat="1" applyFont="1" applyFill="1" applyBorder="1" applyAlignment="1">
      <alignment vertical="center"/>
    </xf>
    <xf numFmtId="3" fontId="27" fillId="0" borderId="25" xfId="6" applyNumberFormat="1" applyFont="1" applyFill="1" applyBorder="1" applyAlignment="1">
      <alignment vertical="center"/>
    </xf>
    <xf numFmtId="3" fontId="27" fillId="0" borderId="26" xfId="6" applyNumberFormat="1" applyFont="1" applyFill="1" applyBorder="1" applyAlignment="1">
      <alignment vertical="center"/>
    </xf>
    <xf numFmtId="3" fontId="27" fillId="0" borderId="0" xfId="6" applyNumberFormat="1" applyFont="1" applyFill="1" applyBorder="1" applyAlignment="1">
      <alignment vertical="center"/>
    </xf>
    <xf numFmtId="3" fontId="27" fillId="0" borderId="27" xfId="6" applyNumberFormat="1" applyFont="1" applyFill="1" applyBorder="1" applyAlignment="1">
      <alignment vertical="center"/>
    </xf>
    <xf numFmtId="188" fontId="27" fillId="0" borderId="35" xfId="6" applyNumberFormat="1" applyFont="1" applyFill="1" applyBorder="1" applyAlignment="1">
      <alignment horizontal="center" vertical="center" wrapText="1"/>
    </xf>
    <xf numFmtId="188" fontId="27" fillId="0" borderId="70" xfId="6" applyNumberFormat="1" applyFont="1" applyFill="1" applyBorder="1" applyAlignment="1">
      <alignment horizontal="center" vertical="center" wrapText="1"/>
    </xf>
    <xf numFmtId="188" fontId="27" fillId="0" borderId="27" xfId="6" applyNumberFormat="1" applyFont="1" applyFill="1" applyBorder="1" applyAlignment="1">
      <alignment horizontal="center" vertical="center" wrapText="1"/>
    </xf>
    <xf numFmtId="187" fontId="27" fillId="0" borderId="60" xfId="6" applyNumberFormat="1" applyFont="1" applyFill="1" applyBorder="1" applyAlignment="1">
      <alignment horizontal="center" vertical="center" wrapText="1"/>
    </xf>
    <xf numFmtId="187" fontId="27" fillId="0" borderId="61" xfId="6" applyNumberFormat="1" applyFont="1" applyFill="1" applyBorder="1" applyAlignment="1">
      <alignment horizontal="center" vertical="center" wrapText="1"/>
    </xf>
    <xf numFmtId="3" fontId="27" fillId="0" borderId="76" xfId="6" applyNumberFormat="1" applyFont="1" applyFill="1" applyBorder="1" applyAlignment="1">
      <alignment horizontal="center" vertical="center" wrapText="1"/>
    </xf>
    <xf numFmtId="3" fontId="27" fillId="4" borderId="35" xfId="6" applyNumberFormat="1" applyFont="1" applyFill="1" applyBorder="1" applyAlignment="1">
      <alignment horizontal="left" vertical="center" wrapText="1"/>
    </xf>
    <xf numFmtId="3" fontId="27" fillId="4" borderId="70" xfId="6" applyNumberFormat="1" applyFont="1" applyFill="1" applyBorder="1" applyAlignment="1">
      <alignment horizontal="left" vertical="center" wrapText="1"/>
    </xf>
    <xf numFmtId="0" fontId="27" fillId="4" borderId="35" xfId="6" applyFont="1" applyFill="1" applyBorder="1" applyAlignment="1">
      <alignment horizontal="center" vertical="center"/>
    </xf>
    <xf numFmtId="0" fontId="27" fillId="4" borderId="70" xfId="6" applyFont="1" applyFill="1" applyBorder="1" applyAlignment="1">
      <alignment horizontal="center" vertical="center"/>
    </xf>
    <xf numFmtId="3" fontId="27" fillId="4" borderId="35" xfId="6" applyNumberFormat="1" applyFont="1" applyFill="1" applyBorder="1" applyAlignment="1">
      <alignment horizontal="distributed" vertical="center"/>
    </xf>
    <xf numFmtId="3" fontId="27" fillId="4" borderId="70" xfId="6" applyNumberFormat="1" applyFont="1" applyFill="1" applyBorder="1" applyAlignment="1">
      <alignment horizontal="distributed" vertical="center"/>
    </xf>
    <xf numFmtId="187" fontId="31" fillId="0" borderId="83" xfId="6" applyNumberFormat="1" applyFont="1" applyFill="1" applyBorder="1" applyAlignment="1">
      <alignment vertical="center"/>
    </xf>
    <xf numFmtId="187" fontId="31" fillId="0" borderId="86" xfId="6" applyNumberFormat="1" applyFont="1" applyFill="1" applyBorder="1" applyAlignment="1">
      <alignment vertical="center"/>
    </xf>
    <xf numFmtId="186" fontId="31" fillId="0" borderId="84" xfId="6" applyNumberFormat="1" applyFont="1" applyFill="1" applyBorder="1" applyAlignment="1">
      <alignment vertical="center"/>
    </xf>
    <xf numFmtId="186" fontId="31" fillId="0" borderId="82" xfId="6" applyNumberFormat="1" applyFont="1" applyFill="1" applyBorder="1" applyAlignment="1">
      <alignment vertical="center"/>
    </xf>
    <xf numFmtId="186" fontId="31" fillId="0" borderId="65" xfId="6" applyNumberFormat="1" applyFont="1" applyFill="1" applyBorder="1" applyAlignment="1">
      <alignment vertical="center" wrapText="1"/>
    </xf>
    <xf numFmtId="186" fontId="31" fillId="0" borderId="27" xfId="6" applyNumberFormat="1" applyFont="1" applyFill="1" applyBorder="1" applyAlignment="1">
      <alignment vertical="center" wrapText="1"/>
    </xf>
    <xf numFmtId="186" fontId="31" fillId="0" borderId="30" xfId="6" applyNumberFormat="1" applyFont="1" applyFill="1" applyBorder="1" applyAlignment="1">
      <alignment vertical="center" wrapText="1"/>
    </xf>
    <xf numFmtId="187" fontId="31" fillId="0" borderId="64" xfId="6" applyNumberFormat="1" applyFont="1" applyFill="1" applyBorder="1" applyAlignment="1">
      <alignment vertical="center" wrapText="1"/>
    </xf>
    <xf numFmtId="187" fontId="31" fillId="0" borderId="26" xfId="6" applyNumberFormat="1" applyFont="1" applyFill="1" applyBorder="1" applyAlignment="1">
      <alignment vertical="center" wrapText="1"/>
    </xf>
    <xf numFmtId="187" fontId="31" fillId="0" borderId="28" xfId="6" applyNumberFormat="1" applyFont="1" applyFill="1" applyBorder="1" applyAlignment="1">
      <alignment vertical="center" wrapText="1"/>
    </xf>
    <xf numFmtId="3" fontId="27" fillId="4" borderId="88" xfId="6" applyNumberFormat="1" applyFont="1" applyFill="1" applyBorder="1" applyAlignment="1">
      <alignment horizontal="distributed" vertical="center"/>
    </xf>
    <xf numFmtId="187" fontId="31" fillId="0" borderId="64" xfId="6" applyNumberFormat="1" applyFont="1" applyFill="1" applyBorder="1" applyAlignment="1">
      <alignment vertical="center"/>
    </xf>
    <xf numFmtId="187" fontId="31" fillId="0" borderId="26" xfId="6" applyNumberFormat="1" applyFont="1" applyFill="1" applyBorder="1" applyAlignment="1">
      <alignment vertical="center"/>
    </xf>
    <xf numFmtId="186" fontId="31" fillId="0" borderId="65" xfId="6" applyNumberFormat="1" applyFont="1" applyFill="1" applyBorder="1" applyAlignment="1">
      <alignment vertical="center"/>
    </xf>
    <xf numFmtId="186" fontId="31" fillId="0" borderId="27" xfId="6" applyNumberFormat="1" applyFont="1" applyFill="1" applyBorder="1" applyAlignment="1">
      <alignment vertical="center"/>
    </xf>
    <xf numFmtId="186" fontId="31" fillId="0" borderId="30" xfId="6" applyNumberFormat="1" applyFont="1" applyFill="1" applyBorder="1" applyAlignment="1">
      <alignment vertical="center"/>
    </xf>
    <xf numFmtId="3" fontId="27" fillId="0" borderId="35" xfId="6" applyNumberFormat="1" applyFont="1" applyFill="1" applyBorder="1" applyAlignment="1">
      <alignment vertical="center" wrapText="1"/>
    </xf>
    <xf numFmtId="3" fontId="27" fillId="0" borderId="70" xfId="6" applyNumberFormat="1" applyFont="1" applyFill="1" applyBorder="1" applyAlignment="1">
      <alignment vertical="center" wrapText="1"/>
    </xf>
    <xf numFmtId="3" fontId="27" fillId="0" borderId="76" xfId="6" applyNumberFormat="1" applyFont="1" applyFill="1" applyBorder="1" applyAlignment="1">
      <alignment vertical="center" wrapText="1"/>
    </xf>
    <xf numFmtId="0" fontId="27" fillId="0" borderId="35" xfId="6" applyFont="1" applyFill="1" applyBorder="1" applyAlignment="1">
      <alignment horizontal="center" vertical="center"/>
    </xf>
    <xf numFmtId="0" fontId="27" fillId="0" borderId="70" xfId="6" applyFont="1" applyFill="1" applyBorder="1" applyAlignment="1">
      <alignment horizontal="center" vertical="center"/>
    </xf>
    <xf numFmtId="0" fontId="27" fillId="0" borderId="76" xfId="6" applyFont="1" applyFill="1" applyBorder="1" applyAlignment="1">
      <alignment horizontal="center" vertical="center"/>
    </xf>
    <xf numFmtId="3" fontId="27" fillId="0" borderId="35" xfId="6" applyNumberFormat="1" applyFont="1" applyFill="1" applyBorder="1" applyAlignment="1">
      <alignment horizontal="distributed" vertical="center"/>
    </xf>
    <xf numFmtId="3" fontId="27" fillId="0" borderId="70" xfId="6" applyNumberFormat="1" applyFont="1" applyFill="1" applyBorder="1" applyAlignment="1">
      <alignment horizontal="distributed" vertical="center"/>
    </xf>
    <xf numFmtId="3" fontId="27" fillId="0" borderId="88" xfId="6" applyNumberFormat="1" applyFont="1" applyFill="1" applyBorder="1" applyAlignment="1">
      <alignment horizontal="distributed" vertical="center"/>
    </xf>
    <xf numFmtId="3" fontId="27" fillId="0" borderId="76" xfId="6" applyNumberFormat="1" applyFont="1" applyFill="1" applyBorder="1" applyAlignment="1">
      <alignment horizontal="distributed" vertical="center"/>
    </xf>
    <xf numFmtId="186" fontId="31" fillId="0" borderId="85" xfId="6" applyNumberFormat="1" applyFont="1" applyFill="1" applyBorder="1" applyAlignment="1">
      <alignment vertical="center" wrapText="1"/>
    </xf>
    <xf numFmtId="186" fontId="31" fillId="0" borderId="87" xfId="6" applyNumberFormat="1" applyFont="1" applyFill="1" applyBorder="1" applyAlignment="1">
      <alignment vertical="center" wrapText="1"/>
    </xf>
    <xf numFmtId="186" fontId="31" fillId="0" borderId="84" xfId="6" applyNumberFormat="1" applyFont="1" applyFill="1" applyBorder="1" applyAlignment="1">
      <alignment vertical="center" wrapText="1"/>
    </xf>
    <xf numFmtId="186" fontId="31" fillId="0" borderId="82" xfId="6" applyNumberFormat="1" applyFont="1" applyFill="1" applyBorder="1" applyAlignment="1">
      <alignment vertical="center" wrapText="1"/>
    </xf>
    <xf numFmtId="186" fontId="27" fillId="4" borderId="70" xfId="6" applyNumberFormat="1" applyFont="1" applyFill="1" applyBorder="1" applyAlignment="1">
      <alignment horizontal="center" vertical="center"/>
    </xf>
    <xf numFmtId="187" fontId="27" fillId="5" borderId="35" xfId="6" applyNumberFormat="1" applyFont="1" applyFill="1" applyBorder="1" applyAlignment="1">
      <alignment vertical="center"/>
    </xf>
    <xf numFmtId="187" fontId="27" fillId="5" borderId="70" xfId="6" applyNumberFormat="1" applyFont="1" applyFill="1" applyBorder="1" applyAlignment="1">
      <alignment vertical="center"/>
    </xf>
    <xf numFmtId="186" fontId="27" fillId="5" borderId="70" xfId="6" applyNumberFormat="1" applyFont="1" applyFill="1" applyBorder="1" applyAlignment="1">
      <alignment horizontal="center" vertical="center"/>
    </xf>
    <xf numFmtId="188" fontId="27" fillId="5" borderId="35" xfId="6" applyNumberFormat="1" applyFont="1" applyFill="1" applyBorder="1" applyAlignment="1">
      <alignment vertical="center"/>
    </xf>
    <xf numFmtId="188" fontId="27" fillId="5" borderId="70" xfId="6" applyNumberFormat="1" applyFont="1" applyFill="1" applyBorder="1" applyAlignment="1">
      <alignment vertical="center"/>
    </xf>
    <xf numFmtId="186" fontId="31" fillId="0" borderId="62" xfId="6" applyNumberFormat="1" applyFont="1" applyFill="1" applyBorder="1" applyAlignment="1">
      <alignment vertical="center" wrapText="1"/>
    </xf>
    <xf numFmtId="186" fontId="31" fillId="0" borderId="0" xfId="6" applyNumberFormat="1" applyFont="1" applyFill="1" applyBorder="1" applyAlignment="1">
      <alignment vertical="center" wrapText="1"/>
    </xf>
    <xf numFmtId="186" fontId="31" fillId="0" borderId="29" xfId="6" applyNumberFormat="1" applyFont="1" applyFill="1" applyBorder="1" applyAlignment="1">
      <alignment vertical="center" wrapText="1"/>
    </xf>
    <xf numFmtId="187" fontId="31" fillId="0" borderId="83" xfId="6" applyNumberFormat="1" applyFont="1" applyFill="1" applyBorder="1" applyAlignment="1">
      <alignment vertical="center" wrapText="1"/>
    </xf>
    <xf numFmtId="187" fontId="31" fillId="0" borderId="86" xfId="6" applyNumberFormat="1" applyFont="1" applyFill="1" applyBorder="1" applyAlignment="1">
      <alignment vertical="center" wrapText="1"/>
    </xf>
    <xf numFmtId="3" fontId="31" fillId="0" borderId="83" xfId="6" applyNumberFormat="1" applyFont="1" applyFill="1" applyBorder="1" applyAlignment="1">
      <alignment vertical="center" wrapText="1"/>
    </xf>
    <xf numFmtId="3" fontId="31" fillId="0" borderId="86" xfId="6" applyNumberFormat="1" applyFont="1" applyFill="1" applyBorder="1" applyAlignment="1">
      <alignment vertical="center" wrapText="1"/>
    </xf>
    <xf numFmtId="190" fontId="31" fillId="0" borderId="83" xfId="6" applyNumberFormat="1" applyFont="1" applyFill="1" applyBorder="1" applyAlignment="1">
      <alignment vertical="center" wrapText="1"/>
    </xf>
    <xf numFmtId="190" fontId="31" fillId="0" borderId="86" xfId="6" applyNumberFormat="1" applyFont="1" applyFill="1" applyBorder="1" applyAlignment="1">
      <alignment vertical="center" wrapText="1"/>
    </xf>
    <xf numFmtId="3" fontId="31" fillId="0" borderId="64" xfId="6" applyNumberFormat="1" applyFont="1" applyFill="1" applyBorder="1" applyAlignment="1">
      <alignment vertical="center" wrapText="1"/>
    </xf>
    <xf numFmtId="3" fontId="31" fillId="0" borderId="26" xfId="6" applyNumberFormat="1" applyFont="1" applyFill="1" applyBorder="1" applyAlignment="1">
      <alignment vertical="center" wrapText="1"/>
    </xf>
    <xf numFmtId="3" fontId="31" fillId="0" borderId="28" xfId="6" applyNumberFormat="1" applyFont="1" applyFill="1" applyBorder="1" applyAlignment="1">
      <alignment vertical="center" wrapText="1"/>
    </xf>
    <xf numFmtId="190" fontId="31" fillId="0" borderId="64" xfId="6" applyNumberFormat="1" applyFont="1" applyFill="1" applyBorder="1" applyAlignment="1">
      <alignment vertical="center" wrapText="1"/>
    </xf>
    <xf numFmtId="190" fontId="31" fillId="0" borderId="26" xfId="6" applyNumberFormat="1" applyFont="1" applyFill="1" applyBorder="1" applyAlignment="1">
      <alignment vertical="center" wrapText="1"/>
    </xf>
    <xf numFmtId="190" fontId="31" fillId="0" borderId="28" xfId="6" applyNumberFormat="1" applyFont="1" applyFill="1" applyBorder="1" applyAlignment="1">
      <alignment vertical="center" wrapText="1"/>
    </xf>
    <xf numFmtId="189" fontId="31" fillId="0" borderId="83" xfId="6" applyNumberFormat="1" applyFont="1" applyFill="1" applyBorder="1" applyAlignment="1">
      <alignment vertical="center" wrapText="1"/>
    </xf>
    <xf numFmtId="189" fontId="31" fillId="0" borderId="86" xfId="6" applyNumberFormat="1" applyFont="1" applyFill="1" applyBorder="1" applyAlignment="1">
      <alignment vertical="center" wrapText="1"/>
    </xf>
    <xf numFmtId="188" fontId="31" fillId="0" borderId="76" xfId="6" applyNumberFormat="1" applyFont="1" applyFill="1" applyBorder="1" applyAlignment="1">
      <alignment vertical="center"/>
    </xf>
    <xf numFmtId="188" fontId="27" fillId="0" borderId="70" xfId="6" applyNumberFormat="1" applyFont="1" applyFill="1" applyBorder="1" applyAlignment="1">
      <alignment horizontal="center" vertical="center"/>
    </xf>
    <xf numFmtId="187" fontId="27" fillId="0" borderId="83" xfId="6" applyNumberFormat="1" applyFont="1" applyFill="1" applyBorder="1" applyAlignment="1">
      <alignment horizontal="center" vertical="center" wrapText="1"/>
    </xf>
    <xf numFmtId="187" fontId="27" fillId="0" borderId="86" xfId="6" applyNumberFormat="1" applyFont="1" applyFill="1" applyBorder="1" applyAlignment="1">
      <alignment horizontal="center" vertical="center" wrapText="1"/>
    </xf>
    <xf numFmtId="187" fontId="27" fillId="0" borderId="89" xfId="6" applyNumberFormat="1" applyFont="1" applyFill="1" applyBorder="1" applyAlignment="1">
      <alignment horizontal="center" vertical="center" wrapText="1"/>
    </xf>
    <xf numFmtId="187" fontId="31" fillId="0" borderId="87" xfId="6" applyNumberFormat="1" applyFont="1" applyFill="1" applyBorder="1" applyAlignment="1">
      <alignment vertical="center" wrapText="1"/>
    </xf>
    <xf numFmtId="187" fontId="31" fillId="0" borderId="90" xfId="6" applyNumberFormat="1" applyFont="1" applyFill="1" applyBorder="1" applyAlignment="1">
      <alignment vertical="center" wrapText="1"/>
    </xf>
    <xf numFmtId="187" fontId="31" fillId="0" borderId="82" xfId="6" applyNumberFormat="1" applyFont="1" applyFill="1" applyBorder="1" applyAlignment="1">
      <alignment vertical="center" wrapText="1"/>
    </xf>
    <xf numFmtId="187" fontId="31" fillId="0" borderId="91" xfId="6" applyNumberFormat="1" applyFont="1" applyFill="1" applyBorder="1" applyAlignment="1">
      <alignment vertical="center" wrapText="1"/>
    </xf>
    <xf numFmtId="187" fontId="31" fillId="0" borderId="83" xfId="6" applyNumberFormat="1" applyFont="1" applyFill="1" applyBorder="1" applyAlignment="1">
      <alignment horizontal="right" vertical="center" wrapText="1"/>
    </xf>
    <xf numFmtId="187" fontId="31" fillId="0" borderId="86" xfId="6" applyNumberFormat="1" applyFont="1" applyFill="1" applyBorder="1" applyAlignment="1">
      <alignment horizontal="right" vertical="center" wrapText="1"/>
    </xf>
    <xf numFmtId="187" fontId="31" fillId="0" borderId="89" xfId="6" applyNumberFormat="1" applyFont="1" applyFill="1" applyBorder="1" applyAlignment="1">
      <alignment horizontal="right" vertical="center" wrapText="1"/>
    </xf>
    <xf numFmtId="187" fontId="31" fillId="0" borderId="84" xfId="6" applyNumberFormat="1" applyFont="1" applyFill="1" applyBorder="1" applyAlignment="1">
      <alignment horizontal="right" vertical="center" wrapText="1"/>
    </xf>
    <xf numFmtId="187" fontId="31" fillId="0" borderId="82" xfId="6" applyNumberFormat="1" applyFont="1" applyFill="1" applyBorder="1" applyAlignment="1">
      <alignment horizontal="right" vertical="center" wrapText="1"/>
    </xf>
    <xf numFmtId="187" fontId="31" fillId="0" borderId="91" xfId="6" applyNumberFormat="1" applyFont="1" applyFill="1" applyBorder="1" applyAlignment="1">
      <alignment horizontal="right" vertical="center" wrapText="1"/>
    </xf>
    <xf numFmtId="3" fontId="27" fillId="4" borderId="0" xfId="6" applyNumberFormat="1" applyFont="1" applyFill="1" applyBorder="1" applyAlignment="1">
      <alignment horizontal="center" vertical="center"/>
    </xf>
    <xf numFmtId="187" fontId="31" fillId="0" borderId="35" xfId="6" applyNumberFormat="1" applyFont="1" applyFill="1" applyBorder="1" applyAlignment="1"/>
    <xf numFmtId="187" fontId="31" fillId="0" borderId="70" xfId="6" applyNumberFormat="1" applyFont="1" applyFill="1" applyBorder="1" applyAlignment="1"/>
    <xf numFmtId="191" fontId="31" fillId="0" borderId="70" xfId="6" applyNumberFormat="1" applyFont="1" applyFill="1" applyBorder="1" applyAlignment="1">
      <alignment horizontal="right" vertical="top"/>
    </xf>
    <xf numFmtId="191" fontId="31" fillId="0" borderId="76" xfId="6" applyNumberFormat="1" applyFont="1" applyFill="1" applyBorder="1" applyAlignment="1">
      <alignment horizontal="right" vertical="top"/>
    </xf>
    <xf numFmtId="187" fontId="31" fillId="0" borderId="85" xfId="6" applyNumberFormat="1" applyFont="1" applyFill="1" applyBorder="1" applyAlignment="1">
      <alignment vertical="center" wrapText="1"/>
    </xf>
    <xf numFmtId="187" fontId="31" fillId="0" borderId="84" xfId="6" applyNumberFormat="1" applyFont="1" applyFill="1" applyBorder="1" applyAlignment="1">
      <alignment vertical="center" wrapText="1"/>
    </xf>
    <xf numFmtId="187" fontId="31" fillId="0" borderId="76" xfId="6" applyNumberFormat="1" applyFont="1" applyFill="1" applyBorder="1" applyAlignment="1">
      <alignment vertical="center"/>
    </xf>
    <xf numFmtId="187" fontId="32" fillId="0" borderId="35" xfId="6" applyNumberFormat="1" applyFont="1" applyFill="1" applyBorder="1" applyAlignment="1">
      <alignment horizontal="left" vertical="center" wrapText="1"/>
    </xf>
    <xf numFmtId="187" fontId="32" fillId="0" borderId="70" xfId="6" applyNumberFormat="1" applyFont="1" applyFill="1" applyBorder="1" applyAlignment="1">
      <alignment horizontal="left" vertical="center"/>
    </xf>
    <xf numFmtId="0" fontId="15" fillId="4" borderId="27" xfId="6" applyFont="1" applyFill="1" applyBorder="1" applyAlignment="1">
      <alignment horizontal="left" vertical="center"/>
    </xf>
    <xf numFmtId="0" fontId="15" fillId="0" borderId="27" xfId="6" applyFont="1" applyFill="1" applyBorder="1" applyAlignment="1">
      <alignment horizontal="left" vertical="center"/>
    </xf>
    <xf numFmtId="186" fontId="27" fillId="0" borderId="26" xfId="6" applyNumberFormat="1" applyFont="1" applyFill="1" applyBorder="1" applyAlignment="1">
      <alignment horizontal="center" vertical="center"/>
    </xf>
    <xf numFmtId="187" fontId="31" fillId="0" borderId="23" xfId="6" applyNumberFormat="1" applyFont="1" applyFill="1" applyBorder="1" applyAlignment="1">
      <alignment vertical="center" wrapText="1"/>
    </xf>
    <xf numFmtId="187" fontId="31" fillId="0" borderId="25" xfId="6" applyNumberFormat="1" applyFont="1" applyFill="1" applyBorder="1" applyAlignment="1">
      <alignment vertical="center" wrapText="1"/>
    </xf>
    <xf numFmtId="187" fontId="31" fillId="0" borderId="27" xfId="6" applyNumberFormat="1" applyFont="1" applyFill="1" applyBorder="1" applyAlignment="1">
      <alignment vertical="center" wrapText="1"/>
    </xf>
    <xf numFmtId="186" fontId="27" fillId="4" borderId="27" xfId="6" applyNumberFormat="1" applyFont="1" applyFill="1" applyBorder="1" applyAlignment="1">
      <alignment horizontal="center" vertical="center"/>
    </xf>
    <xf numFmtId="187" fontId="31" fillId="0" borderId="23" xfId="6" applyNumberFormat="1" applyFont="1" applyFill="1" applyBorder="1" applyAlignment="1">
      <alignment vertical="center"/>
    </xf>
    <xf numFmtId="187" fontId="31" fillId="0" borderId="28" xfId="6" applyNumberFormat="1" applyFont="1" applyFill="1" applyBorder="1" applyAlignment="1">
      <alignment vertical="center"/>
    </xf>
    <xf numFmtId="193" fontId="3" fillId="0" borderId="34" xfId="7" applyNumberFormat="1" applyFont="1" applyFill="1" applyBorder="1" applyAlignment="1">
      <alignment horizontal="center" vertical="center" wrapText="1"/>
    </xf>
    <xf numFmtId="193" fontId="3" fillId="0" borderId="15" xfId="7" applyNumberFormat="1" applyFont="1" applyFill="1" applyBorder="1" applyAlignment="1">
      <alignment horizontal="center" vertical="center" wrapText="1"/>
    </xf>
    <xf numFmtId="0" fontId="3" fillId="0" borderId="0" xfId="7" applyFont="1" applyFill="1" applyBorder="1" applyAlignment="1">
      <alignment horizontal="left" vertical="center"/>
    </xf>
    <xf numFmtId="0" fontId="15" fillId="0" borderId="25" xfId="7" applyFont="1" applyFill="1" applyBorder="1" applyAlignment="1">
      <alignment vertical="center" wrapText="1"/>
    </xf>
    <xf numFmtId="0" fontId="29" fillId="0" borderId="27" xfId="7" applyFont="1" applyFill="1" applyBorder="1" applyAlignment="1">
      <alignment vertical="center" wrapText="1"/>
    </xf>
    <xf numFmtId="0" fontId="29" fillId="0" borderId="30" xfId="7" applyFont="1" applyFill="1" applyBorder="1" applyAlignment="1">
      <alignment vertical="center" wrapText="1"/>
    </xf>
    <xf numFmtId="187" fontId="3" fillId="0" borderId="0" xfId="8" applyNumberFormat="1" applyFont="1" applyFill="1" applyBorder="1" applyAlignment="1">
      <alignment horizontal="center" vertical="center"/>
    </xf>
    <xf numFmtId="195" fontId="3" fillId="0" borderId="0" xfId="8" applyNumberFormat="1" applyFont="1" applyFill="1" applyBorder="1" applyAlignment="1">
      <alignment horizontal="center" vertical="center"/>
    </xf>
    <xf numFmtId="0" fontId="3" fillId="0" borderId="29" xfId="7" applyFont="1" applyFill="1" applyBorder="1" applyAlignment="1">
      <alignment horizontal="right" vertical="center"/>
    </xf>
    <xf numFmtId="0" fontId="3" fillId="0" borderId="30" xfId="7" applyFont="1" applyFill="1" applyBorder="1" applyAlignment="1">
      <alignment horizontal="right" vertical="center"/>
    </xf>
    <xf numFmtId="0" fontId="3" fillId="0" borderId="35" xfId="7" applyFont="1" applyFill="1" applyBorder="1" applyAlignment="1">
      <alignment horizontal="center" vertical="center"/>
    </xf>
    <xf numFmtId="0" fontId="3" fillId="0" borderId="70" xfId="7" applyFont="1" applyFill="1" applyBorder="1" applyAlignment="1">
      <alignment horizontal="center" vertical="center"/>
    </xf>
    <xf numFmtId="0" fontId="3" fillId="0" borderId="76" xfId="7" applyFont="1" applyFill="1" applyBorder="1" applyAlignment="1">
      <alignment horizontal="center" vertical="center"/>
    </xf>
    <xf numFmtId="0" fontId="3" fillId="0" borderId="24" xfId="8" applyFont="1" applyFill="1" applyBorder="1" applyAlignment="1">
      <alignment horizontal="center" wrapText="1"/>
    </xf>
    <xf numFmtId="0" fontId="3" fillId="0" borderId="24" xfId="8" applyFont="1" applyFill="1" applyBorder="1" applyAlignment="1">
      <alignment horizontal="center"/>
    </xf>
    <xf numFmtId="3" fontId="3" fillId="0" borderId="34" xfId="7" applyNumberFormat="1" applyFont="1" applyFill="1" applyBorder="1" applyAlignment="1">
      <alignment horizontal="center" vertical="center" wrapText="1"/>
    </xf>
    <xf numFmtId="3" fontId="3" fillId="0" borderId="15" xfId="7" applyNumberFormat="1" applyFont="1" applyFill="1" applyBorder="1" applyAlignment="1">
      <alignment horizontal="center" vertical="center" wrapText="1"/>
    </xf>
    <xf numFmtId="194" fontId="3" fillId="0" borderId="34" xfId="7" applyNumberFormat="1" applyFont="1" applyFill="1" applyBorder="1" applyAlignment="1">
      <alignment horizontal="center" vertical="center" wrapText="1"/>
    </xf>
    <xf numFmtId="194" fontId="3" fillId="0" borderId="15" xfId="7" applyNumberFormat="1" applyFont="1" applyFill="1" applyBorder="1" applyAlignment="1">
      <alignment horizontal="center" vertical="center" wrapText="1"/>
    </xf>
    <xf numFmtId="0" fontId="3" fillId="0" borderId="23" xfId="7" applyFont="1" applyFill="1" applyBorder="1" applyAlignment="1">
      <alignment vertical="center" wrapText="1"/>
    </xf>
    <xf numFmtId="0" fontId="29" fillId="0" borderId="26" xfId="7" applyFont="1" applyFill="1" applyBorder="1" applyAlignment="1">
      <alignment vertical="center" wrapText="1"/>
    </xf>
    <xf numFmtId="0" fontId="29" fillId="0" borderId="28" xfId="7" applyFont="1" applyFill="1" applyBorder="1" applyAlignment="1">
      <alignment vertical="center" wrapText="1"/>
    </xf>
    <xf numFmtId="0" fontId="3" fillId="0" borderId="25" xfId="8" applyFont="1" applyFill="1" applyBorder="1" applyAlignment="1">
      <alignment vertical="center" wrapText="1"/>
    </xf>
    <xf numFmtId="0" fontId="3" fillId="0" borderId="27" xfId="8" applyFont="1" applyFill="1" applyBorder="1" applyAlignment="1">
      <alignment vertical="center" wrapText="1"/>
    </xf>
    <xf numFmtId="0" fontId="3" fillId="0" borderId="30" xfId="8" applyFont="1" applyFill="1" applyBorder="1" applyAlignment="1">
      <alignment vertical="center" wrapText="1"/>
    </xf>
    <xf numFmtId="0" fontId="3" fillId="0" borderId="23" xfId="8" applyFont="1" applyFill="1" applyBorder="1" applyAlignment="1">
      <alignment horizontal="center" wrapText="1"/>
    </xf>
    <xf numFmtId="187" fontId="3" fillId="0" borderId="28" xfId="8" applyNumberFormat="1" applyFont="1" applyFill="1" applyBorder="1" applyAlignment="1">
      <alignment horizontal="right" vertical="center"/>
    </xf>
    <xf numFmtId="187" fontId="3" fillId="0" borderId="29" xfId="8" applyNumberFormat="1" applyFont="1" applyFill="1" applyBorder="1" applyAlignment="1">
      <alignment horizontal="right" vertical="center"/>
    </xf>
    <xf numFmtId="0" fontId="3" fillId="0" borderId="29" xfId="7" applyFont="1" applyFill="1" applyBorder="1" applyAlignment="1">
      <alignment horizontal="left" vertical="center"/>
    </xf>
    <xf numFmtId="0" fontId="3" fillId="0" borderId="30" xfId="7" applyFont="1" applyFill="1" applyBorder="1" applyAlignment="1">
      <alignment horizontal="left" vertical="center"/>
    </xf>
    <xf numFmtId="0" fontId="15" fillId="0" borderId="34" xfId="7" applyFont="1" applyFill="1" applyBorder="1" applyAlignment="1">
      <alignment vertical="center" wrapText="1"/>
    </xf>
    <xf numFmtId="0" fontId="3" fillId="0" borderId="15" xfId="7" applyFont="1" applyFill="1" applyBorder="1" applyAlignment="1">
      <alignment horizontal="distributed" vertical="center" wrapText="1"/>
    </xf>
    <xf numFmtId="0" fontId="3" fillId="0" borderId="13" xfId="7" applyFont="1" applyFill="1" applyBorder="1" applyAlignment="1">
      <alignment horizontal="distributed" vertical="center" wrapText="1"/>
    </xf>
    <xf numFmtId="3" fontId="3" fillId="0" borderId="13" xfId="7" applyNumberFormat="1" applyFont="1" applyFill="1" applyBorder="1" applyAlignment="1">
      <alignment horizontal="right" vertical="center" wrapText="1"/>
    </xf>
    <xf numFmtId="3" fontId="3" fillId="0" borderId="14" xfId="7" applyNumberFormat="1" applyFont="1" applyFill="1" applyBorder="1" applyAlignment="1">
      <alignment horizontal="right" vertical="center" wrapText="1"/>
    </xf>
    <xf numFmtId="0" fontId="3" fillId="0" borderId="15" xfId="7" applyFont="1" applyFill="1" applyBorder="1" applyAlignment="1">
      <alignment horizontal="center" vertical="center" wrapText="1"/>
    </xf>
    <xf numFmtId="0" fontId="3" fillId="0" borderId="13" xfId="7" applyFont="1" applyFill="1" applyBorder="1" applyAlignment="1">
      <alignment horizontal="center" vertical="center" wrapText="1"/>
    </xf>
    <xf numFmtId="0" fontId="3" fillId="0" borderId="14" xfId="7" applyFont="1" applyFill="1" applyBorder="1" applyAlignment="1">
      <alignment horizontal="center" vertical="center" wrapText="1"/>
    </xf>
    <xf numFmtId="0" fontId="3" fillId="0" borderId="26" xfId="7" applyFont="1" applyFill="1" applyBorder="1" applyAlignment="1">
      <alignment vertical="center" wrapText="1"/>
    </xf>
    <xf numFmtId="0" fontId="3" fillId="0" borderId="28" xfId="7" applyFont="1" applyFill="1" applyBorder="1" applyAlignment="1">
      <alignment vertical="center" wrapText="1"/>
    </xf>
    <xf numFmtId="0" fontId="3" fillId="0" borderId="25" xfId="7" applyFont="1" applyFill="1" applyBorder="1" applyAlignment="1">
      <alignment vertical="center" wrapText="1"/>
    </xf>
    <xf numFmtId="0" fontId="3" fillId="0" borderId="27" xfId="7" applyFont="1" applyFill="1" applyBorder="1" applyAlignment="1">
      <alignment vertical="center" wrapText="1"/>
    </xf>
    <xf numFmtId="0" fontId="3" fillId="0" borderId="30" xfId="7" applyFont="1" applyFill="1" applyBorder="1" applyAlignment="1">
      <alignment vertical="center" wrapText="1"/>
    </xf>
    <xf numFmtId="0" fontId="29" fillId="0" borderId="24" xfId="7" applyFont="1" applyFill="1" applyBorder="1" applyAlignment="1">
      <alignment wrapText="1"/>
    </xf>
    <xf numFmtId="0" fontId="29" fillId="0" borderId="25" xfId="7" applyFont="1" applyFill="1" applyBorder="1" applyAlignment="1">
      <alignment wrapText="1"/>
    </xf>
    <xf numFmtId="0" fontId="15" fillId="0" borderId="35" xfId="7" applyFont="1" applyFill="1" applyBorder="1" applyAlignment="1">
      <alignment vertical="center" wrapText="1"/>
    </xf>
    <xf numFmtId="0" fontId="29" fillId="0" borderId="70" xfId="7" applyFont="1" applyFill="1" applyBorder="1" applyAlignment="1">
      <alignment vertical="center" wrapText="1"/>
    </xf>
    <xf numFmtId="0" fontId="29" fillId="0" borderId="76" xfId="7" applyFont="1" applyFill="1" applyBorder="1" applyAlignment="1">
      <alignment vertical="center" wrapText="1"/>
    </xf>
    <xf numFmtId="0" fontId="3" fillId="0" borderId="26" xfId="7" applyFont="1" applyFill="1" applyBorder="1" applyAlignment="1">
      <alignment horizontal="left" vertical="center" wrapText="1"/>
    </xf>
    <xf numFmtId="0" fontId="3" fillId="0" borderId="0" xfId="7" applyFont="1" applyFill="1" applyBorder="1" applyAlignment="1">
      <alignment horizontal="left" vertical="center" wrapText="1"/>
    </xf>
    <xf numFmtId="3" fontId="3" fillId="0" borderId="0" xfId="7" applyNumberFormat="1" applyFont="1" applyFill="1" applyBorder="1" applyAlignment="1">
      <alignment horizontal="right" vertical="center" wrapText="1"/>
    </xf>
    <xf numFmtId="0" fontId="3" fillId="0" borderId="0" xfId="7" applyFont="1" applyFill="1" applyBorder="1" applyAlignment="1">
      <alignment horizontal="right" vertical="center" wrapText="1"/>
    </xf>
    <xf numFmtId="0" fontId="3" fillId="0" borderId="27" xfId="7" applyFont="1" applyFill="1" applyBorder="1" applyAlignment="1">
      <alignment horizontal="left" vertical="center" wrapText="1"/>
    </xf>
    <xf numFmtId="0" fontId="3" fillId="0" borderId="28" xfId="7" applyFont="1" applyFill="1" applyBorder="1" applyAlignment="1">
      <alignment horizontal="left" vertical="center" wrapText="1"/>
    </xf>
    <xf numFmtId="0" fontId="3" fillId="0" borderId="29" xfId="7" applyFont="1" applyFill="1" applyBorder="1" applyAlignment="1">
      <alignment horizontal="left" vertical="center" wrapText="1"/>
    </xf>
    <xf numFmtId="3" fontId="3" fillId="0" borderId="29" xfId="7" applyNumberFormat="1" applyFont="1" applyFill="1" applyBorder="1" applyAlignment="1">
      <alignment horizontal="right" vertical="center" wrapText="1"/>
    </xf>
    <xf numFmtId="0" fontId="3" fillId="0" borderId="29" xfId="7" applyFont="1" applyFill="1" applyBorder="1" applyAlignment="1">
      <alignment horizontal="right" vertical="center" wrapText="1"/>
    </xf>
    <xf numFmtId="0" fontId="3" fillId="0" borderId="30" xfId="7" applyFont="1" applyFill="1" applyBorder="1" applyAlignment="1">
      <alignment horizontal="left" vertical="center" wrapText="1"/>
    </xf>
  </cellXfs>
  <cellStyles count="9">
    <cellStyle name="パーセント 2 2" xfId="3"/>
    <cellStyle name="パーセント 3" xfId="4"/>
    <cellStyle name="桁区切り 3" xfId="5"/>
    <cellStyle name="標準" xfId="0" builtinId="0"/>
    <cellStyle name="標準 2" xfId="7"/>
    <cellStyle name="標準 2 3" xfId="8"/>
    <cellStyle name="標準 4 2" xfId="6"/>
    <cellStyle name="標準 7" xfId="2"/>
    <cellStyle name="標準 8" xfId="1"/>
  </cellStyles>
  <dxfs count="9">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66FF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33</xdr:col>
      <xdr:colOff>164522</xdr:colOff>
      <xdr:row>6</xdr:row>
      <xdr:rowOff>0</xdr:rowOff>
    </xdr:from>
    <xdr:to>
      <xdr:col>39</xdr:col>
      <xdr:colOff>86590</xdr:colOff>
      <xdr:row>6</xdr:row>
      <xdr:rowOff>0</xdr:rowOff>
    </xdr:to>
    <xdr:sp macro="" textlink="">
      <xdr:nvSpPr>
        <xdr:cNvPr id="2" name="大かっこ 1"/>
        <xdr:cNvSpPr/>
      </xdr:nvSpPr>
      <xdr:spPr>
        <a:xfrm>
          <a:off x="14728247" y="89448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6</xdr:row>
      <xdr:rowOff>8658</xdr:rowOff>
    </xdr:from>
    <xdr:to>
      <xdr:col>39</xdr:col>
      <xdr:colOff>86590</xdr:colOff>
      <xdr:row>21</xdr:row>
      <xdr:rowOff>173181</xdr:rowOff>
    </xdr:to>
    <xdr:sp macro="" textlink="">
      <xdr:nvSpPr>
        <xdr:cNvPr id="3" name="大かっこ 2"/>
        <xdr:cNvSpPr/>
      </xdr:nvSpPr>
      <xdr:spPr>
        <a:xfrm>
          <a:off x="1472824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22</xdr:row>
      <xdr:rowOff>0</xdr:rowOff>
    </xdr:from>
    <xdr:to>
      <xdr:col>39</xdr:col>
      <xdr:colOff>86590</xdr:colOff>
      <xdr:row>22</xdr:row>
      <xdr:rowOff>0</xdr:rowOff>
    </xdr:to>
    <xdr:sp macro="" textlink="">
      <xdr:nvSpPr>
        <xdr:cNvPr id="9" name="大かっこ 8"/>
        <xdr:cNvSpPr/>
      </xdr:nvSpPr>
      <xdr:spPr>
        <a:xfrm>
          <a:off x="14728247" y="2009688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25</xdr:row>
      <xdr:rowOff>0</xdr:rowOff>
    </xdr:from>
    <xdr:to>
      <xdr:col>39</xdr:col>
      <xdr:colOff>86590</xdr:colOff>
      <xdr:row>25</xdr:row>
      <xdr:rowOff>0</xdr:rowOff>
    </xdr:to>
    <xdr:sp macro="" textlink="">
      <xdr:nvSpPr>
        <xdr:cNvPr id="10" name="大かっこ 9"/>
        <xdr:cNvSpPr/>
      </xdr:nvSpPr>
      <xdr:spPr>
        <a:xfrm>
          <a:off x="14728247" y="2335443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317500</xdr:colOff>
      <xdr:row>0</xdr:row>
      <xdr:rowOff>158750</xdr:rowOff>
    </xdr:from>
    <xdr:to>
      <xdr:col>4</xdr:col>
      <xdr:colOff>254000</xdr:colOff>
      <xdr:row>2</xdr:row>
      <xdr:rowOff>116416</xdr:rowOff>
    </xdr:to>
    <xdr:sp macro="" textlink="">
      <xdr:nvSpPr>
        <xdr:cNvPr id="4" name="テキスト ボックス 3"/>
        <xdr:cNvSpPr txBox="1"/>
      </xdr:nvSpPr>
      <xdr:spPr>
        <a:xfrm>
          <a:off x="317500" y="158750"/>
          <a:ext cx="1809750" cy="296333"/>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R3</a:t>
          </a:r>
          <a:r>
            <a:rPr kumimoji="1" lang="ja-JP" altLang="en-US" sz="1100">
              <a:solidFill>
                <a:schemeClr val="bg1"/>
              </a:solidFill>
            </a:rPr>
            <a:t>単価に更新済み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85725</xdr:colOff>
      <xdr:row>0</xdr:row>
      <xdr:rowOff>142875</xdr:rowOff>
    </xdr:from>
    <xdr:to>
      <xdr:col>15</xdr:col>
      <xdr:colOff>95250</xdr:colOff>
      <xdr:row>1</xdr:row>
      <xdr:rowOff>115358</xdr:rowOff>
    </xdr:to>
    <xdr:sp macro="" textlink="">
      <xdr:nvSpPr>
        <xdr:cNvPr id="2" name="テキスト ボックス 1"/>
        <xdr:cNvSpPr txBox="1"/>
      </xdr:nvSpPr>
      <xdr:spPr>
        <a:xfrm>
          <a:off x="2828925" y="142875"/>
          <a:ext cx="1809750" cy="296333"/>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R3</a:t>
          </a:r>
          <a:r>
            <a:rPr kumimoji="1" lang="ja-JP" altLang="en-US" sz="1100">
              <a:solidFill>
                <a:schemeClr val="bg1"/>
              </a:solidFill>
            </a:rPr>
            <a:t>単価に更新済み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51"/>
  <sheetViews>
    <sheetView tabSelected="1" view="pageBreakPreview" zoomScale="85" zoomScaleNormal="100" zoomScaleSheetLayoutView="85" workbookViewId="0">
      <selection activeCell="V25" sqref="V25"/>
    </sheetView>
  </sheetViews>
  <sheetFormatPr defaultRowHeight="13.5"/>
  <cols>
    <col min="1" max="36" width="2.75" style="91" customWidth="1"/>
    <col min="37" max="37" width="3" style="91" customWidth="1"/>
    <col min="38" max="38" width="9" style="91" customWidth="1"/>
    <col min="39" max="55" width="9" style="91" hidden="1" customWidth="1"/>
    <col min="56" max="56" width="9" style="91" customWidth="1"/>
    <col min="57" max="16384" width="9" style="91"/>
  </cols>
  <sheetData>
    <row r="1" spans="1:55" ht="14.25" thickBot="1">
      <c r="A1" s="133"/>
      <c r="B1" s="133"/>
      <c r="C1" s="133"/>
      <c r="D1" s="133"/>
      <c r="E1" s="133"/>
      <c r="F1" s="133"/>
      <c r="G1" s="133"/>
      <c r="H1" s="133"/>
      <c r="I1" s="133"/>
      <c r="J1" s="133"/>
      <c r="K1" s="133"/>
      <c r="L1" s="133"/>
      <c r="M1" s="133"/>
      <c r="N1" s="133"/>
      <c r="O1" s="133"/>
      <c r="P1" s="133"/>
      <c r="Q1" s="133"/>
      <c r="R1" s="134"/>
      <c r="S1" s="213"/>
      <c r="T1" s="213"/>
      <c r="U1" s="135"/>
      <c r="V1" s="135"/>
      <c r="W1" s="135"/>
      <c r="X1" s="135"/>
      <c r="Y1" s="135"/>
      <c r="Z1" s="135"/>
      <c r="AA1" s="135"/>
      <c r="AB1" s="136"/>
      <c r="AC1" s="136"/>
      <c r="AD1" s="136"/>
      <c r="AE1" s="227">
        <f ca="1">TODAY()</f>
        <v>44488</v>
      </c>
      <c r="AF1" s="227"/>
      <c r="AG1" s="227"/>
      <c r="AH1" s="227"/>
      <c r="AI1" s="227"/>
      <c r="AJ1" s="227"/>
      <c r="AP1" s="1"/>
      <c r="AQ1" s="2"/>
      <c r="AR1" s="2"/>
      <c r="AS1" s="1" t="s">
        <v>0</v>
      </c>
      <c r="AT1" s="1"/>
      <c r="AZ1" s="91" t="s">
        <v>230</v>
      </c>
      <c r="BB1" s="91" t="s">
        <v>231</v>
      </c>
    </row>
    <row r="2" spans="1:55" ht="14.25" customHeight="1">
      <c r="A2" s="133"/>
      <c r="B2" s="402" t="s">
        <v>132</v>
      </c>
      <c r="C2" s="403"/>
      <c r="D2" s="403"/>
      <c r="E2" s="403"/>
      <c r="F2" s="403"/>
      <c r="G2" s="403"/>
      <c r="H2" s="403"/>
      <c r="I2" s="404"/>
      <c r="J2" s="133"/>
      <c r="K2" s="133"/>
      <c r="L2" s="133"/>
      <c r="M2" s="133"/>
      <c r="N2" s="133"/>
      <c r="O2" s="133"/>
      <c r="P2" s="133"/>
      <c r="Q2" s="133"/>
      <c r="R2" s="214" t="s">
        <v>207</v>
      </c>
      <c r="S2" s="215"/>
      <c r="T2" s="215"/>
      <c r="U2" s="216"/>
      <c r="V2" s="228" t="s">
        <v>223</v>
      </c>
      <c r="W2" s="229"/>
      <c r="X2" s="229"/>
      <c r="Y2" s="229"/>
      <c r="Z2" s="231"/>
      <c r="AA2" s="231"/>
      <c r="AB2" s="231"/>
      <c r="AC2" s="231"/>
      <c r="AD2" s="231"/>
      <c r="AE2" s="231"/>
      <c r="AF2" s="231"/>
      <c r="AG2" s="231"/>
      <c r="AH2" s="231"/>
      <c r="AI2" s="229" t="s">
        <v>224</v>
      </c>
      <c r="AJ2" s="230"/>
      <c r="AP2" s="1"/>
      <c r="AQ2" s="2"/>
      <c r="AR2" s="2"/>
      <c r="AS2" s="1">
        <v>1</v>
      </c>
      <c r="AT2" s="1">
        <v>12</v>
      </c>
      <c r="BA2" s="91" t="s">
        <v>232</v>
      </c>
      <c r="BC2" s="91">
        <v>0</v>
      </c>
    </row>
    <row r="3" spans="1:55" ht="14.25" customHeight="1">
      <c r="A3" s="133"/>
      <c r="B3" s="405"/>
      <c r="C3" s="406"/>
      <c r="D3" s="406"/>
      <c r="E3" s="406"/>
      <c r="F3" s="406"/>
      <c r="G3" s="406"/>
      <c r="H3" s="406"/>
      <c r="I3" s="407"/>
      <c r="J3" s="133"/>
      <c r="K3" s="133"/>
      <c r="L3" s="133"/>
      <c r="M3" s="133"/>
      <c r="N3" s="133"/>
      <c r="O3" s="133"/>
      <c r="P3" s="133"/>
      <c r="Q3" s="133"/>
      <c r="R3" s="217" t="s">
        <v>1</v>
      </c>
      <c r="S3" s="218"/>
      <c r="T3" s="218"/>
      <c r="U3" s="219"/>
      <c r="V3" s="220" t="s">
        <v>229</v>
      </c>
      <c r="W3" s="221"/>
      <c r="X3" s="221"/>
      <c r="Y3" s="221"/>
      <c r="Z3" s="221"/>
      <c r="AA3" s="221"/>
      <c r="AB3" s="221"/>
      <c r="AC3" s="221"/>
      <c r="AD3" s="221"/>
      <c r="AE3" s="221"/>
      <c r="AF3" s="221"/>
      <c r="AG3" s="221"/>
      <c r="AH3" s="221"/>
      <c r="AI3" s="221"/>
      <c r="AJ3" s="222"/>
      <c r="AP3" s="1"/>
      <c r="AQ3" s="2"/>
      <c r="AR3" s="2"/>
      <c r="AS3" s="3">
        <v>13</v>
      </c>
      <c r="AT3" s="3">
        <v>19</v>
      </c>
      <c r="BA3" s="91" t="s">
        <v>233</v>
      </c>
      <c r="BC3" s="91">
        <v>2</v>
      </c>
    </row>
    <row r="4" spans="1:55" ht="14.25" customHeight="1">
      <c r="A4" s="133"/>
      <c r="B4" s="405"/>
      <c r="C4" s="406"/>
      <c r="D4" s="406"/>
      <c r="E4" s="406"/>
      <c r="F4" s="406"/>
      <c r="G4" s="406"/>
      <c r="H4" s="406"/>
      <c r="I4" s="407"/>
      <c r="J4" s="133"/>
      <c r="K4" s="133"/>
      <c r="L4" s="133"/>
      <c r="M4" s="133"/>
      <c r="N4" s="133"/>
      <c r="O4" s="133"/>
      <c r="P4" s="133"/>
      <c r="Q4" s="133"/>
      <c r="R4" s="217" t="s">
        <v>2</v>
      </c>
      <c r="S4" s="218"/>
      <c r="T4" s="218"/>
      <c r="U4" s="219"/>
      <c r="V4" s="232"/>
      <c r="W4" s="233"/>
      <c r="X4" s="233"/>
      <c r="Y4" s="233"/>
      <c r="Z4" s="233"/>
      <c r="AA4" s="233"/>
      <c r="AB4" s="233"/>
      <c r="AC4" s="233"/>
      <c r="AD4" s="233"/>
      <c r="AE4" s="233"/>
      <c r="AF4" s="233"/>
      <c r="AG4" s="233"/>
      <c r="AH4" s="233"/>
      <c r="AI4" s="233"/>
      <c r="AJ4" s="233"/>
      <c r="AP4" s="1"/>
      <c r="AS4" s="3"/>
      <c r="AT4" s="3"/>
      <c r="AX4" s="4" t="s">
        <v>3</v>
      </c>
      <c r="AY4" s="2" t="e">
        <f>$AE$16&amp;AX4</f>
        <v>#N/A</v>
      </c>
      <c r="BA4" s="91" t="s">
        <v>234</v>
      </c>
      <c r="BC4" s="91">
        <v>3</v>
      </c>
    </row>
    <row r="5" spans="1:55" ht="14.25" customHeight="1">
      <c r="A5" s="133"/>
      <c r="B5" s="405"/>
      <c r="C5" s="406"/>
      <c r="D5" s="406"/>
      <c r="E5" s="406"/>
      <c r="F5" s="406"/>
      <c r="G5" s="406"/>
      <c r="H5" s="406"/>
      <c r="I5" s="407"/>
      <c r="J5" s="133"/>
      <c r="K5" s="133"/>
      <c r="L5" s="133"/>
      <c r="M5" s="133"/>
      <c r="N5" s="133"/>
      <c r="O5" s="133"/>
      <c r="P5" s="133"/>
      <c r="Q5" s="133"/>
      <c r="R5" s="385" t="s">
        <v>208</v>
      </c>
      <c r="S5" s="386"/>
      <c r="T5" s="386"/>
      <c r="U5" s="387"/>
      <c r="V5" s="234"/>
      <c r="W5" s="235"/>
      <c r="X5" s="235"/>
      <c r="Y5" s="235"/>
      <c r="Z5" s="235"/>
      <c r="AA5" s="235"/>
      <c r="AB5" s="235"/>
      <c r="AC5" s="235"/>
      <c r="AD5" s="235"/>
      <c r="AE5" s="235"/>
      <c r="AF5" s="235"/>
      <c r="AG5" s="235"/>
      <c r="AH5" s="235"/>
      <c r="AI5" s="235"/>
      <c r="AJ5" s="235"/>
      <c r="AP5" s="1"/>
      <c r="AS5" s="3"/>
      <c r="AT5" s="3"/>
      <c r="AX5" s="4"/>
      <c r="AY5" s="2"/>
      <c r="BA5" s="91" t="s">
        <v>235</v>
      </c>
      <c r="BC5" s="91">
        <v>4</v>
      </c>
    </row>
    <row r="6" spans="1:55" ht="14.25" customHeight="1">
      <c r="A6" s="133"/>
      <c r="B6" s="405"/>
      <c r="C6" s="406"/>
      <c r="D6" s="406"/>
      <c r="E6" s="406"/>
      <c r="F6" s="406"/>
      <c r="G6" s="406"/>
      <c r="H6" s="406"/>
      <c r="I6" s="407"/>
      <c r="J6" s="133"/>
      <c r="K6" s="133"/>
      <c r="L6" s="133"/>
      <c r="M6" s="133"/>
      <c r="N6" s="133"/>
      <c r="O6" s="133"/>
      <c r="P6" s="133"/>
      <c r="Q6" s="133"/>
      <c r="R6" s="388"/>
      <c r="S6" s="389"/>
      <c r="T6" s="389"/>
      <c r="U6" s="390"/>
      <c r="V6" s="236"/>
      <c r="W6" s="237"/>
      <c r="X6" s="237"/>
      <c r="Y6" s="237"/>
      <c r="Z6" s="237"/>
      <c r="AA6" s="237"/>
      <c r="AB6" s="237"/>
      <c r="AC6" s="237"/>
      <c r="AD6" s="237"/>
      <c r="AE6" s="237"/>
      <c r="AF6" s="237"/>
      <c r="AG6" s="237"/>
      <c r="AH6" s="237"/>
      <c r="AI6" s="237"/>
      <c r="AJ6" s="237"/>
      <c r="AP6" s="1"/>
      <c r="AS6" s="3"/>
      <c r="AT6" s="3"/>
      <c r="AX6" s="5" t="s">
        <v>4</v>
      </c>
      <c r="AY6" s="2" t="e">
        <f>$AE$16&amp;AX6</f>
        <v>#N/A</v>
      </c>
      <c r="BA6" s="91" t="s">
        <v>236</v>
      </c>
      <c r="BC6" s="91">
        <v>5</v>
      </c>
    </row>
    <row r="7" spans="1:55" ht="15" customHeight="1" thickBot="1">
      <c r="A7" s="133"/>
      <c r="B7" s="408"/>
      <c r="C7" s="409"/>
      <c r="D7" s="409"/>
      <c r="E7" s="409"/>
      <c r="F7" s="409"/>
      <c r="G7" s="409"/>
      <c r="H7" s="409"/>
      <c r="I7" s="410"/>
      <c r="J7" s="133"/>
      <c r="K7" s="133"/>
      <c r="L7" s="133"/>
      <c r="M7" s="133"/>
      <c r="N7" s="133"/>
      <c r="O7" s="133"/>
      <c r="P7" s="133"/>
      <c r="Q7" s="133"/>
      <c r="R7" s="411" t="s">
        <v>209</v>
      </c>
      <c r="S7" s="412"/>
      <c r="T7" s="412"/>
      <c r="U7" s="413"/>
      <c r="V7" s="224"/>
      <c r="W7" s="225"/>
      <c r="X7" s="225"/>
      <c r="Y7" s="225"/>
      <c r="Z7" s="225"/>
      <c r="AA7" s="225"/>
      <c r="AB7" s="225"/>
      <c r="AC7" s="225"/>
      <c r="AD7" s="225"/>
      <c r="AE7" s="225"/>
      <c r="AF7" s="225"/>
      <c r="AG7" s="225"/>
      <c r="AH7" s="225"/>
      <c r="AI7" s="225"/>
      <c r="AJ7" s="226"/>
      <c r="AP7" s="1"/>
      <c r="AS7" s="3"/>
      <c r="AT7" s="3"/>
      <c r="AX7" s="5" t="s">
        <v>5</v>
      </c>
      <c r="AY7" s="2" t="e">
        <f>$AE$16&amp;"１，２歳児"</f>
        <v>#N/A</v>
      </c>
      <c r="BA7" s="91" t="s">
        <v>237</v>
      </c>
      <c r="BC7" s="91">
        <v>6</v>
      </c>
    </row>
    <row r="8" spans="1:55" ht="6" customHeight="1">
      <c r="A8" s="133"/>
      <c r="B8" s="133"/>
      <c r="C8" s="133"/>
      <c r="D8" s="133"/>
      <c r="E8" s="133"/>
      <c r="F8" s="133"/>
      <c r="G8" s="133"/>
      <c r="H8" s="133"/>
      <c r="I8" s="133"/>
      <c r="J8" s="133"/>
      <c r="K8" s="133"/>
      <c r="L8" s="133"/>
      <c r="M8" s="133"/>
      <c r="N8" s="133"/>
      <c r="O8" s="133"/>
      <c r="P8" s="133"/>
      <c r="Q8" s="133"/>
      <c r="R8" s="137"/>
      <c r="S8" s="137"/>
      <c r="T8" s="137"/>
      <c r="U8" s="137"/>
      <c r="V8" s="138"/>
      <c r="W8" s="138"/>
      <c r="X8" s="138"/>
      <c r="Y8" s="138"/>
      <c r="Z8" s="138"/>
      <c r="AA8" s="138"/>
      <c r="AB8" s="138"/>
      <c r="AC8" s="138"/>
      <c r="AD8" s="138"/>
      <c r="AE8" s="138"/>
      <c r="AF8" s="138"/>
      <c r="AG8" s="138"/>
      <c r="AH8" s="138"/>
      <c r="AI8" s="138"/>
      <c r="AJ8" s="138"/>
      <c r="AP8" s="1"/>
      <c r="AS8" s="3"/>
      <c r="AT8" s="3"/>
      <c r="AX8" s="5" t="s">
        <v>6</v>
      </c>
      <c r="AY8" s="2" t="e">
        <f>$AE$16&amp;"１，２歳児"</f>
        <v>#N/A</v>
      </c>
      <c r="BA8" s="91" t="s">
        <v>238</v>
      </c>
      <c r="BC8" s="91">
        <v>7</v>
      </c>
    </row>
    <row r="9" spans="1:55" ht="6.75" customHeight="1">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P9" s="1"/>
      <c r="AS9" s="3"/>
      <c r="AT9" s="3"/>
      <c r="AX9" s="5" t="s">
        <v>7</v>
      </c>
      <c r="AY9" s="2" t="e">
        <f>$AE$16&amp;AX9</f>
        <v>#N/A</v>
      </c>
      <c r="BA9" s="91" t="s">
        <v>247</v>
      </c>
    </row>
    <row r="10" spans="1:55" ht="21">
      <c r="A10" s="223" t="s">
        <v>246</v>
      </c>
      <c r="B10" s="223"/>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P10" s="1"/>
      <c r="AQ10" s="5"/>
      <c r="AR10" s="2"/>
      <c r="AS10" s="3"/>
      <c r="AT10" s="3"/>
    </row>
    <row r="11" spans="1:55" ht="6" customHeight="1">
      <c r="A11" s="133"/>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P11" s="1"/>
      <c r="AQ11" s="2"/>
      <c r="AR11" s="2"/>
      <c r="AS11" s="3"/>
      <c r="AT11" s="3"/>
    </row>
    <row r="12" spans="1:55">
      <c r="A12" s="139" t="s">
        <v>158</v>
      </c>
      <c r="B12" s="140"/>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2"/>
      <c r="AC12" s="142"/>
      <c r="AD12" s="142"/>
      <c r="AE12" s="142"/>
      <c r="AF12" s="142"/>
      <c r="AG12" s="143"/>
      <c r="AH12" s="143"/>
      <c r="AI12" s="144"/>
      <c r="AJ12" s="145"/>
      <c r="AP12" s="1"/>
      <c r="AQ12" s="2"/>
      <c r="AR12" s="2"/>
      <c r="AS12" s="3"/>
      <c r="AT12" s="3"/>
    </row>
    <row r="13" spans="1:55">
      <c r="A13" s="370" t="s">
        <v>8</v>
      </c>
      <c r="B13" s="371"/>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2"/>
      <c r="AP13" s="1"/>
      <c r="AQ13" s="2"/>
      <c r="AR13" s="2"/>
      <c r="AS13" s="3"/>
      <c r="AT13" s="3"/>
    </row>
    <row r="14" spans="1:55">
      <c r="A14" s="146" t="s">
        <v>9</v>
      </c>
      <c r="B14" s="147"/>
      <c r="C14" s="148"/>
      <c r="D14" s="148"/>
      <c r="E14" s="148"/>
      <c r="F14" s="148"/>
      <c r="G14" s="148"/>
      <c r="H14" s="148"/>
      <c r="I14" s="148"/>
      <c r="J14" s="148"/>
      <c r="K14" s="148"/>
      <c r="L14" s="148"/>
      <c r="M14" s="125"/>
      <c r="N14" s="148"/>
      <c r="O14" s="148"/>
      <c r="P14" s="148"/>
      <c r="Q14" s="148"/>
      <c r="R14" s="148"/>
      <c r="S14" s="148"/>
      <c r="T14" s="148"/>
      <c r="U14" s="148"/>
      <c r="V14" s="148"/>
      <c r="W14" s="148"/>
      <c r="X14" s="148"/>
      <c r="Y14" s="148"/>
      <c r="Z14" s="148"/>
      <c r="AA14" s="148"/>
      <c r="AB14" s="149"/>
      <c r="AC14" s="149"/>
      <c r="AD14" s="149"/>
      <c r="AE14" s="149"/>
      <c r="AF14" s="149"/>
      <c r="AG14" s="148"/>
      <c r="AH14" s="148"/>
      <c r="AI14" s="150"/>
      <c r="AJ14" s="151"/>
      <c r="AP14" s="1"/>
      <c r="AQ14" s="2"/>
      <c r="AR14" s="2"/>
      <c r="AS14" s="3"/>
      <c r="AT14" s="3"/>
    </row>
    <row r="15" spans="1:55" ht="8.25" customHeight="1" thickBot="1">
      <c r="A15" s="133"/>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P15" s="1"/>
      <c r="AQ15" s="2"/>
      <c r="AR15" s="2"/>
      <c r="AS15" s="3"/>
      <c r="AT15" s="3"/>
    </row>
    <row r="16" spans="1:55" ht="27.75" customHeight="1" thickBot="1">
      <c r="A16" s="344" t="s">
        <v>157</v>
      </c>
      <c r="B16" s="344"/>
      <c r="C16" s="344"/>
      <c r="D16" s="344"/>
      <c r="E16" s="344"/>
      <c r="F16" s="345"/>
      <c r="G16" s="346"/>
      <c r="H16" s="347"/>
      <c r="I16" s="347"/>
      <c r="J16" s="347"/>
      <c r="K16" s="347"/>
      <c r="L16" s="348"/>
      <c r="M16" s="349" t="s">
        <v>10</v>
      </c>
      <c r="N16" s="344"/>
      <c r="O16" s="344"/>
      <c r="P16" s="344"/>
      <c r="Q16" s="344"/>
      <c r="R16" s="345"/>
      <c r="S16" s="376"/>
      <c r="T16" s="377"/>
      <c r="U16" s="377"/>
      <c r="V16" s="377"/>
      <c r="W16" s="377"/>
      <c r="X16" s="378"/>
      <c r="Y16" s="349" t="s">
        <v>11</v>
      </c>
      <c r="Z16" s="344"/>
      <c r="AA16" s="344"/>
      <c r="AB16" s="344"/>
      <c r="AC16" s="344"/>
      <c r="AD16" s="344"/>
      <c r="AE16" s="379" t="e">
        <f>VLOOKUP(S16,定員,2,1)</f>
        <v>#N/A</v>
      </c>
      <c r="AF16" s="379"/>
      <c r="AG16" s="379"/>
      <c r="AH16" s="379"/>
      <c r="AI16" s="379"/>
      <c r="AJ16" s="379"/>
      <c r="AP16" s="1"/>
      <c r="AQ16" s="1"/>
      <c r="AR16" s="1"/>
      <c r="AS16" s="3"/>
      <c r="AT16" s="3"/>
    </row>
    <row r="17" spans="1:46" ht="6" customHeight="1">
      <c r="A17" s="133"/>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P17" s="1"/>
      <c r="AQ17" s="1"/>
      <c r="AR17" s="1"/>
      <c r="AS17" s="3"/>
      <c r="AT17" s="3"/>
    </row>
    <row r="18" spans="1:46" ht="3.75" customHeight="1">
      <c r="A18" s="133"/>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P18" s="1"/>
      <c r="AQ18" s="2"/>
      <c r="AR18" s="2"/>
      <c r="AS18" s="3"/>
      <c r="AT18" s="3"/>
    </row>
    <row r="19" spans="1:46" ht="7.5" customHeight="1">
      <c r="A19" s="133"/>
      <c r="B19" s="133"/>
      <c r="C19" s="133"/>
      <c r="D19" s="133"/>
      <c r="E19" s="133"/>
      <c r="F19" s="133"/>
      <c r="G19" s="380" t="s">
        <v>12</v>
      </c>
      <c r="H19" s="380"/>
      <c r="I19" s="380"/>
      <c r="J19" s="380"/>
      <c r="K19" s="380"/>
      <c r="L19" s="380"/>
      <c r="M19" s="391" t="s">
        <v>13</v>
      </c>
      <c r="N19" s="391"/>
      <c r="O19" s="391"/>
      <c r="P19" s="391"/>
      <c r="Q19" s="391"/>
      <c r="R19" s="392"/>
      <c r="S19" s="395" t="s">
        <v>14</v>
      </c>
      <c r="T19" s="396"/>
      <c r="U19" s="396"/>
      <c r="V19" s="396"/>
      <c r="W19" s="396"/>
      <c r="X19" s="396"/>
      <c r="Y19" s="152"/>
      <c r="Z19" s="152"/>
      <c r="AA19" s="153"/>
      <c r="AB19" s="154"/>
      <c r="AC19" s="155"/>
      <c r="AD19" s="133"/>
      <c r="AE19" s="133"/>
      <c r="AF19" s="133"/>
      <c r="AG19" s="133"/>
      <c r="AH19" s="133"/>
      <c r="AI19" s="133"/>
      <c r="AJ19" s="133"/>
      <c r="AP19" s="3"/>
      <c r="AQ19" s="1"/>
      <c r="AR19" s="1"/>
      <c r="AS19" s="3"/>
      <c r="AT19" s="3"/>
    </row>
    <row r="20" spans="1:46" ht="21" customHeight="1" thickBot="1">
      <c r="A20" s="133"/>
      <c r="B20" s="133"/>
      <c r="C20" s="133"/>
      <c r="D20" s="133"/>
      <c r="E20" s="133"/>
      <c r="F20" s="133"/>
      <c r="G20" s="381"/>
      <c r="H20" s="381"/>
      <c r="I20" s="381"/>
      <c r="J20" s="381"/>
      <c r="K20" s="381"/>
      <c r="L20" s="381"/>
      <c r="M20" s="391"/>
      <c r="N20" s="391"/>
      <c r="O20" s="391"/>
      <c r="P20" s="391"/>
      <c r="Q20" s="391"/>
      <c r="R20" s="392"/>
      <c r="S20" s="397"/>
      <c r="T20" s="398"/>
      <c r="U20" s="398"/>
      <c r="V20" s="398"/>
      <c r="W20" s="398"/>
      <c r="X20" s="398"/>
      <c r="Y20" s="401" t="s">
        <v>15</v>
      </c>
      <c r="Z20" s="401"/>
      <c r="AA20" s="401"/>
      <c r="AB20" s="401"/>
      <c r="AC20" s="401"/>
      <c r="AD20" s="133"/>
      <c r="AE20" s="133"/>
      <c r="AF20" s="133"/>
      <c r="AG20" s="133"/>
      <c r="AH20" s="133"/>
      <c r="AI20" s="133"/>
      <c r="AJ20" s="133"/>
    </row>
    <row r="21" spans="1:46" ht="30.75" customHeight="1" thickBot="1">
      <c r="A21" s="133"/>
      <c r="B21" s="133"/>
      <c r="C21" s="133"/>
      <c r="D21" s="133"/>
      <c r="E21" s="133"/>
      <c r="F21" s="133"/>
      <c r="G21" s="382">
        <v>12</v>
      </c>
      <c r="H21" s="383"/>
      <c r="I21" s="383"/>
      <c r="J21" s="383"/>
      <c r="K21" s="383"/>
      <c r="L21" s="384"/>
      <c r="M21" s="393">
        <f>VLOOKUP(G16,平均勤続年数,3)</f>
        <v>2</v>
      </c>
      <c r="N21" s="394"/>
      <c r="O21" s="394"/>
      <c r="P21" s="394"/>
      <c r="Q21" s="394"/>
      <c r="R21" s="394"/>
      <c r="S21" s="399">
        <f>IF(Y21="○",VLOOKUP($G$16,平均勤続年数,4),VLOOKUP($G$16,平均勤続年数,4)-2)</f>
        <v>4</v>
      </c>
      <c r="T21" s="399"/>
      <c r="U21" s="399"/>
      <c r="V21" s="399"/>
      <c r="W21" s="399"/>
      <c r="X21" s="400"/>
      <c r="Y21" s="373"/>
      <c r="Z21" s="374"/>
      <c r="AA21" s="374"/>
      <c r="AB21" s="374"/>
      <c r="AC21" s="375"/>
      <c r="AD21" s="133"/>
      <c r="AE21" s="133"/>
      <c r="AF21" s="133"/>
      <c r="AG21" s="133"/>
      <c r="AH21" s="133"/>
      <c r="AI21" s="133"/>
      <c r="AJ21" s="133"/>
    </row>
    <row r="22" spans="1:46" ht="9.9499999999999993" customHeight="1">
      <c r="A22" s="133"/>
      <c r="B22" s="133"/>
      <c r="C22" s="133"/>
      <c r="D22" s="133"/>
      <c r="E22" s="133"/>
      <c r="F22" s="164"/>
      <c r="G22" s="133"/>
      <c r="H22" s="133"/>
      <c r="I22" s="133"/>
      <c r="J22" s="133"/>
      <c r="K22" s="133"/>
      <c r="L22" s="164"/>
      <c r="M22" s="164"/>
      <c r="N22" s="164"/>
      <c r="O22" s="164"/>
      <c r="P22" s="164"/>
      <c r="Q22" s="164"/>
      <c r="R22" s="164"/>
      <c r="S22" s="164"/>
      <c r="T22" s="164"/>
      <c r="U22" s="164"/>
      <c r="V22" s="133"/>
      <c r="W22" s="133"/>
      <c r="X22" s="133"/>
      <c r="Y22" s="133"/>
      <c r="Z22" s="133"/>
      <c r="AA22" s="164"/>
      <c r="AB22" s="133"/>
      <c r="AC22" s="133"/>
      <c r="AD22" s="133"/>
      <c r="AE22" s="133"/>
      <c r="AF22" s="133"/>
      <c r="AG22" s="133"/>
      <c r="AH22" s="133"/>
      <c r="AI22" s="133"/>
      <c r="AJ22" s="133"/>
    </row>
    <row r="23" spans="1:46" s="133" customFormat="1" ht="30.75" customHeight="1" thickBot="1">
      <c r="G23" s="176" t="s">
        <v>225</v>
      </c>
      <c r="H23" s="176"/>
      <c r="I23" s="176"/>
      <c r="J23" s="176"/>
      <c r="K23" s="176"/>
      <c r="L23" s="177" t="s">
        <v>226</v>
      </c>
      <c r="M23" s="177"/>
      <c r="N23" s="177"/>
      <c r="O23" s="177"/>
      <c r="P23" s="177"/>
      <c r="Q23" s="178" t="s">
        <v>227</v>
      </c>
      <c r="R23" s="177"/>
      <c r="S23" s="177"/>
      <c r="T23" s="177"/>
      <c r="U23" s="179"/>
      <c r="V23" s="180" t="s">
        <v>228</v>
      </c>
      <c r="W23" s="181"/>
      <c r="X23" s="181"/>
      <c r="Y23" s="181"/>
      <c r="Z23" s="181"/>
    </row>
    <row r="24" spans="1:46" s="133" customFormat="1" ht="30.75" customHeight="1" thickBot="1">
      <c r="G24" s="182"/>
      <c r="H24" s="183"/>
      <c r="I24" s="183"/>
      <c r="J24" s="183"/>
      <c r="K24" s="183"/>
      <c r="L24" s="184"/>
      <c r="M24" s="185"/>
      <c r="N24" s="185"/>
      <c r="O24" s="185"/>
      <c r="P24" s="186"/>
      <c r="Q24" s="187"/>
      <c r="R24" s="188"/>
      <c r="S24" s="188"/>
      <c r="T24" s="188"/>
      <c r="U24" s="189"/>
      <c r="V24" s="190">
        <f>IF(S21-Q24&gt;=0,S21-Q24,0)</f>
        <v>4</v>
      </c>
      <c r="W24" s="181"/>
      <c r="X24" s="181"/>
      <c r="Y24" s="181"/>
      <c r="Z24" s="181"/>
    </row>
    <row r="25" spans="1:46" s="2" customFormat="1" ht="15" customHeight="1">
      <c r="A25" s="156" t="s">
        <v>156</v>
      </c>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7"/>
      <c r="AJ25" s="158"/>
      <c r="AK25" s="6"/>
    </row>
    <row r="26" spans="1:46" s="2" customFormat="1" ht="32.25" customHeight="1">
      <c r="A26" s="343" t="s">
        <v>131</v>
      </c>
      <c r="B26" s="343"/>
      <c r="C26" s="343"/>
      <c r="D26" s="343"/>
      <c r="E26" s="343"/>
      <c r="F26" s="343"/>
      <c r="G26" s="343"/>
      <c r="H26" s="343"/>
      <c r="I26" s="343"/>
      <c r="J26" s="343"/>
      <c r="K26" s="343"/>
      <c r="L26" s="343"/>
      <c r="M26" s="351" t="e">
        <f>ROUNDDOWN(M50,-3)</f>
        <v>#N/A</v>
      </c>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row>
    <row r="27" spans="1:46" s="168" customFormat="1" ht="32.25" customHeight="1">
      <c r="A27" s="191" t="s">
        <v>244</v>
      </c>
      <c r="B27" s="191"/>
      <c r="C27" s="191"/>
      <c r="D27" s="191"/>
      <c r="E27" s="191"/>
      <c r="F27" s="191"/>
      <c r="G27" s="191"/>
      <c r="H27" s="191"/>
      <c r="I27" s="191"/>
      <c r="J27" s="191"/>
      <c r="K27" s="191"/>
      <c r="L27" s="191"/>
      <c r="M27" s="192" t="e">
        <f>ROUNDDOWN(M51,-3)</f>
        <v>#N/A</v>
      </c>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3"/>
    </row>
    <row r="28" spans="1:46" ht="3.75" customHeight="1">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row>
    <row r="29" spans="1:46">
      <c r="A29" s="194" t="s">
        <v>16</v>
      </c>
      <c r="B29" s="195"/>
      <c r="C29" s="195"/>
      <c r="D29" s="195"/>
      <c r="E29" s="195"/>
      <c r="F29" s="195"/>
      <c r="G29" s="195"/>
      <c r="H29" s="195"/>
      <c r="I29" s="195"/>
      <c r="J29" s="195"/>
      <c r="K29" s="200" t="s">
        <v>17</v>
      </c>
      <c r="L29" s="201"/>
      <c r="M29" s="238" t="s">
        <v>18</v>
      </c>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row>
    <row r="30" spans="1:46">
      <c r="A30" s="196"/>
      <c r="B30" s="197"/>
      <c r="C30" s="197"/>
      <c r="D30" s="197"/>
      <c r="E30" s="197"/>
      <c r="F30" s="197"/>
      <c r="G30" s="197"/>
      <c r="H30" s="197"/>
      <c r="I30" s="197"/>
      <c r="J30" s="197"/>
      <c r="K30" s="202"/>
      <c r="L30" s="203"/>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row>
    <row r="31" spans="1:46" ht="21" customHeight="1">
      <c r="A31" s="196"/>
      <c r="B31" s="197"/>
      <c r="C31" s="197"/>
      <c r="D31" s="197"/>
      <c r="E31" s="197"/>
      <c r="F31" s="197"/>
      <c r="G31" s="197"/>
      <c r="H31" s="197"/>
      <c r="I31" s="197"/>
      <c r="J31" s="197"/>
      <c r="K31" s="202"/>
      <c r="L31" s="203"/>
      <c r="M31" s="204" t="s">
        <v>7</v>
      </c>
      <c r="N31" s="205"/>
      <c r="O31" s="205"/>
      <c r="P31" s="205"/>
      <c r="Q31" s="204" t="s">
        <v>126</v>
      </c>
      <c r="R31" s="205"/>
      <c r="S31" s="205"/>
      <c r="T31" s="205"/>
      <c r="U31" s="204" t="s">
        <v>6</v>
      </c>
      <c r="V31" s="205"/>
      <c r="W31" s="205"/>
      <c r="X31" s="206"/>
      <c r="Y31" s="204" t="s">
        <v>127</v>
      </c>
      <c r="Z31" s="205"/>
      <c r="AA31" s="205"/>
      <c r="AB31" s="206"/>
      <c r="AC31" s="204" t="s">
        <v>129</v>
      </c>
      <c r="AD31" s="205"/>
      <c r="AE31" s="205"/>
      <c r="AF31" s="206"/>
      <c r="AG31" s="204" t="s">
        <v>128</v>
      </c>
      <c r="AH31" s="205"/>
      <c r="AI31" s="205"/>
      <c r="AJ31" s="206"/>
    </row>
    <row r="32" spans="1:46" ht="21" customHeight="1" thickBot="1">
      <c r="A32" s="198"/>
      <c r="B32" s="199"/>
      <c r="C32" s="199"/>
      <c r="D32" s="199"/>
      <c r="E32" s="199"/>
      <c r="F32" s="199"/>
      <c r="G32" s="199"/>
      <c r="H32" s="199"/>
      <c r="I32" s="199"/>
      <c r="J32" s="199"/>
      <c r="K32" s="202"/>
      <c r="L32" s="203"/>
      <c r="M32" s="207" t="s">
        <v>19</v>
      </c>
      <c r="N32" s="208"/>
      <c r="O32" s="209" t="s">
        <v>20</v>
      </c>
      <c r="P32" s="210"/>
      <c r="Q32" s="207" t="s">
        <v>19</v>
      </c>
      <c r="R32" s="211"/>
      <c r="S32" s="212" t="s">
        <v>20</v>
      </c>
      <c r="T32" s="210"/>
      <c r="U32" s="207" t="s">
        <v>19</v>
      </c>
      <c r="V32" s="211"/>
      <c r="W32" s="212" t="s">
        <v>20</v>
      </c>
      <c r="X32" s="210"/>
      <c r="Y32" s="207" t="s">
        <v>19</v>
      </c>
      <c r="Z32" s="211"/>
      <c r="AA32" s="212" t="s">
        <v>20</v>
      </c>
      <c r="AB32" s="210"/>
      <c r="AC32" s="207" t="s">
        <v>19</v>
      </c>
      <c r="AD32" s="211"/>
      <c r="AE32" s="212" t="s">
        <v>20</v>
      </c>
      <c r="AF32" s="210"/>
      <c r="AG32" s="207" t="s">
        <v>19</v>
      </c>
      <c r="AH32" s="211"/>
      <c r="AI32" s="212" t="s">
        <v>20</v>
      </c>
      <c r="AJ32" s="210"/>
    </row>
    <row r="33" spans="1:42" ht="21" customHeight="1" thickBot="1">
      <c r="A33" s="360" t="s">
        <v>21</v>
      </c>
      <c r="B33" s="361"/>
      <c r="C33" s="361"/>
      <c r="D33" s="361"/>
      <c r="E33" s="361"/>
      <c r="F33" s="361"/>
      <c r="G33" s="361"/>
      <c r="H33" s="361"/>
      <c r="I33" s="361"/>
      <c r="J33" s="361"/>
      <c r="K33" s="239" t="s">
        <v>22</v>
      </c>
      <c r="L33" s="239"/>
      <c r="M33" s="240"/>
      <c r="N33" s="241"/>
      <c r="O33" s="242"/>
      <c r="P33" s="243"/>
      <c r="Q33" s="244"/>
      <c r="R33" s="242"/>
      <c r="S33" s="242"/>
      <c r="T33" s="241"/>
      <c r="U33" s="244"/>
      <c r="V33" s="242"/>
      <c r="W33" s="242"/>
      <c r="X33" s="243"/>
      <c r="Y33" s="245"/>
      <c r="Z33" s="242"/>
      <c r="AA33" s="242"/>
      <c r="AB33" s="243"/>
      <c r="AC33" s="245"/>
      <c r="AD33" s="242"/>
      <c r="AE33" s="242"/>
      <c r="AF33" s="243"/>
      <c r="AG33" s="245"/>
      <c r="AH33" s="242"/>
      <c r="AI33" s="242"/>
      <c r="AJ33" s="246"/>
    </row>
    <row r="34" spans="1:42" ht="21" customHeight="1">
      <c r="A34" s="363" t="s">
        <v>23</v>
      </c>
      <c r="B34" s="364" t="s">
        <v>24</v>
      </c>
      <c r="C34" s="159" t="s">
        <v>25</v>
      </c>
      <c r="D34" s="159"/>
      <c r="E34" s="159"/>
      <c r="F34" s="159"/>
      <c r="G34" s="159"/>
      <c r="H34" s="159"/>
      <c r="I34" s="159"/>
      <c r="J34" s="159"/>
      <c r="K34" s="247" t="s">
        <v>245</v>
      </c>
      <c r="L34" s="248"/>
      <c r="M34" s="249" t="e">
        <f>IF($K34="○",VLOOKUP(AY9,単価表,12,0),0)</f>
        <v>#N/A</v>
      </c>
      <c r="N34" s="250"/>
      <c r="O34" s="251" t="e">
        <f>IF($K34="○",VLOOKUP(AY9,単価表,15,0),0)</f>
        <v>#N/A</v>
      </c>
      <c r="P34" s="252"/>
      <c r="Q34" s="253" t="e">
        <f>IF($K34="○",VLOOKUP(AY9,単価表,12,0),0)</f>
        <v>#N/A</v>
      </c>
      <c r="R34" s="251"/>
      <c r="S34" s="251" t="e">
        <f>IF($K34="○",VLOOKUP(AY9,単価表,15,0),0)</f>
        <v>#N/A</v>
      </c>
      <c r="T34" s="252"/>
      <c r="U34" s="249" t="e">
        <f>IF($K34="○",VLOOKUP(AY8,単価表,12,0),0)</f>
        <v>#N/A</v>
      </c>
      <c r="V34" s="251"/>
      <c r="W34" s="251" t="e">
        <f>IF($K34="○",VLOOKUP(AY8,単価表,15,0),0)</f>
        <v>#N/A</v>
      </c>
      <c r="X34" s="250"/>
      <c r="Y34" s="253" t="e">
        <f>IF($K34="○",VLOOKUP(AY8,単価表,12,0),0)</f>
        <v>#N/A</v>
      </c>
      <c r="Z34" s="251"/>
      <c r="AA34" s="251" t="e">
        <f>IF($K34="○",VLOOKUP(AY8,単価表,15,0),0)</f>
        <v>#N/A</v>
      </c>
      <c r="AB34" s="252"/>
      <c r="AC34" s="249" t="e">
        <f>IF($K34="○",VLOOKUP(AY7,単価表,12,0),0)</f>
        <v>#N/A</v>
      </c>
      <c r="AD34" s="251"/>
      <c r="AE34" s="251" t="e">
        <f>IF($K34="○",VLOOKUP(AY7,単価表,15,0),0)</f>
        <v>#N/A</v>
      </c>
      <c r="AF34" s="250"/>
      <c r="AG34" s="253" t="e">
        <f>IF($K34="○",VLOOKUP(AY7,単価表,12,0),0)</f>
        <v>#N/A</v>
      </c>
      <c r="AH34" s="251"/>
      <c r="AI34" s="251" t="e">
        <f>IF($K34="○",VLOOKUP(AY7,単価表,15,0),0)</f>
        <v>#N/A</v>
      </c>
      <c r="AJ34" s="252"/>
    </row>
    <row r="35" spans="1:42" ht="21" customHeight="1">
      <c r="A35" s="363"/>
      <c r="B35" s="364"/>
      <c r="C35" s="160" t="s">
        <v>155</v>
      </c>
      <c r="D35" s="160"/>
      <c r="E35" s="160"/>
      <c r="F35" s="160"/>
      <c r="G35" s="160"/>
      <c r="H35" s="160"/>
      <c r="I35" s="160"/>
      <c r="J35" s="160"/>
      <c r="K35" s="281"/>
      <c r="L35" s="282"/>
      <c r="M35" s="354">
        <f>IF($K35="○",VLOOKUP(AY9,単価表,25,0),0)</f>
        <v>0</v>
      </c>
      <c r="N35" s="355"/>
      <c r="O35" s="353">
        <f>IF($K35="○",VLOOKUP(AY9,単価表,25,0),0)</f>
        <v>0</v>
      </c>
      <c r="P35" s="359"/>
      <c r="Q35" s="352">
        <f>IF($K35="○",VLOOKUP(AY9,単価表,25,0),0)</f>
        <v>0</v>
      </c>
      <c r="R35" s="353"/>
      <c r="S35" s="353">
        <f>IF($K35="○",VLOOKUP(AY9,単価表,25,0),0)</f>
        <v>0</v>
      </c>
      <c r="T35" s="359"/>
      <c r="U35" s="354">
        <f>IF($K35="○",VLOOKUP(AY8,単価表,25,0),0)</f>
        <v>0</v>
      </c>
      <c r="V35" s="353"/>
      <c r="W35" s="353">
        <f>IF($K35="○",VLOOKUP(AY8,単価表,25,0),0)</f>
        <v>0</v>
      </c>
      <c r="X35" s="355"/>
      <c r="Y35" s="352">
        <f>IF($K35="○",VLOOKUP(AY8,単価表,25,0),0)</f>
        <v>0</v>
      </c>
      <c r="Z35" s="353"/>
      <c r="AA35" s="353">
        <f>IF($K35="○",VLOOKUP(AY8,単価表,25,0),0)</f>
        <v>0</v>
      </c>
      <c r="AB35" s="359"/>
      <c r="AC35" s="354">
        <f>IF($K35="○",VLOOKUP(AY7,単価表,25,0),0)</f>
        <v>0</v>
      </c>
      <c r="AD35" s="353"/>
      <c r="AE35" s="353">
        <f>IF($K35="○",VLOOKUP(AY7,単価表,25,0),0)</f>
        <v>0</v>
      </c>
      <c r="AF35" s="355"/>
      <c r="AG35" s="352">
        <f>IF($K35="○",VLOOKUP(AY7,単価表,25,0),0)</f>
        <v>0</v>
      </c>
      <c r="AH35" s="353"/>
      <c r="AI35" s="353">
        <f>IF($K35="○",VLOOKUP(AY7,単価表,25,0),0)</f>
        <v>0</v>
      </c>
      <c r="AJ35" s="359"/>
    </row>
    <row r="36" spans="1:42" ht="21" customHeight="1">
      <c r="A36" s="363"/>
      <c r="B36" s="364"/>
      <c r="C36" s="160" t="s">
        <v>130</v>
      </c>
      <c r="D36" s="160"/>
      <c r="E36" s="160"/>
      <c r="F36" s="160"/>
      <c r="G36" s="160"/>
      <c r="H36" s="160"/>
      <c r="I36" s="160"/>
      <c r="J36" s="160"/>
      <c r="K36" s="281"/>
      <c r="L36" s="282"/>
      <c r="M36" s="358"/>
      <c r="N36" s="325"/>
      <c r="O36" s="324"/>
      <c r="P36" s="356"/>
      <c r="Q36" s="322">
        <f>IF($K36="○",VLOOKUP($AY$9,単価表,31,0),0)</f>
        <v>0</v>
      </c>
      <c r="R36" s="323"/>
      <c r="S36" s="323">
        <f>IF($K36="○",VLOOKUP($AY$9,単価表,31,0),0)</f>
        <v>0</v>
      </c>
      <c r="T36" s="357"/>
      <c r="U36" s="358"/>
      <c r="V36" s="324"/>
      <c r="W36" s="324"/>
      <c r="X36" s="325"/>
      <c r="Y36" s="322">
        <f>IF($K36="○",VLOOKUP($AY$8,単価表,31,0),0)</f>
        <v>0</v>
      </c>
      <c r="Z36" s="323"/>
      <c r="AA36" s="323">
        <f>IF($K36="○",VLOOKUP($AY$8,単価表,31,0),0)</f>
        <v>0</v>
      </c>
      <c r="AB36" s="357"/>
      <c r="AC36" s="358"/>
      <c r="AD36" s="324"/>
      <c r="AE36" s="324"/>
      <c r="AF36" s="325"/>
      <c r="AG36" s="322">
        <f>IF($K36="○",VLOOKUP($AY$7,単価表,31,0),0)</f>
        <v>0</v>
      </c>
      <c r="AH36" s="323"/>
      <c r="AI36" s="323">
        <f>IF($K36="○",VLOOKUP($AY$7,単価表,31,0),0)</f>
        <v>0</v>
      </c>
      <c r="AJ36" s="357"/>
    </row>
    <row r="37" spans="1:42" ht="21" customHeight="1" thickBot="1">
      <c r="A37" s="363"/>
      <c r="B37" s="364"/>
      <c r="C37" s="161" t="s">
        <v>26</v>
      </c>
      <c r="D37" s="162"/>
      <c r="E37" s="162"/>
      <c r="F37" s="162"/>
      <c r="G37" s="163"/>
      <c r="H37" s="162"/>
      <c r="I37" s="162"/>
      <c r="J37" s="162"/>
      <c r="K37" s="277"/>
      <c r="L37" s="278"/>
      <c r="M37" s="292">
        <f>IF($K37="○",VLOOKUP($AY$7,単価表,46,0),0)</f>
        <v>0</v>
      </c>
      <c r="N37" s="350"/>
      <c r="O37" s="298">
        <f>IF($K37="○",VLOOKUP($AY$7,単価表,46,0),0)</f>
        <v>0</v>
      </c>
      <c r="P37" s="293"/>
      <c r="Q37" s="297">
        <f>IF($K37="○",VLOOKUP($AY$7,単価表,46,0),0)</f>
        <v>0</v>
      </c>
      <c r="R37" s="298"/>
      <c r="S37" s="292">
        <f>IF($K37="○",VLOOKUP($AY$7,単価表,46,0),0)</f>
        <v>0</v>
      </c>
      <c r="T37" s="293"/>
      <c r="U37" s="292">
        <f>IF($K37="○",VLOOKUP($AY$7,単価表,46,0),0)</f>
        <v>0</v>
      </c>
      <c r="V37" s="298"/>
      <c r="W37" s="292">
        <f>IF($K37="○",VLOOKUP($AY$7,単価表,46,0),0)</f>
        <v>0</v>
      </c>
      <c r="X37" s="350"/>
      <c r="Y37" s="297">
        <f>IF($K37="○",VLOOKUP($AY$7,単価表,46,0),0)</f>
        <v>0</v>
      </c>
      <c r="Z37" s="298"/>
      <c r="AA37" s="292">
        <f>IF($K37="○",VLOOKUP($AY$7,単価表,46,0),0)</f>
        <v>0</v>
      </c>
      <c r="AB37" s="293"/>
      <c r="AC37" s="292">
        <f>IF($K37="○",VLOOKUP($AY$7,単価表,46,0),0)</f>
        <v>0</v>
      </c>
      <c r="AD37" s="298"/>
      <c r="AE37" s="292">
        <f>IF($K37="○",VLOOKUP($AY$7,単価表,46,0),0)</f>
        <v>0</v>
      </c>
      <c r="AF37" s="350"/>
      <c r="AG37" s="297">
        <f>IF($K37="○",VLOOKUP($AY$7,単価表,46,0),0)</f>
        <v>0</v>
      </c>
      <c r="AH37" s="298"/>
      <c r="AI37" s="292">
        <f>IF($K37="○",VLOOKUP($AY$7,単価表,46,0),0)</f>
        <v>0</v>
      </c>
      <c r="AJ37" s="293"/>
    </row>
    <row r="38" spans="1:42" ht="21" customHeight="1" thickTop="1" thickBot="1">
      <c r="A38" s="363"/>
      <c r="B38" s="364"/>
      <c r="C38" s="125"/>
      <c r="D38" s="125"/>
      <c r="E38" s="125"/>
      <c r="F38" s="125"/>
      <c r="G38" s="126"/>
      <c r="H38" s="125"/>
      <c r="I38" s="125"/>
      <c r="J38" s="126"/>
      <c r="K38" s="255" t="s">
        <v>27</v>
      </c>
      <c r="L38" s="365"/>
      <c r="M38" s="296" t="e">
        <f>SUM(M34:N37)</f>
        <v>#N/A</v>
      </c>
      <c r="N38" s="326"/>
      <c r="O38" s="294" t="e">
        <f>SUM(O34:P37)</f>
        <v>#N/A</v>
      </c>
      <c r="P38" s="295"/>
      <c r="Q38" s="296" t="e">
        <f>SUM(Q34:R37)</f>
        <v>#N/A</v>
      </c>
      <c r="R38" s="294"/>
      <c r="S38" s="294" t="e">
        <f>SUM(S34:T37)</f>
        <v>#N/A</v>
      </c>
      <c r="T38" s="295"/>
      <c r="U38" s="362" t="e">
        <f>SUM(U34:V37)</f>
        <v>#N/A</v>
      </c>
      <c r="V38" s="294"/>
      <c r="W38" s="294" t="e">
        <f>SUM(W34:X37)</f>
        <v>#N/A</v>
      </c>
      <c r="X38" s="326"/>
      <c r="Y38" s="296" t="e">
        <f>SUM(Y34:Z37)</f>
        <v>#N/A</v>
      </c>
      <c r="Z38" s="294"/>
      <c r="AA38" s="294" t="e">
        <f>SUM(AA34:AB37)</f>
        <v>#N/A</v>
      </c>
      <c r="AB38" s="295"/>
      <c r="AC38" s="362" t="e">
        <f>SUM(AC34:AD37)</f>
        <v>#N/A</v>
      </c>
      <c r="AD38" s="294"/>
      <c r="AE38" s="294" t="e">
        <f>SUM(AE34:AF37)</f>
        <v>#N/A</v>
      </c>
      <c r="AF38" s="326"/>
      <c r="AG38" s="296" t="e">
        <f>SUM(AG34:AH37)</f>
        <v>#N/A</v>
      </c>
      <c r="AH38" s="294"/>
      <c r="AI38" s="294" t="e">
        <f>SUM(AI34:AJ37)</f>
        <v>#N/A</v>
      </c>
      <c r="AJ38" s="295"/>
    </row>
    <row r="39" spans="1:42" ht="55.5" customHeight="1">
      <c r="A39" s="363"/>
      <c r="B39" s="341" t="s">
        <v>28</v>
      </c>
      <c r="C39" s="270" t="s">
        <v>242</v>
      </c>
      <c r="D39" s="270"/>
      <c r="E39" s="270"/>
      <c r="F39" s="270"/>
      <c r="G39" s="270"/>
      <c r="H39" s="270"/>
      <c r="I39" s="270"/>
      <c r="J39" s="270"/>
      <c r="K39" s="271"/>
      <c r="L39" s="272"/>
      <c r="M39" s="273">
        <f>-IF($K39="○",IF((M34+M37)*VLOOKUP($AY$9,単価表,58,0)&lt;10,INT((M34+M37)*VLOOKUP($AY$9,単価表,58,0)),ROUNDDOWN((M34+M37)*VLOOKUP($AY$9,単価表,58,0),-1)),0)</f>
        <v>0</v>
      </c>
      <c r="N39" s="274"/>
      <c r="O39" s="275">
        <f>-IF($K39="○",IF((O34+O37)*VLOOKUP($AY$9,単価表,58,0)&lt;10,INT((O34+O37)*VLOOKUP($AY$9,単価表,58,0)),ROUNDDOWN((O34+O37)*VLOOKUP($AY$9,単価表,58,0),-1)),0)</f>
        <v>0</v>
      </c>
      <c r="P39" s="276"/>
      <c r="Q39" s="268">
        <f>-IF($K39="○",IF((Q34+Q37)*VLOOKUP($AY$9,単価表,58,0)&lt;10,INT((Q34+Q37)*VLOOKUP($AY$9,単価表,58,0)),ROUNDDOWN((Q34+Q37)*VLOOKUP($AY$9,単価表,58,0),-1)),0)</f>
        <v>0</v>
      </c>
      <c r="R39" s="269"/>
      <c r="S39" s="290">
        <f>-IF($K39="○",IF((S34+S37)*VLOOKUP($AY$9,単価表,58,0)&lt;10,INT((S34+S37)*VLOOKUP($AY$9,単価表,58,0)),ROUNDDOWN((S34+S37)*VLOOKUP($AY$9,単価表,58,0),-1)),0)</f>
        <v>0</v>
      </c>
      <c r="T39" s="291"/>
      <c r="U39" s="268">
        <f>-IF($K39="○",IF((U34+U37)*VLOOKUP($AY$9,単価表,58,0)&lt;10,INT((U34+U37)*VLOOKUP($AY$9,単価表,58,0)),ROUNDDOWN((U34+U37)*VLOOKUP($AY$9,単価表,58,0),-1)),0)</f>
        <v>0</v>
      </c>
      <c r="V39" s="269"/>
      <c r="W39" s="290">
        <f>-IF($K39="○",IF((W34+W37)*VLOOKUP($AY$9,単価表,58,0)&lt;10,INT((W34+W37)*VLOOKUP($AY$9,単価表,58,0)),ROUNDDOWN((W34+W37)*VLOOKUP($AY$9,単価表,58,0),-1)),0)</f>
        <v>0</v>
      </c>
      <c r="X39" s="291"/>
      <c r="Y39" s="268">
        <f>-IF($K39="○",IF((Y34+Y37)*VLOOKUP($AY$9,単価表,58,0)&lt;10,INT((Y34+Y37)*VLOOKUP($AY$9,単価表,58,0)),ROUNDDOWN((Y34+Y37)*VLOOKUP($AY$9,単価表,58,0),-1)),0)</f>
        <v>0</v>
      </c>
      <c r="Z39" s="269"/>
      <c r="AA39" s="290">
        <f>-IF($K39="○",IF((AA34+AA37)*VLOOKUP($AY$9,単価表,58,0)&lt;10,INT((AA34+AA37)*VLOOKUP($AY$9,単価表,58,0)),ROUNDDOWN((AA34+AA37)*VLOOKUP($AY$9,単価表,58,0),-1)),0)</f>
        <v>0</v>
      </c>
      <c r="AB39" s="291"/>
      <c r="AC39" s="268">
        <f>-IF($K39="○",IF((AC34+AC37)*VLOOKUP($AY$9,単価表,58,0)&lt;10,INT((AC34+AC37)*VLOOKUP($AY$9,単価表,58,0)),ROUNDDOWN((AC34+AC37)*VLOOKUP($AY$9,単価表,58,0),-1)),0)</f>
        <v>0</v>
      </c>
      <c r="AD39" s="269"/>
      <c r="AE39" s="290">
        <f>-IF($K39="○",IF((AE34+AE37)*VLOOKUP($AY$9,単価表,58,0)&lt;10,INT((AE34+AE37)*VLOOKUP($AY$9,単価表,58,0)),ROUNDDOWN((AE34+AE37)*VLOOKUP($AY$9,単価表,58,0),-1)),0)</f>
        <v>0</v>
      </c>
      <c r="AF39" s="291"/>
      <c r="AG39" s="268">
        <f>-IF($K39="○",IF((AG34+AG37)*VLOOKUP($AY$9,単価表,58,0)&lt;10,INT((AG34+AG37)*VLOOKUP($AY$9,単価表,58,0)),ROUNDDOWN((AG34+AG37)*VLOOKUP($AY$9,単価表,58,0),-1)),0)</f>
        <v>0</v>
      </c>
      <c r="AH39" s="269"/>
      <c r="AI39" s="290">
        <f>-IF($K39="○",IF((AI34+AI37)*VLOOKUP($AY$9,単価表,58,0)&lt;10,INT((AI34+AI37)*VLOOKUP($AY$9,単価表,58,0)),ROUNDDOWN((AI34+AI37)*VLOOKUP($AY$9,単価表,58,0),-1)),0)</f>
        <v>0</v>
      </c>
      <c r="AJ39" s="276"/>
    </row>
    <row r="40" spans="1:42" ht="61.5" customHeight="1">
      <c r="A40" s="363"/>
      <c r="B40" s="342"/>
      <c r="C40" s="270" t="s">
        <v>210</v>
      </c>
      <c r="D40" s="270"/>
      <c r="E40" s="270"/>
      <c r="F40" s="270"/>
      <c r="G40" s="270"/>
      <c r="H40" s="270"/>
      <c r="I40" s="270"/>
      <c r="J40" s="270"/>
      <c r="K40" s="281"/>
      <c r="L40" s="282"/>
      <c r="M40" s="285">
        <f>-IF($K40="○",VLOOKUP($AY$7,単価表,69,0),0)</f>
        <v>0</v>
      </c>
      <c r="N40" s="286"/>
      <c r="O40" s="275">
        <f>-IF($K40="○",VLOOKUP($AY$7,単価表,69,0),0)</f>
        <v>0</v>
      </c>
      <c r="P40" s="276"/>
      <c r="Q40" s="302">
        <f>-IF($K40="○",VLOOKUP($AY$7,単価表,69,0),0)</f>
        <v>0</v>
      </c>
      <c r="R40" s="275"/>
      <c r="S40" s="290">
        <f>-IF($K40="○",VLOOKUP($AY$7,単価表,69,0),0)</f>
        <v>0</v>
      </c>
      <c r="T40" s="291"/>
      <c r="U40" s="302">
        <f>-IF($K40="○",VLOOKUP($AY$7,単価表,69,0),0)</f>
        <v>0</v>
      </c>
      <c r="V40" s="275"/>
      <c r="W40" s="290">
        <f>-IF($K40="○",VLOOKUP($AY$7,単価表,69,0),0)</f>
        <v>0</v>
      </c>
      <c r="X40" s="291"/>
      <c r="Y40" s="302">
        <f>-IF($K40="○",VLOOKUP($AY$7,単価表,69,0),0)</f>
        <v>0</v>
      </c>
      <c r="Z40" s="275"/>
      <c r="AA40" s="290">
        <f>-IF($K40="○",VLOOKUP($AY$7,単価表,69,0),0)</f>
        <v>0</v>
      </c>
      <c r="AB40" s="291"/>
      <c r="AC40" s="302">
        <f>-IF($K40="○",VLOOKUP($AY$7,単価表,69,0),0)</f>
        <v>0</v>
      </c>
      <c r="AD40" s="275"/>
      <c r="AE40" s="290">
        <f>-IF($K40="○",VLOOKUP($AY$7,単価表,69,0),0)</f>
        <v>0</v>
      </c>
      <c r="AF40" s="291"/>
      <c r="AG40" s="302">
        <f>-IF($K40="○",VLOOKUP($AY$7,単価表,69,0),0)</f>
        <v>0</v>
      </c>
      <c r="AH40" s="275"/>
      <c r="AI40" s="290">
        <f>-IF($K40="○",VLOOKUP($AY$7,単価表,69,0),0)</f>
        <v>0</v>
      </c>
      <c r="AJ40" s="276"/>
      <c r="AM40" s="91" t="s">
        <v>243</v>
      </c>
    </row>
    <row r="41" spans="1:42" ht="27.75" customHeight="1">
      <c r="A41" s="363"/>
      <c r="B41" s="342"/>
      <c r="C41" s="279" t="s">
        <v>211</v>
      </c>
      <c r="D41" s="280"/>
      <c r="E41" s="280"/>
      <c r="F41" s="280"/>
      <c r="G41" s="280"/>
      <c r="H41" s="280"/>
      <c r="I41" s="280"/>
      <c r="J41" s="280"/>
      <c r="K41" s="283"/>
      <c r="L41" s="284"/>
      <c r="M41" s="366">
        <f>-IF($K$41="1日",IF((M34+M36+M37)*VLOOKUP($AY$9,単価表,60,0)&lt;10,INT((M34+M36+M37)*VLOOKUP($AY$9,単価表,60,0)),ROUNDDOWN((M34+M36+M37)*VLOOKUP($AY$9,単価表,60,0),-1)),IF($K$41="2日",IF((M34+M36+M37)*VLOOKUP($AY$9,単価表,61,0)&lt;10,INT((M34+M36+M37)*VLOOKUP($AY$9,単価表,61,0)),ROUNDDOWN((M34+M36+M37)*VLOOKUP($AY$9,単価表,61,0),-1)),IF($K$41="3日以上",IF((M34+M36+M37)*VLOOKUP($AY$9,単価表,62,0)&lt;10,INT((M34+M36+M37)*VLOOKUP($AY$9,単価表,62,0)),ROUNDDOWN((M34+M36+M37)*VLOOKUP($AY$9,単価表,62,0),-1)),IF($K$41="全て",IF((M34+M36+M37)*VLOOKUP($AY$9,単価表,63,0)&lt;10,INT((M34+M36+M37)*VLOOKUP($AY$9,単価表,63,0)),ROUNDDOWN((M34+M36+M37)*VLOOKUP($AY$9,単価表,63,0),-1)),0))))</f>
        <v>0</v>
      </c>
      <c r="N41" s="303"/>
      <c r="O41" s="301">
        <f>-IF($K$41="1日",IF((O34+O36+O37)*VLOOKUP($AY$9,単価表,60,0)&lt;10,INT((O34+O36+O37)*VLOOKUP($AY$9,単価表,60,0)),ROUNDDOWN((O34+O36+O37)*VLOOKUP($AY$9,単価表,60,0),-1)),IF($K$41="2日",IF((O34+O36+O37)*VLOOKUP($AY$9,単価表,61,0)&lt;10,INT((O34+O36+O37)*VLOOKUP($AY$9,単価表,61,0)),ROUNDDOWN((O34+O36+O37)*VLOOKUP($AY$9,単価表,61,0),-1)),IF($K$41="3日以上",IF((O34+O36+O37)*VLOOKUP($AY$9,単価表,62,0)&lt;10,INT((O34+O36+O37)*VLOOKUP($AY$9,単価表,62,0)),ROUNDDOWN((O34+O36+O37)*VLOOKUP($AY$9,単価表,62,0),-1)),IF($K$41="全て",IF((O34+O36+O37)*VLOOKUP($AY$9,単価表,63,0)&lt;10,INT((O34+O36+O37)*VLOOKUP($AY$9,単価表,63,0)),ROUNDDOWN((O34+O36+O37)*VLOOKUP($AY$9,単価表,63,0),-1)),0))))</f>
        <v>0</v>
      </c>
      <c r="P41" s="327"/>
      <c r="Q41" s="327">
        <f>-IF($K$41="1日",IF((Q34+Q36+Q37)*VLOOKUP($AY$9,単価表,60,0)&lt;10,INT((Q34+Q36+Q37)*VLOOKUP($AY$9,単価表,60,0)),ROUNDDOWN((Q34+Q36+Q37)*VLOOKUP($AY$9,単価表,60,0),-1)),IF($K$41="2日",IF((Q34+Q36+Q37)*VLOOKUP($AY$9,単価表,61,0)&lt;10,INT((Q34+Q36+Q37)*VLOOKUP($AY$9,単価表,61,0)),ROUNDDOWN((Q34+Q36+Q37)*VLOOKUP($AY$9,単価表,61,0),-1)),IF($K$41="3日以上",IF((Q34+Q36+Q37)*VLOOKUP($AY$9,単価表,62,0)&lt;10,INT((Q34+Q36+Q37)*VLOOKUP($AY$9,単価表,62,0)),ROUNDDOWN((Q34+Q36+Q37)*VLOOKUP($AY$9,単価表,62,0),-1)),IF($K$41="全て",IF((Q34+Q36+Q37)*VLOOKUP($AY$9,単価表,63,0)&lt;10,INT((Q34+Q36+Q37)*VLOOKUP($AY$9,単価表,63,0)),ROUNDDOWN((Q34+Q36+Q37)*VLOOKUP($AY$9,単価表,63,0),-1)),0))))</f>
        <v>0</v>
      </c>
      <c r="R41" s="299"/>
      <c r="S41" s="303">
        <f>-IF($K$41="1日",IF((S34+S36+S37)*VLOOKUP($AY$9,単価表,60,0)&lt;10,INT((S34+S36+S37)*VLOOKUP($AY$9,単価表,60,0)),ROUNDDOWN((S34+S36+S37)*VLOOKUP($AY$9,単価表,60,0),-1)),IF($K$41="2日",IF((S34+S36+S37)*VLOOKUP($AY$9,単価表,61,0)&lt;10,INT((S34+S36+S37)*VLOOKUP($AY$9,単価表,61,0)),ROUNDDOWN((S34+S36+S37)*VLOOKUP($AY$9,単価表,61,0),-1)),IF($K$41="3日以上",IF((S34+S36+S37)*VLOOKUP($AY$9,単価表,62,0)&lt;10,INT((S34+S36+S37)*VLOOKUP($AY$9,単価表,62,0)),ROUNDDOWN((S34+S36+S37)*VLOOKUP($AY$9,単価表,62,0),-1)),IF($K$41="全て",IF((S34+S36+S37)*VLOOKUP($AY$9,単価表,63,0)&lt;10,INT((S34+S36+S37)*VLOOKUP($AY$9,単価表,63,0)),ROUNDDOWN((S34+S36+S37)*VLOOKUP($AY$9,単価表,63,0),-1)),0))))</f>
        <v>0</v>
      </c>
      <c r="T41" s="303"/>
      <c r="U41" s="299">
        <f>-IF($K$41="1日",IF((U34+U36+U37)*VLOOKUP($AY$9,単価表,60,0)&lt;10,INT((U34+U36+U37)*VLOOKUP($AY$9,単価表,60,0)),ROUNDDOWN((U34+U36+U37)*VLOOKUP($AY$9,単価表,60,0),-1)),IF($K$41="2日",IF((U34+U36+U37)*VLOOKUP($AY$9,単価表,61,0)&lt;10,INT((U34+U36+U37)*VLOOKUP($AY$9,単価表,61,0)),ROUNDDOWN((U34+U36+U37)*VLOOKUP($AY$9,単価表,61,0),-1)),IF($K$41="3日以上",IF((U34+U36+U37)*VLOOKUP($AY$9,単価表,62,0)&lt;10,INT((U34+U36+U37)*VLOOKUP($AY$9,単価表,62,0)),ROUNDDOWN((U34+U36+U37)*VLOOKUP($AY$9,単価表,62,0),-1)),IF($K$41="全て",IF((U34+U36+U37)*VLOOKUP($AY$9,単価表,63,0)&lt;10,INT((U34+U36+U37)*VLOOKUP($AY$9,単価表,63,0)),ROUNDDOWN((U34+U36+U37)*VLOOKUP($AY$9,単価表,63,0),-1)),0))))</f>
        <v>0</v>
      </c>
      <c r="V41" s="300"/>
      <c r="W41" s="300">
        <f>-IF($K$41="1日",IF((W34+W36+W37)*VLOOKUP($AY$9,単価表,60,0)&lt;10,INT((W34+W36+W37)*VLOOKUP($AY$9,単価表,60,0)),ROUNDDOWN((W34+W36+W37)*VLOOKUP($AY$9,単価表,60,0),-1)),IF($K$41="2日",IF((W34+W36+W37)*VLOOKUP($AY$9,単価表,61,0)&lt;10,INT((W34+W36+W37)*VLOOKUP($AY$9,単価表,61,0)),ROUNDDOWN((W34+W36+W37)*VLOOKUP($AY$9,単価表,61,0),-1)),IF($K$41="3日以上",IF((W34+W36+W37)*VLOOKUP($AY$9,単価表,62,0)&lt;10,INT((W34+W36+W37)*VLOOKUP($AY$9,単価表,62,0)),ROUNDDOWN((W34+W36+W37)*VLOOKUP($AY$9,単価表,62,0),-1)),IF($K$41="全て",IF((W34+W36+W37)*VLOOKUP($AY$9,単価表,63,0)&lt;10,INT((W34+W36+W37)*VLOOKUP($AY$9,単価表,63,0)),ROUNDDOWN((W34+W36+W37)*VLOOKUP($AY$9,単価表,63,0),-1)),0))))</f>
        <v>0</v>
      </c>
      <c r="X41" s="301"/>
      <c r="Y41" s="303">
        <f>-IF($K$41="1日",IF((Y34+Y36+Y37)*VLOOKUP($AY$9,単価表,60,0)&lt;10,INT((Y34+Y36+Y37)*VLOOKUP($AY$9,単価表,60,0)),ROUNDDOWN((Y34+Y36+Y37)*VLOOKUP($AY$9,単価表,60,0),-1)),IF($K$41="2日",IF((Y34+Y36+Y37)*VLOOKUP($AY$9,単価表,61,0)&lt;10,INT((Y34+Y36+Y37)*VLOOKUP($AY$9,単価表,61,0)),ROUNDDOWN((Y34+Y36+Y37)*VLOOKUP($AY$9,単価表,61,0),-1)),IF($K$41="3日以上",IF((Y34+Y36+Y37)*VLOOKUP($AY$9,単価表,62,0)&lt;10,INT((Y34+Y36+Y37)*VLOOKUP($AY$9,単価表,62,0)),ROUNDDOWN((Y34+Y36+Y37)*VLOOKUP($AY$9,単価表,62,0),-1)),IF($K$41="全て",IF((Y34+Y36+Y37)*VLOOKUP($AY$9,単価表,63,0)&lt;10,INT((Y34+Y36+Y37)*VLOOKUP($AY$9,単価表,63,0)),ROUNDDOWN((Y34+Y36+Y37)*VLOOKUP($AY$9,単価表,63,0),-1)),0))))</f>
        <v>0</v>
      </c>
      <c r="Z41" s="303"/>
      <c r="AA41" s="301">
        <f>-IF($K$41="1日",IF((AA34+AA36+AA37)*VLOOKUP($AY$9,単価表,60,0)&lt;10,INT((AA34+AA36+AA37)*VLOOKUP($AY$9,単価表,60,0)),ROUNDDOWN((AA34+AA36+AA37)*VLOOKUP($AY$9,単価表,60,0),-1)),IF($K$41="2日",IF((AA34+AA36+AA37)*VLOOKUP($AY$9,単価表,61,0)&lt;10,INT((AA34+AA36+AA37)*VLOOKUP($AY$9,単価表,61,0)),ROUNDDOWN((AA34+AA36+AA37)*VLOOKUP($AY$9,単価表,61,0),-1)),IF($K$41="3日以上",IF((AA34+AA36+AA37)*VLOOKUP($AY$9,単価表,62,0)&lt;10,INT((AA34+AA36+AA37)*VLOOKUP($AY$9,単価表,62,0)),ROUNDDOWN((AA34+AA36+AA37)*VLOOKUP($AY$9,単価表,62,0),-1)),IF($K$41="全て",IF((AA34+AA36+AA37)*VLOOKUP($AY$9,単価表,63,0)&lt;10,INT((AA34+AA36+AA37)*VLOOKUP($AY$9,単価表,63,0)),ROUNDDOWN((AA34+AA36+AA37)*VLOOKUP($AY$9,単価表,63,0),-1)),0))))</f>
        <v>0</v>
      </c>
      <c r="AB41" s="327"/>
      <c r="AC41" s="327">
        <f>-IF($K$41="1日",IF((AC34+AC36+AC37)*VLOOKUP($AY$9,単価表,60,0)&lt;10,INT((AC34+AC36+AC37)*VLOOKUP($AY$9,単価表,60,0)),ROUNDDOWN((AC34+AC36+AC37)*VLOOKUP($AY$9,単価表,60,0),-1)),IF($K$41="2日",IF((AC34+AC36+AC37)*VLOOKUP($AY$9,単価表,61,0)&lt;10,INT((AC34+AC36+AC37)*VLOOKUP($AY$9,単価表,61,0)),ROUNDDOWN((AC34+AC36+AC37)*VLOOKUP($AY$9,単価表,61,0),-1)),IF($K$41="3日以上",IF((AC34+AC36+AC37)*VLOOKUP($AY$9,単価表,62,0)&lt;10,INT((AC34+AC36+AC37)*VLOOKUP($AY$9,単価表,62,0)),ROUNDDOWN((AC34+AC36+AC37)*VLOOKUP($AY$9,単価表,62,0),-1)),IF($K$41="全て",IF((AC34+AC36+AC37)*VLOOKUP($AY$9,単価表,63,0)&lt;10,INT((AC34+AC36+AC37)*VLOOKUP($AY$9,単価表,63,0)),ROUNDDOWN((AC34+AC36+AC37)*VLOOKUP($AY$9,単価表,63,0),-1)),0))))</f>
        <v>0</v>
      </c>
      <c r="AD41" s="299"/>
      <c r="AE41" s="303">
        <f>-IF($K$41="1日",IF((AE34+AE36+AE37)*VLOOKUP($AY$9,単価表,60,0)&lt;10,INT((AE34+AE36+AE37)*VLOOKUP($AY$9,単価表,60,0)),ROUNDDOWN((AE34+AE36+AE37)*VLOOKUP($AY$9,単価表,60,0),-1)),IF($K$41="2日",IF((AE34+AE36+AE37)*VLOOKUP($AY$9,単価表,61,0)&lt;10,INT((AE34+AE36+AE37)*VLOOKUP($AY$9,単価表,61,0)),ROUNDDOWN((AE34+AE36+AE37)*VLOOKUP($AY$9,単価表,61,0),-1)),IF($K$41="3日以上",IF((AE34+AE36+AE37)*VLOOKUP($AY$9,単価表,62,0)&lt;10,INT((AE34+AE36+AE37)*VLOOKUP($AY$9,単価表,62,0)),ROUNDDOWN((AE34+AE36+AE37)*VLOOKUP($AY$9,単価表,62,0),-1)),IF($K$41="全て",IF((AE34+AE36+AE37)*VLOOKUP($AY$9,単価表,63,0)&lt;10,INT((AE34+AE36+AE37)*VLOOKUP($AY$9,単価表,63,0)),ROUNDDOWN((AE34+AE36+AE37)*VLOOKUP($AY$9,単価表,63,0),-1)),0))))</f>
        <v>0</v>
      </c>
      <c r="AF41" s="303"/>
      <c r="AG41" s="299">
        <f>-IF($K$41="1日",IF((AG34+AG36+AG37)*VLOOKUP($AY$9,単価表,60,0)&lt;10,INT((AG34+AG36+AG37)*VLOOKUP($AY$9,単価表,60,0)),ROUNDDOWN((AG34+AG36+AG37)*VLOOKUP($AY$9,単価表,60,0),-1)),IF($K$41="2日",IF((AG34+AG36+AG37)*VLOOKUP($AY$9,単価表,61,0)&lt;10,INT((AG34+AG36+AG37)*VLOOKUP($AY$9,単価表,61,0)),ROUNDDOWN((AG34+AG36+AG37)*VLOOKUP($AY$9,単価表,61,0),-1)),IF($K$41="3日以上",IF((AG34+AG36+AG37)*VLOOKUP($AY$9,単価表,62,0)&lt;10,INT((AG34+AG36+AG37)*VLOOKUP($AY$9,単価表,62,0)),ROUNDDOWN((AG34+AG36+AG37)*VLOOKUP($AY$9,単価表,62,0),-1)),IF($K$41="全て",IF((AG34+AG36+AG37)*VLOOKUP($AY$9,単価表,63,0)&lt;10,INT((AG34+AG36+AG37)*VLOOKUP($AY$9,単価表,63,0)),ROUNDDOWN((AG34+AG36+AG37)*VLOOKUP($AY$9,単価表,63,0),-1)),0))))</f>
        <v>0</v>
      </c>
      <c r="AH41" s="300"/>
      <c r="AI41" s="300">
        <f>-IF($K$41="1日",IF((AI34+AI36+AI37)*VLOOKUP($AY$9,単価表,60,0)&lt;10,INT((AI34+AI36+AI37)*VLOOKUP($AY$9,単価表,60,0)),ROUNDDOWN((AI34+AI36+AI37)*VLOOKUP($AY$9,単価表,60,0),-1)),IF($K$41="2日",IF((AI34+AI36+AI37)*VLOOKUP($AY$9,単価表,61,0)&lt;10,INT((AI34+AI36+AI37)*VLOOKUP($AY$9,単価表,61,0)),ROUNDDOWN((AI34+AI36+AI37)*VLOOKUP($AY$9,単価表,61,0),-1)),IF($K$41="3日以上",IF((AI34+AI36+AI37)*VLOOKUP($AY$9,単価表,62,0)&lt;10,INT((AI34+AI36+AI37)*VLOOKUP($AY$9,単価表,62,0)),ROUNDDOWN((AI34+AI36+AI37)*VLOOKUP($AY$9,単価表,62,0),-1)),IF($K$41="全て",IF((AI34+AI36+AI37)*VLOOKUP($AY$9,単価表,63,0)&lt;10,INT((AI34+AI36+AI37)*VLOOKUP($AY$9,単価表,63,0)),ROUNDDOWN((AI34+AI36+AI37)*VLOOKUP($AY$9,単価表,63,0),-1)),0))))</f>
        <v>0</v>
      </c>
      <c r="AJ41" s="301"/>
      <c r="AM41" s="124" t="s">
        <v>240</v>
      </c>
    </row>
    <row r="42" spans="1:42" ht="21" customHeight="1" thickBot="1">
      <c r="A42" s="363"/>
      <c r="B42" s="342"/>
      <c r="C42" s="259" t="s">
        <v>29</v>
      </c>
      <c r="D42" s="259"/>
      <c r="E42" s="259"/>
      <c r="F42" s="259"/>
      <c r="G42" s="259"/>
      <c r="H42" s="259"/>
      <c r="I42" s="259"/>
      <c r="J42" s="259"/>
      <c r="K42" s="277"/>
      <c r="L42" s="278"/>
      <c r="M42" s="260">
        <f>-IF($K42="○",IF((M38+M39+M40+M41)*(1-VLOOKUP($AY$9,単価表,65,0))&lt;10,INT((M38+M39+M40+M41)*(1-VLOOKUP($AY$9,単価表,65,0))),ROUNDDOWN((M38+M39+M40+M41)*(1-VLOOKUP($AY$9,単価表,65,0)),-1)),0)</f>
        <v>0</v>
      </c>
      <c r="N42" s="261"/>
      <c r="O42" s="262">
        <f>-IF($K42="○",IF((O38+O39+O40+O41)*(1-VLOOKUP($AY$9,単価表,65,0))&lt;10,INT((O38+O39+O40+O41)*(1-VLOOKUP($AY$9,単価表,65,0))),ROUNDDOWN((O38+O39+O40+O41)*(1-VLOOKUP($AY$9,単価表,65,0)),-1)),0)</f>
        <v>0</v>
      </c>
      <c r="P42" s="263"/>
      <c r="Q42" s="263">
        <f>-IF($K42="○",IF((Q38+Q39+Q40+Q41)*(1-VLOOKUP($AY$9,単価表,65,0))&lt;10,INT((Q38+Q39+Q40+Q41)*(1-VLOOKUP($AY$9,単価表,65,0))),ROUNDDOWN((Q38+Q39+Q40+Q41)*(1-VLOOKUP($AY$9,単価表,65,0)),-1)),0)</f>
        <v>0</v>
      </c>
      <c r="R42" s="287"/>
      <c r="S42" s="260">
        <f>-IF($K42="○",IF((S38+S39+S40+S41)*(1-VLOOKUP($AY$9,単価表,65,0))&lt;10,INT((S38+S39+S40+S41)*(1-VLOOKUP($AY$9,単価表,65,0))),ROUNDDOWN((S38+S39+S40+S41)*(1-VLOOKUP($AY$9,単価表,65,0)),-1)),0)</f>
        <v>0</v>
      </c>
      <c r="T42" s="261"/>
      <c r="U42" s="287">
        <f>-IF($K42="○",IF((U38+U39+U40+U41)*(1-VLOOKUP($AY$9,単価表,65,0))&lt;10,INT((U38+U39+U40+U41)*(1-VLOOKUP($AY$9,単価表,65,0))),ROUNDDOWN((U38+U39+U40+U41)*(1-VLOOKUP($AY$9,単価表,65,0)),-1)),0)</f>
        <v>0</v>
      </c>
      <c r="V42" s="288"/>
      <c r="W42" s="288">
        <f>-IF($K42="○",IF((W38+W39+W40+W41)*(1-VLOOKUP($AY$9,単価表,65,0))&lt;10,INT((W38+W39+W40+W41)*(1-VLOOKUP($AY$9,単価表,65,0))),ROUNDDOWN((W38+W39+W40+W41)*(1-VLOOKUP($AY$9,単価表,65,0)),-1)),0)</f>
        <v>0</v>
      </c>
      <c r="X42" s="262"/>
      <c r="Y42" s="260">
        <f>-IF($K42="○",IF((Y38+Y39+Y40+Y41)*(1-VLOOKUP($AY$9,単価表,65,0))&lt;10,INT((Y38+Y39+Y40+Y41)*(1-VLOOKUP($AY$9,単価表,65,0))),ROUNDDOWN((Y38+Y39+Y40+Y41)*(1-VLOOKUP($AY$9,単価表,65,0)),-1)),0)</f>
        <v>0</v>
      </c>
      <c r="Z42" s="261"/>
      <c r="AA42" s="262">
        <f>-IF($K42="○",IF((AA38+AA39+AA40+AA41)*(1-VLOOKUP($AY$9,単価表,65,0))&lt;10,INT((AA38+AA39+AA40+AA41)*(1-VLOOKUP($AY$9,単価表,65,0))),ROUNDDOWN((AA38+AA39+AA40+AA41)*(1-VLOOKUP($AY$9,単価表,65,0)),-1)),0)</f>
        <v>0</v>
      </c>
      <c r="AB42" s="263"/>
      <c r="AC42" s="263">
        <f>-IF($K42="○",IF((AC38+AC39+AC40+AC41)*(1-VLOOKUP($AY$9,単価表,65,0))&lt;10,INT((AC38+AC39+AC40+AC41)*(1-VLOOKUP($AY$9,単価表,65,0))),ROUNDDOWN((AC38+AC39+AC40+AC41)*(1-VLOOKUP($AY$9,単価表,65,0)),-1)),0)</f>
        <v>0</v>
      </c>
      <c r="AD42" s="287"/>
      <c r="AE42" s="260">
        <f>-IF($K42="○",IF((AE38+AE39+AE40+AE41)*(1-VLOOKUP($AY$9,単価表,65,0))&lt;10,INT((AE38+AE39+AE40+AE41)*(1-VLOOKUP($AY$9,単価表,65,0))),ROUNDDOWN((AE38+AE39+AE40+AE41)*(1-VLOOKUP($AY$9,単価表,65,0)),-1)),0)</f>
        <v>0</v>
      </c>
      <c r="AF42" s="261"/>
      <c r="AG42" s="287">
        <f>-IF($K42="○",IF((AG38+AG39+AG40+AG41)*(1-VLOOKUP($AY$9,単価表,65,0))&lt;10,INT((AG38+AG39+AG40+AG41)*(1-VLOOKUP($AY$9,単価表,65,0))),ROUNDDOWN((AG38+AG39+AG40+AG41)*(1-VLOOKUP($AY$9,単価表,65,0)),-1)),0)</f>
        <v>0</v>
      </c>
      <c r="AH42" s="288"/>
      <c r="AI42" s="288">
        <f>-IF($K42="○",IF((AI38+AI39+AI40+AI41)*(1-VLOOKUP($AY$9,単価表,65,0))&lt;10,INT((AI38+AI39+AI40+AI41)*(1-VLOOKUP($AY$9,単価表,65,0))),ROUNDDOWN((AI38+AI39+AI40+AI41)*(1-VLOOKUP($AY$9,単価表,65,0)),-1)),0)</f>
        <v>0</v>
      </c>
      <c r="AJ42" s="262"/>
      <c r="AM42" s="124" t="s">
        <v>241</v>
      </c>
    </row>
    <row r="43" spans="1:42" ht="21" customHeight="1" thickTop="1" thickBot="1">
      <c r="A43" s="363"/>
      <c r="B43" s="342"/>
      <c r="C43" s="254" t="s">
        <v>214</v>
      </c>
      <c r="D43" s="255"/>
      <c r="E43" s="255"/>
      <c r="F43" s="255"/>
      <c r="G43" s="255"/>
      <c r="H43" s="255"/>
      <c r="I43" s="255"/>
      <c r="J43" s="255"/>
      <c r="K43" s="255"/>
      <c r="L43" s="255"/>
      <c r="M43" s="256">
        <f>SUM(M39:N42)</f>
        <v>0</v>
      </c>
      <c r="N43" s="257"/>
      <c r="O43" s="257">
        <f t="shared" ref="O43" si="0">SUM(O39:P42)</f>
        <v>0</v>
      </c>
      <c r="P43" s="258"/>
      <c r="Q43" s="256">
        <f t="shared" ref="Q43" si="1">SUM(Q39:R42)</f>
        <v>0</v>
      </c>
      <c r="R43" s="257"/>
      <c r="S43" s="257">
        <f t="shared" ref="S43" si="2">SUM(S39:T42)</f>
        <v>0</v>
      </c>
      <c r="T43" s="304"/>
      <c r="U43" s="289">
        <f t="shared" ref="U43" si="3">SUM(U39:V42)</f>
        <v>0</v>
      </c>
      <c r="V43" s="257"/>
      <c r="W43" s="257">
        <f t="shared" ref="W43" si="4">SUM(W39:X42)</f>
        <v>0</v>
      </c>
      <c r="X43" s="258"/>
      <c r="Y43" s="256">
        <f t="shared" ref="Y43" si="5">SUM(Y39:Z42)</f>
        <v>0</v>
      </c>
      <c r="Z43" s="257"/>
      <c r="AA43" s="257">
        <f t="shared" ref="AA43" si="6">SUM(AA39:AB42)</f>
        <v>0</v>
      </c>
      <c r="AB43" s="304"/>
      <c r="AC43" s="289">
        <f t="shared" ref="AC43" si="7">SUM(AC39:AD42)</f>
        <v>0</v>
      </c>
      <c r="AD43" s="257"/>
      <c r="AE43" s="257">
        <f t="shared" ref="AE43" si="8">SUM(AE39:AF42)</f>
        <v>0</v>
      </c>
      <c r="AF43" s="258"/>
      <c r="AG43" s="256">
        <f t="shared" ref="AG43" si="9">SUM(AG39:AH42)</f>
        <v>0</v>
      </c>
      <c r="AH43" s="257"/>
      <c r="AI43" s="257">
        <f t="shared" ref="AI43" si="10">SUM(AI39:AJ42)</f>
        <v>0</v>
      </c>
      <c r="AJ43" s="304"/>
      <c r="AM43" s="124" t="s">
        <v>212</v>
      </c>
    </row>
    <row r="44" spans="1:42" ht="21.75" customHeight="1" thickBot="1">
      <c r="A44" s="363"/>
      <c r="B44" s="342"/>
      <c r="C44" s="128" t="s">
        <v>215</v>
      </c>
      <c r="D44" s="129"/>
      <c r="E44" s="129"/>
      <c r="F44" s="129"/>
      <c r="G44" s="130"/>
      <c r="H44" s="129"/>
      <c r="I44" s="129"/>
      <c r="J44" s="129"/>
      <c r="K44" s="264"/>
      <c r="L44" s="265"/>
      <c r="M44" s="335">
        <f>IF($K44="配置",IF(AP46/SUM(M33:AJ33)&lt;10,INT(AP46/SUM(M33:AJ33)),ROUNDDOWN(AP46/SUM(M33:AJ33),-1)),IF($K44="兼務",IF(AP47/SUM(M33:AJ33)&lt;10,INT(AP47/SUM(M33:AJ33)),ROUNDDOWN(AP47/SUM(M33:AJ33),-1)),0))</f>
        <v>0</v>
      </c>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7"/>
      <c r="AM44" s="91" t="s">
        <v>213</v>
      </c>
    </row>
    <row r="45" spans="1:42" ht="21.75" customHeight="1" thickTop="1">
      <c r="A45" s="363"/>
      <c r="B45" s="342"/>
      <c r="C45" s="131"/>
      <c r="D45" s="125"/>
      <c r="E45" s="125"/>
      <c r="F45" s="125"/>
      <c r="G45" s="126"/>
      <c r="H45" s="125"/>
      <c r="I45" s="125"/>
      <c r="J45" s="125"/>
      <c r="K45" s="266" t="s">
        <v>216</v>
      </c>
      <c r="L45" s="267"/>
      <c r="M45" s="338">
        <f>SUM(M44)</f>
        <v>0</v>
      </c>
      <c r="N45" s="339"/>
      <c r="O45" s="339"/>
      <c r="P45" s="339"/>
      <c r="Q45" s="339"/>
      <c r="R45" s="339"/>
      <c r="S45" s="339"/>
      <c r="T45" s="339"/>
      <c r="U45" s="339"/>
      <c r="V45" s="339"/>
      <c r="W45" s="339"/>
      <c r="X45" s="339"/>
      <c r="Y45" s="339"/>
      <c r="Z45" s="339"/>
      <c r="AA45" s="339"/>
      <c r="AB45" s="339"/>
      <c r="AC45" s="339"/>
      <c r="AD45" s="339"/>
      <c r="AE45" s="339"/>
      <c r="AF45" s="339"/>
      <c r="AG45" s="339"/>
      <c r="AH45" s="339"/>
      <c r="AI45" s="339"/>
      <c r="AJ45" s="340"/>
      <c r="AP45" s="127"/>
    </row>
    <row r="46" spans="1:42" ht="21" customHeight="1">
      <c r="A46" s="328" t="s">
        <v>220</v>
      </c>
      <c r="B46" s="329"/>
      <c r="C46" s="329"/>
      <c r="D46" s="329"/>
      <c r="E46" s="329"/>
      <c r="F46" s="329"/>
      <c r="G46" s="329"/>
      <c r="H46" s="329"/>
      <c r="I46" s="329"/>
      <c r="J46" s="329"/>
      <c r="K46" s="329"/>
      <c r="L46" s="89" t="s">
        <v>221</v>
      </c>
      <c r="M46" s="330" t="e">
        <f>M38+M43+$M$45</f>
        <v>#N/A</v>
      </c>
      <c r="N46" s="331"/>
      <c r="O46" s="331" t="e">
        <f t="shared" ref="O46" si="11">O38+O43+$M$45</f>
        <v>#N/A</v>
      </c>
      <c r="P46" s="334"/>
      <c r="Q46" s="330" t="e">
        <f t="shared" ref="Q46" si="12">Q38+Q43+$M$45</f>
        <v>#N/A</v>
      </c>
      <c r="R46" s="331"/>
      <c r="S46" s="331" t="e">
        <f t="shared" ref="S46" si="13">S38+S43+$M$45</f>
        <v>#N/A</v>
      </c>
      <c r="T46" s="334"/>
      <c r="U46" s="330" t="e">
        <f t="shared" ref="U46" si="14">U38+U43+$M$45</f>
        <v>#N/A</v>
      </c>
      <c r="V46" s="331"/>
      <c r="W46" s="331" t="e">
        <f t="shared" ref="W46" si="15">W38+W43+$M$45</f>
        <v>#N/A</v>
      </c>
      <c r="X46" s="333"/>
      <c r="Y46" s="332" t="e">
        <f t="shared" ref="Y46" si="16">Y38+Y43+$M$45</f>
        <v>#N/A</v>
      </c>
      <c r="Z46" s="331"/>
      <c r="AA46" s="331" t="e">
        <f t="shared" ref="AA46" si="17">AA38+AA43+$M$45</f>
        <v>#N/A</v>
      </c>
      <c r="AB46" s="333"/>
      <c r="AC46" s="332" t="e">
        <f t="shared" ref="AC46" si="18">AC38+AC43+$M$45</f>
        <v>#N/A</v>
      </c>
      <c r="AD46" s="331"/>
      <c r="AE46" s="331" t="e">
        <f t="shared" ref="AE46" si="19">AE38+AE43+$M$45</f>
        <v>#N/A</v>
      </c>
      <c r="AF46" s="333"/>
      <c r="AG46" s="332" t="e">
        <f t="shared" ref="AG46" si="20">AG38+AG43+$M$45</f>
        <v>#N/A</v>
      </c>
      <c r="AH46" s="331"/>
      <c r="AI46" s="331" t="e">
        <f t="shared" ref="AI46" si="21">AI38+AI43+$M$45</f>
        <v>#N/A</v>
      </c>
      <c r="AJ46" s="333"/>
      <c r="AN46" s="91" t="s">
        <v>217</v>
      </c>
      <c r="AO46" s="132" t="s">
        <v>218</v>
      </c>
      <c r="AP46" s="127">
        <v>760</v>
      </c>
    </row>
    <row r="47" spans="1:42" ht="21" customHeight="1">
      <c r="A47" s="315" t="s">
        <v>222</v>
      </c>
      <c r="B47" s="316"/>
      <c r="C47" s="316"/>
      <c r="D47" s="316"/>
      <c r="E47" s="316"/>
      <c r="F47" s="316"/>
      <c r="G47" s="316"/>
      <c r="H47" s="316"/>
      <c r="I47" s="316"/>
      <c r="J47" s="316"/>
      <c r="K47" s="316"/>
      <c r="L47" s="316"/>
      <c r="M47" s="311" t="e">
        <f>M46*M33</f>
        <v>#N/A</v>
      </c>
      <c r="N47" s="312"/>
      <c r="O47" s="312" t="e">
        <f>O46*O33</f>
        <v>#N/A</v>
      </c>
      <c r="P47" s="317"/>
      <c r="Q47" s="311" t="e">
        <f>Q46*Q33</f>
        <v>#N/A</v>
      </c>
      <c r="R47" s="312"/>
      <c r="S47" s="312" t="e">
        <f>S46*S33</f>
        <v>#N/A</v>
      </c>
      <c r="T47" s="317"/>
      <c r="U47" s="311" t="e">
        <f>U46*U33</f>
        <v>#N/A</v>
      </c>
      <c r="V47" s="312"/>
      <c r="W47" s="312" t="e">
        <f>W46*W33</f>
        <v>#N/A</v>
      </c>
      <c r="X47" s="313"/>
      <c r="Y47" s="314" t="e">
        <f>Y46*Y33</f>
        <v>#N/A</v>
      </c>
      <c r="Z47" s="312"/>
      <c r="AA47" s="312" t="e">
        <f>AA46*AA33</f>
        <v>#N/A</v>
      </c>
      <c r="AB47" s="313"/>
      <c r="AC47" s="314" t="e">
        <f>AC46*AC33</f>
        <v>#N/A</v>
      </c>
      <c r="AD47" s="312"/>
      <c r="AE47" s="312" t="e">
        <f>AE46*AE33</f>
        <v>#N/A</v>
      </c>
      <c r="AF47" s="313"/>
      <c r="AG47" s="314" t="e">
        <f>AG46*AG33</f>
        <v>#N/A</v>
      </c>
      <c r="AH47" s="312"/>
      <c r="AI47" s="312" t="e">
        <f>AI46*AI33</f>
        <v>#N/A</v>
      </c>
      <c r="AJ47" s="313"/>
      <c r="AO47" s="132" t="s">
        <v>219</v>
      </c>
      <c r="AP47" s="127">
        <v>500</v>
      </c>
    </row>
    <row r="48" spans="1:42" ht="21" customHeight="1">
      <c r="A48" s="305" t="s">
        <v>30</v>
      </c>
      <c r="B48" s="306"/>
      <c r="C48" s="306"/>
      <c r="D48" s="306"/>
      <c r="E48" s="306"/>
      <c r="F48" s="306"/>
      <c r="G48" s="306"/>
      <c r="H48" s="306"/>
      <c r="I48" s="306"/>
      <c r="J48" s="306"/>
      <c r="K48" s="306"/>
      <c r="L48" s="307"/>
      <c r="M48" s="308" t="e">
        <f>M49+M50</f>
        <v>#N/A</v>
      </c>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10"/>
    </row>
    <row r="49" spans="1:36" ht="21" customHeight="1">
      <c r="A49" s="7"/>
      <c r="B49" s="315" t="s">
        <v>13</v>
      </c>
      <c r="C49" s="316"/>
      <c r="D49" s="316"/>
      <c r="E49" s="316"/>
      <c r="F49" s="316"/>
      <c r="G49" s="316"/>
      <c r="H49" s="316"/>
      <c r="I49" s="316"/>
      <c r="J49" s="316"/>
      <c r="K49" s="316"/>
      <c r="L49" s="318"/>
      <c r="M49" s="319" t="e">
        <f>SUM(M47:AJ47)*M21*G21</f>
        <v>#N/A</v>
      </c>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1"/>
    </row>
    <row r="50" spans="1:36" ht="21" customHeight="1">
      <c r="A50" s="165"/>
      <c r="B50" s="305" t="s">
        <v>31</v>
      </c>
      <c r="C50" s="306"/>
      <c r="D50" s="306"/>
      <c r="E50" s="306"/>
      <c r="F50" s="306"/>
      <c r="G50" s="306"/>
      <c r="H50" s="306"/>
      <c r="I50" s="306"/>
      <c r="J50" s="306"/>
      <c r="K50" s="306"/>
      <c r="L50" s="307"/>
      <c r="M50" s="308" t="e">
        <f>SUM(M47:AJ47)*G21*S21</f>
        <v>#N/A</v>
      </c>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10"/>
    </row>
    <row r="51" spans="1:36" s="133" customFormat="1" ht="21" customHeight="1">
      <c r="A51" s="166"/>
      <c r="B51" s="167"/>
      <c r="C51" s="367" t="s">
        <v>239</v>
      </c>
      <c r="D51" s="368"/>
      <c r="E51" s="368"/>
      <c r="F51" s="368"/>
      <c r="G51" s="368"/>
      <c r="H51" s="368"/>
      <c r="I51" s="368"/>
      <c r="J51" s="368"/>
      <c r="K51" s="368"/>
      <c r="L51" s="369"/>
      <c r="M51" s="174" t="e">
        <f>SUM(M47:AJ47)*G21*V24</f>
        <v>#N/A</v>
      </c>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row>
  </sheetData>
  <sheetProtection algorithmName="SHA-512" hashValue="cZBUPSiLmly98BmO4VD7pZnoDYILhNfeOflfkekozWfZh2zJyUcCgS2uj9/38CZWmTomPisZbJ1xnNAeiNRN2Q==" saltValue="ZT0XFc7TC3HMevb5tKvnFg==" spinCount="100000" sheet="1" objects="1" scenarios="1"/>
  <mergeCells count="253">
    <mergeCell ref="C51:L51"/>
    <mergeCell ref="A13:AJ13"/>
    <mergeCell ref="Y21:AC21"/>
    <mergeCell ref="S16:X16"/>
    <mergeCell ref="Y16:AD16"/>
    <mergeCell ref="AE16:AJ16"/>
    <mergeCell ref="G19:L20"/>
    <mergeCell ref="G21:L21"/>
    <mergeCell ref="R4:U4"/>
    <mergeCell ref="R5:U6"/>
    <mergeCell ref="M19:R20"/>
    <mergeCell ref="M21:R21"/>
    <mergeCell ref="S19:X20"/>
    <mergeCell ref="S21:X21"/>
    <mergeCell ref="Y20:AC20"/>
    <mergeCell ref="B2:I7"/>
    <mergeCell ref="R7:U7"/>
    <mergeCell ref="AG34:AH34"/>
    <mergeCell ref="AI34:AJ34"/>
    <mergeCell ref="AE34:AF34"/>
    <mergeCell ref="AA36:AB36"/>
    <mergeCell ref="AC39:AD39"/>
    <mergeCell ref="AE39:AF39"/>
    <mergeCell ref="AC36:AD36"/>
    <mergeCell ref="AG35:AH35"/>
    <mergeCell ref="AC38:AD38"/>
    <mergeCell ref="AC37:AD37"/>
    <mergeCell ref="AE37:AF37"/>
    <mergeCell ref="AA39:AB39"/>
    <mergeCell ref="AE35:AF35"/>
    <mergeCell ref="A34:A45"/>
    <mergeCell ref="B34:B38"/>
    <mergeCell ref="AA35:AB35"/>
    <mergeCell ref="AC35:AD35"/>
    <mergeCell ref="U37:V37"/>
    <mergeCell ref="Y40:Z40"/>
    <mergeCell ref="K37:L37"/>
    <mergeCell ref="M37:N37"/>
    <mergeCell ref="K36:L36"/>
    <mergeCell ref="M36:N36"/>
    <mergeCell ref="W38:X38"/>
    <mergeCell ref="K38:L38"/>
    <mergeCell ref="S38:T38"/>
    <mergeCell ref="U38:V38"/>
    <mergeCell ref="O38:P38"/>
    <mergeCell ref="Q38:R38"/>
    <mergeCell ref="S36:T36"/>
    <mergeCell ref="M41:N41"/>
    <mergeCell ref="Q41:R41"/>
    <mergeCell ref="S41:T41"/>
    <mergeCell ref="U41:V41"/>
    <mergeCell ref="W41:X41"/>
    <mergeCell ref="M38:N38"/>
    <mergeCell ref="K35:L35"/>
    <mergeCell ref="O35:P35"/>
    <mergeCell ref="O40:P40"/>
    <mergeCell ref="Q40:R40"/>
    <mergeCell ref="S40:T40"/>
    <mergeCell ref="U40:V40"/>
    <mergeCell ref="M35:N35"/>
    <mergeCell ref="S35:T35"/>
    <mergeCell ref="W39:X39"/>
    <mergeCell ref="S39:T39"/>
    <mergeCell ref="U39:V39"/>
    <mergeCell ref="A26:L26"/>
    <mergeCell ref="A16:F16"/>
    <mergeCell ref="G16:L16"/>
    <mergeCell ref="M16:R16"/>
    <mergeCell ref="W37:X37"/>
    <mergeCell ref="AA37:AB37"/>
    <mergeCell ref="W33:X33"/>
    <mergeCell ref="Y33:Z33"/>
    <mergeCell ref="AA33:AB33"/>
    <mergeCell ref="M26:AJ26"/>
    <mergeCell ref="Q35:R35"/>
    <mergeCell ref="U35:V35"/>
    <mergeCell ref="W35:X35"/>
    <mergeCell ref="Y35:Z35"/>
    <mergeCell ref="O36:P36"/>
    <mergeCell ref="Q36:R36"/>
    <mergeCell ref="O37:P37"/>
    <mergeCell ref="Q37:R37"/>
    <mergeCell ref="S37:T37"/>
    <mergeCell ref="AG36:AH36"/>
    <mergeCell ref="AI36:AJ36"/>
    <mergeCell ref="U36:V36"/>
    <mergeCell ref="AI35:AJ35"/>
    <mergeCell ref="A33:J33"/>
    <mergeCell ref="U43:V43"/>
    <mergeCell ref="A46:K46"/>
    <mergeCell ref="M46:N46"/>
    <mergeCell ref="AG46:AH46"/>
    <mergeCell ref="AI46:AJ46"/>
    <mergeCell ref="AG43:AH43"/>
    <mergeCell ref="W43:X43"/>
    <mergeCell ref="W46:X46"/>
    <mergeCell ref="Y46:Z46"/>
    <mergeCell ref="AA46:AB46"/>
    <mergeCell ref="Y43:Z43"/>
    <mergeCell ref="AA43:AB43"/>
    <mergeCell ref="AC46:AD46"/>
    <mergeCell ref="AE46:AF46"/>
    <mergeCell ref="O46:P46"/>
    <mergeCell ref="Q46:R46"/>
    <mergeCell ref="S46:T46"/>
    <mergeCell ref="U46:V46"/>
    <mergeCell ref="Q43:R43"/>
    <mergeCell ref="S43:T43"/>
    <mergeCell ref="M44:AJ44"/>
    <mergeCell ref="M45:AJ45"/>
    <mergeCell ref="B39:B45"/>
    <mergeCell ref="O41:P41"/>
    <mergeCell ref="Y36:Z36"/>
    <mergeCell ref="Y38:Z38"/>
    <mergeCell ref="W36:X36"/>
    <mergeCell ref="AA42:AB42"/>
    <mergeCell ref="AE38:AF38"/>
    <mergeCell ref="Y41:Z41"/>
    <mergeCell ref="AA41:AB41"/>
    <mergeCell ref="AC41:AD41"/>
    <mergeCell ref="W40:X40"/>
    <mergeCell ref="AA40:AB40"/>
    <mergeCell ref="AC40:AD40"/>
    <mergeCell ref="AC42:AD42"/>
    <mergeCell ref="AE36:AF36"/>
    <mergeCell ref="AA38:AB38"/>
    <mergeCell ref="AE42:AF42"/>
    <mergeCell ref="B50:L50"/>
    <mergeCell ref="M50:AJ50"/>
    <mergeCell ref="U47:V47"/>
    <mergeCell ref="W47:X47"/>
    <mergeCell ref="Y47:Z47"/>
    <mergeCell ref="AA47:AB47"/>
    <mergeCell ref="AG47:AH47"/>
    <mergeCell ref="AI47:AJ47"/>
    <mergeCell ref="A47:L47"/>
    <mergeCell ref="M47:N47"/>
    <mergeCell ref="O47:P47"/>
    <mergeCell ref="Q47:R47"/>
    <mergeCell ref="S47:T47"/>
    <mergeCell ref="B49:L49"/>
    <mergeCell ref="M49:AJ49"/>
    <mergeCell ref="AC47:AD47"/>
    <mergeCell ref="AE47:AF47"/>
    <mergeCell ref="A48:L48"/>
    <mergeCell ref="M48:AJ48"/>
    <mergeCell ref="AC43:AD43"/>
    <mergeCell ref="AE43:AF43"/>
    <mergeCell ref="Y42:Z42"/>
    <mergeCell ref="AI42:AJ42"/>
    <mergeCell ref="AG42:AH42"/>
    <mergeCell ref="AE40:AF40"/>
    <mergeCell ref="AI37:AJ37"/>
    <mergeCell ref="AI38:AJ38"/>
    <mergeCell ref="AG39:AH39"/>
    <mergeCell ref="AI39:AJ39"/>
    <mergeCell ref="AG38:AH38"/>
    <mergeCell ref="AG37:AH37"/>
    <mergeCell ref="AG41:AH41"/>
    <mergeCell ref="AI41:AJ41"/>
    <mergeCell ref="AG40:AH40"/>
    <mergeCell ref="AI40:AJ40"/>
    <mergeCell ref="Y37:Z37"/>
    <mergeCell ref="AE41:AF41"/>
    <mergeCell ref="Y39:Z39"/>
    <mergeCell ref="AI43:AJ43"/>
    <mergeCell ref="AC34:AD34"/>
    <mergeCell ref="C43:L43"/>
    <mergeCell ref="M43:N43"/>
    <mergeCell ref="O43:P43"/>
    <mergeCell ref="C42:J42"/>
    <mergeCell ref="M42:N42"/>
    <mergeCell ref="O42:P42"/>
    <mergeCell ref="K44:L44"/>
    <mergeCell ref="K45:L45"/>
    <mergeCell ref="Q39:R39"/>
    <mergeCell ref="C39:J39"/>
    <mergeCell ref="K39:L39"/>
    <mergeCell ref="M39:N39"/>
    <mergeCell ref="O39:P39"/>
    <mergeCell ref="K42:L42"/>
    <mergeCell ref="C40:J40"/>
    <mergeCell ref="C41:J41"/>
    <mergeCell ref="K40:L40"/>
    <mergeCell ref="K41:L41"/>
    <mergeCell ref="M40:N40"/>
    <mergeCell ref="Q42:R42"/>
    <mergeCell ref="S42:T42"/>
    <mergeCell ref="U42:V42"/>
    <mergeCell ref="W42:X42"/>
    <mergeCell ref="K34:L34"/>
    <mergeCell ref="M34:N34"/>
    <mergeCell ref="O34:P34"/>
    <mergeCell ref="Q34:R34"/>
    <mergeCell ref="S34:T34"/>
    <mergeCell ref="U34:V34"/>
    <mergeCell ref="W34:X34"/>
    <mergeCell ref="Y34:Z34"/>
    <mergeCell ref="AA34:AB34"/>
    <mergeCell ref="AE32:AF32"/>
    <mergeCell ref="AA32:AB32"/>
    <mergeCell ref="AG32:AH32"/>
    <mergeCell ref="AI32:AJ32"/>
    <mergeCell ref="M29:AJ30"/>
    <mergeCell ref="M31:P31"/>
    <mergeCell ref="Q31:T31"/>
    <mergeCell ref="Y31:AB31"/>
    <mergeCell ref="K33:L33"/>
    <mergeCell ref="M33:N33"/>
    <mergeCell ref="O33:P33"/>
    <mergeCell ref="Q33:R33"/>
    <mergeCell ref="S33:T33"/>
    <mergeCell ref="U33:V33"/>
    <mergeCell ref="AG33:AH33"/>
    <mergeCell ref="AI33:AJ33"/>
    <mergeCell ref="AC33:AD33"/>
    <mergeCell ref="AE33:AF33"/>
    <mergeCell ref="S1:T1"/>
    <mergeCell ref="R2:U2"/>
    <mergeCell ref="R3:U3"/>
    <mergeCell ref="V3:AJ3"/>
    <mergeCell ref="A10:AJ10"/>
    <mergeCell ref="V7:AJ7"/>
    <mergeCell ref="AE1:AJ1"/>
    <mergeCell ref="V2:Y2"/>
    <mergeCell ref="AI2:AJ2"/>
    <mergeCell ref="Z2:AH2"/>
    <mergeCell ref="V4:AJ4"/>
    <mergeCell ref="V5:AJ6"/>
    <mergeCell ref="M51:AJ51"/>
    <mergeCell ref="G23:K23"/>
    <mergeCell ref="L23:P23"/>
    <mergeCell ref="Q23:U23"/>
    <mergeCell ref="V23:Z23"/>
    <mergeCell ref="G24:K24"/>
    <mergeCell ref="L24:P24"/>
    <mergeCell ref="Q24:U24"/>
    <mergeCell ref="V24:Z24"/>
    <mergeCell ref="A27:L27"/>
    <mergeCell ref="M27:AJ27"/>
    <mergeCell ref="A29:J32"/>
    <mergeCell ref="K29:L32"/>
    <mergeCell ref="U31:X31"/>
    <mergeCell ref="AG31:AJ31"/>
    <mergeCell ref="M32:N32"/>
    <mergeCell ref="O32:P32"/>
    <mergeCell ref="Q32:R32"/>
    <mergeCell ref="S32:T32"/>
    <mergeCell ref="U32:V32"/>
    <mergeCell ref="W32:X32"/>
    <mergeCell ref="Y32:Z32"/>
    <mergeCell ref="AC31:AF31"/>
    <mergeCell ref="AC32:AD32"/>
  </mergeCells>
  <phoneticPr fontId="1"/>
  <conditionalFormatting sqref="S16:X16 G16:L16 G21:L21 Y21:AC21 M33:AJ33 K39:L39 K41:L41 K34:L37">
    <cfRule type="containsBlanks" dxfId="8" priority="9">
      <formula>LEN(TRIM(G16))=0</formula>
    </cfRule>
  </conditionalFormatting>
  <conditionalFormatting sqref="K40:L40">
    <cfRule type="containsBlanks" dxfId="7" priority="8">
      <formula>LEN(TRIM(K40))=0</formula>
    </cfRule>
  </conditionalFormatting>
  <conditionalFormatting sqref="K42:L42">
    <cfRule type="containsBlanks" dxfId="6" priority="7">
      <formula>LEN(TRIM(K42))=0</formula>
    </cfRule>
  </conditionalFormatting>
  <conditionalFormatting sqref="K44:L44">
    <cfRule type="containsBlanks" dxfId="5" priority="6">
      <formula>LEN(TRIM(K44))=0</formula>
    </cfRule>
  </conditionalFormatting>
  <conditionalFormatting sqref="V2 Z2 AI2">
    <cfRule type="containsBlanks" dxfId="4" priority="5">
      <formula>LEN(TRIM(V2))=0</formula>
    </cfRule>
  </conditionalFormatting>
  <conditionalFormatting sqref="V7:AJ7 V4 V3:AJ3">
    <cfRule type="containsBlanks" dxfId="3" priority="4">
      <formula>LEN(TRIM(V3))=0</formula>
    </cfRule>
  </conditionalFormatting>
  <conditionalFormatting sqref="V5">
    <cfRule type="containsBlanks" dxfId="2" priority="3">
      <formula>LEN(TRIM(V5))=0</formula>
    </cfRule>
  </conditionalFormatting>
  <conditionalFormatting sqref="G23:G24">
    <cfRule type="containsBlanks" dxfId="1" priority="2">
      <formula>LEN(TRIM(G23))=0</formula>
    </cfRule>
  </conditionalFormatting>
  <conditionalFormatting sqref="L24:U24">
    <cfRule type="containsBlanks" dxfId="0" priority="1">
      <formula>LEN(TRIM(L24))=0</formula>
    </cfRule>
  </conditionalFormatting>
  <dataValidations count="7">
    <dataValidation type="list" allowBlank="1" showInputMessage="1" showErrorMessage="1" sqref="K34:K37 K39:L39 L34 L36:L37 K40 K42">
      <formula1>"○,―"</formula1>
    </dataValidation>
    <dataValidation type="list" allowBlank="1" showInputMessage="1" showErrorMessage="1" sqref="Y21">
      <formula1>"○,×"</formula1>
    </dataValidation>
    <dataValidation type="list" allowBlank="1" showInputMessage="1" showErrorMessage="1" sqref="K41:L41">
      <formula1>$AM$40:$AM$44</formula1>
    </dataValidation>
    <dataValidation type="list" allowBlank="1" showInputMessage="1" showErrorMessage="1" sqref="K44:L44">
      <formula1>"配置,兼務,―"</formula1>
    </dataValidation>
    <dataValidation type="list" allowBlank="1" showInputMessage="1" showErrorMessage="1" sqref="G24:K24">
      <formula1>"あり,なし"</formula1>
    </dataValidation>
    <dataValidation type="list" allowBlank="1" showInputMessage="1" showErrorMessage="1" sqref="L24:P24">
      <formula1>$BA$2:$BA$9</formula1>
    </dataValidation>
    <dataValidation type="list" allowBlank="1" showInputMessage="1" showErrorMessage="1" sqref="Q24:U24">
      <formula1>$BC$2:$BC$8</formula1>
    </dataValidation>
  </dataValidations>
  <pageMargins left="0.7" right="0.7" top="0.75" bottom="0.75" header="0.3" footer="0.3"/>
  <pageSetup paperSize="9" scale="89" fitToHeight="0" orientation="portrait" r:id="rId1"/>
  <rowBreaks count="1" manualBreakCount="1">
    <brk id="28"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E15" sqref="E15"/>
    </sheetView>
  </sheetViews>
  <sheetFormatPr defaultRowHeight="13.5"/>
  <cols>
    <col min="1" max="1" width="5.25" style="9" customWidth="1"/>
    <col min="2" max="2" width="5.375" style="9" customWidth="1"/>
    <col min="3" max="3" width="28.75" style="9" customWidth="1"/>
    <col min="4" max="4" width="11.625" style="9" customWidth="1"/>
    <col min="5" max="5" width="11.375" style="9" customWidth="1"/>
    <col min="6" max="256" width="9" style="9"/>
    <col min="257" max="257" width="5.25" style="9" customWidth="1"/>
    <col min="258" max="258" width="5.375" style="9" customWidth="1"/>
    <col min="259" max="259" width="28.75" style="9" customWidth="1"/>
    <col min="260" max="260" width="11.75" style="9" customWidth="1"/>
    <col min="261" max="512" width="9" style="9"/>
    <col min="513" max="513" width="5.25" style="9" customWidth="1"/>
    <col min="514" max="514" width="5.375" style="9" customWidth="1"/>
    <col min="515" max="515" width="28.75" style="9" customWidth="1"/>
    <col min="516" max="516" width="11.75" style="9" customWidth="1"/>
    <col min="517" max="768" width="9" style="9"/>
    <col min="769" max="769" width="5.25" style="9" customWidth="1"/>
    <col min="770" max="770" width="5.375" style="9" customWidth="1"/>
    <col min="771" max="771" width="28.75" style="9" customWidth="1"/>
    <col min="772" max="772" width="11.75" style="9" customWidth="1"/>
    <col min="773" max="1024" width="9" style="9"/>
    <col min="1025" max="1025" width="5.25" style="9" customWidth="1"/>
    <col min="1026" max="1026" width="5.375" style="9" customWidth="1"/>
    <col min="1027" max="1027" width="28.75" style="9" customWidth="1"/>
    <col min="1028" max="1028" width="11.75" style="9" customWidth="1"/>
    <col min="1029" max="1280" width="9" style="9"/>
    <col min="1281" max="1281" width="5.25" style="9" customWidth="1"/>
    <col min="1282" max="1282" width="5.375" style="9" customWidth="1"/>
    <col min="1283" max="1283" width="28.75" style="9" customWidth="1"/>
    <col min="1284" max="1284" width="11.75" style="9" customWidth="1"/>
    <col min="1285" max="1536" width="9" style="9"/>
    <col min="1537" max="1537" width="5.25" style="9" customWidth="1"/>
    <col min="1538" max="1538" width="5.375" style="9" customWidth="1"/>
    <col min="1539" max="1539" width="28.75" style="9" customWidth="1"/>
    <col min="1540" max="1540" width="11.75" style="9" customWidth="1"/>
    <col min="1541" max="1792" width="9" style="9"/>
    <col min="1793" max="1793" width="5.25" style="9" customWidth="1"/>
    <col min="1794" max="1794" width="5.375" style="9" customWidth="1"/>
    <col min="1795" max="1795" width="28.75" style="9" customWidth="1"/>
    <col min="1796" max="1796" width="11.75" style="9" customWidth="1"/>
    <col min="1797" max="2048" width="9" style="9"/>
    <col min="2049" max="2049" width="5.25" style="9" customWidth="1"/>
    <col min="2050" max="2050" width="5.375" style="9" customWidth="1"/>
    <col min="2051" max="2051" width="28.75" style="9" customWidth="1"/>
    <col min="2052" max="2052" width="11.75" style="9" customWidth="1"/>
    <col min="2053" max="2304" width="9" style="9"/>
    <col min="2305" max="2305" width="5.25" style="9" customWidth="1"/>
    <col min="2306" max="2306" width="5.375" style="9" customWidth="1"/>
    <col min="2307" max="2307" width="28.75" style="9" customWidth="1"/>
    <col min="2308" max="2308" width="11.75" style="9" customWidth="1"/>
    <col min="2309" max="2560" width="9" style="9"/>
    <col min="2561" max="2561" width="5.25" style="9" customWidth="1"/>
    <col min="2562" max="2562" width="5.375" style="9" customWidth="1"/>
    <col min="2563" max="2563" width="28.75" style="9" customWidth="1"/>
    <col min="2564" max="2564" width="11.75" style="9" customWidth="1"/>
    <col min="2565" max="2816" width="9" style="9"/>
    <col min="2817" max="2817" width="5.25" style="9" customWidth="1"/>
    <col min="2818" max="2818" width="5.375" style="9" customWidth="1"/>
    <col min="2819" max="2819" width="28.75" style="9" customWidth="1"/>
    <col min="2820" max="2820" width="11.75" style="9" customWidth="1"/>
    <col min="2821" max="3072" width="9" style="9"/>
    <col min="3073" max="3073" width="5.25" style="9" customWidth="1"/>
    <col min="3074" max="3074" width="5.375" style="9" customWidth="1"/>
    <col min="3075" max="3075" width="28.75" style="9" customWidth="1"/>
    <col min="3076" max="3076" width="11.75" style="9" customWidth="1"/>
    <col min="3077" max="3328" width="9" style="9"/>
    <col min="3329" max="3329" width="5.25" style="9" customWidth="1"/>
    <col min="3330" max="3330" width="5.375" style="9" customWidth="1"/>
    <col min="3331" max="3331" width="28.75" style="9" customWidth="1"/>
    <col min="3332" max="3332" width="11.75" style="9" customWidth="1"/>
    <col min="3333" max="3584" width="9" style="9"/>
    <col min="3585" max="3585" width="5.25" style="9" customWidth="1"/>
    <col min="3586" max="3586" width="5.375" style="9" customWidth="1"/>
    <col min="3587" max="3587" width="28.75" style="9" customWidth="1"/>
    <col min="3588" max="3588" width="11.75" style="9" customWidth="1"/>
    <col min="3589" max="3840" width="9" style="9"/>
    <col min="3841" max="3841" width="5.25" style="9" customWidth="1"/>
    <col min="3842" max="3842" width="5.375" style="9" customWidth="1"/>
    <col min="3843" max="3843" width="28.75" style="9" customWidth="1"/>
    <col min="3844" max="3844" width="11.75" style="9" customWidth="1"/>
    <col min="3845" max="4096" width="9" style="9"/>
    <col min="4097" max="4097" width="5.25" style="9" customWidth="1"/>
    <col min="4098" max="4098" width="5.375" style="9" customWidth="1"/>
    <col min="4099" max="4099" width="28.75" style="9" customWidth="1"/>
    <col min="4100" max="4100" width="11.75" style="9" customWidth="1"/>
    <col min="4101" max="4352" width="9" style="9"/>
    <col min="4353" max="4353" width="5.25" style="9" customWidth="1"/>
    <col min="4354" max="4354" width="5.375" style="9" customWidth="1"/>
    <col min="4355" max="4355" width="28.75" style="9" customWidth="1"/>
    <col min="4356" max="4356" width="11.75" style="9" customWidth="1"/>
    <col min="4357" max="4608" width="9" style="9"/>
    <col min="4609" max="4609" width="5.25" style="9" customWidth="1"/>
    <col min="4610" max="4610" width="5.375" style="9" customWidth="1"/>
    <col min="4611" max="4611" width="28.75" style="9" customWidth="1"/>
    <col min="4612" max="4612" width="11.75" style="9" customWidth="1"/>
    <col min="4613" max="4864" width="9" style="9"/>
    <col min="4865" max="4865" width="5.25" style="9" customWidth="1"/>
    <col min="4866" max="4866" width="5.375" style="9" customWidth="1"/>
    <col min="4867" max="4867" width="28.75" style="9" customWidth="1"/>
    <col min="4868" max="4868" width="11.75" style="9" customWidth="1"/>
    <col min="4869" max="5120" width="9" style="9"/>
    <col min="5121" max="5121" width="5.25" style="9" customWidth="1"/>
    <col min="5122" max="5122" width="5.375" style="9" customWidth="1"/>
    <col min="5123" max="5123" width="28.75" style="9" customWidth="1"/>
    <col min="5124" max="5124" width="11.75" style="9" customWidth="1"/>
    <col min="5125" max="5376" width="9" style="9"/>
    <col min="5377" max="5377" width="5.25" style="9" customWidth="1"/>
    <col min="5378" max="5378" width="5.375" style="9" customWidth="1"/>
    <col min="5379" max="5379" width="28.75" style="9" customWidth="1"/>
    <col min="5380" max="5380" width="11.75" style="9" customWidth="1"/>
    <col min="5381" max="5632" width="9" style="9"/>
    <col min="5633" max="5633" width="5.25" style="9" customWidth="1"/>
    <col min="5634" max="5634" width="5.375" style="9" customWidth="1"/>
    <col min="5635" max="5635" width="28.75" style="9" customWidth="1"/>
    <col min="5636" max="5636" width="11.75" style="9" customWidth="1"/>
    <col min="5637" max="5888" width="9" style="9"/>
    <col min="5889" max="5889" width="5.25" style="9" customWidth="1"/>
    <col min="5890" max="5890" width="5.375" style="9" customWidth="1"/>
    <col min="5891" max="5891" width="28.75" style="9" customWidth="1"/>
    <col min="5892" max="5892" width="11.75" style="9" customWidth="1"/>
    <col min="5893" max="6144" width="9" style="9"/>
    <col min="6145" max="6145" width="5.25" style="9" customWidth="1"/>
    <col min="6146" max="6146" width="5.375" style="9" customWidth="1"/>
    <col min="6147" max="6147" width="28.75" style="9" customWidth="1"/>
    <col min="6148" max="6148" width="11.75" style="9" customWidth="1"/>
    <col min="6149" max="6400" width="9" style="9"/>
    <col min="6401" max="6401" width="5.25" style="9" customWidth="1"/>
    <col min="6402" max="6402" width="5.375" style="9" customWidth="1"/>
    <col min="6403" max="6403" width="28.75" style="9" customWidth="1"/>
    <col min="6404" max="6404" width="11.75" style="9" customWidth="1"/>
    <col min="6405" max="6656" width="9" style="9"/>
    <col min="6657" max="6657" width="5.25" style="9" customWidth="1"/>
    <col min="6658" max="6658" width="5.375" style="9" customWidth="1"/>
    <col min="6659" max="6659" width="28.75" style="9" customWidth="1"/>
    <col min="6660" max="6660" width="11.75" style="9" customWidth="1"/>
    <col min="6661" max="6912" width="9" style="9"/>
    <col min="6913" max="6913" width="5.25" style="9" customWidth="1"/>
    <col min="6914" max="6914" width="5.375" style="9" customWidth="1"/>
    <col min="6915" max="6915" width="28.75" style="9" customWidth="1"/>
    <col min="6916" max="6916" width="11.75" style="9" customWidth="1"/>
    <col min="6917" max="7168" width="9" style="9"/>
    <col min="7169" max="7169" width="5.25" style="9" customWidth="1"/>
    <col min="7170" max="7170" width="5.375" style="9" customWidth="1"/>
    <col min="7171" max="7171" width="28.75" style="9" customWidth="1"/>
    <col min="7172" max="7172" width="11.75" style="9" customWidth="1"/>
    <col min="7173" max="7424" width="9" style="9"/>
    <col min="7425" max="7425" width="5.25" style="9" customWidth="1"/>
    <col min="7426" max="7426" width="5.375" style="9" customWidth="1"/>
    <col min="7427" max="7427" width="28.75" style="9" customWidth="1"/>
    <col min="7428" max="7428" width="11.75" style="9" customWidth="1"/>
    <col min="7429" max="7680" width="9" style="9"/>
    <col min="7681" max="7681" width="5.25" style="9" customWidth="1"/>
    <col min="7682" max="7682" width="5.375" style="9" customWidth="1"/>
    <col min="7683" max="7683" width="28.75" style="9" customWidth="1"/>
    <col min="7684" max="7684" width="11.75" style="9" customWidth="1"/>
    <col min="7685" max="7936" width="9" style="9"/>
    <col min="7937" max="7937" width="5.25" style="9" customWidth="1"/>
    <col min="7938" max="7938" width="5.375" style="9" customWidth="1"/>
    <col min="7939" max="7939" width="28.75" style="9" customWidth="1"/>
    <col min="7940" max="7940" width="11.75" style="9" customWidth="1"/>
    <col min="7941" max="8192" width="9" style="9"/>
    <col min="8193" max="8193" width="5.25" style="9" customWidth="1"/>
    <col min="8194" max="8194" width="5.375" style="9" customWidth="1"/>
    <col min="8195" max="8195" width="28.75" style="9" customWidth="1"/>
    <col min="8196" max="8196" width="11.75" style="9" customWidth="1"/>
    <col min="8197" max="8448" width="9" style="9"/>
    <col min="8449" max="8449" width="5.25" style="9" customWidth="1"/>
    <col min="8450" max="8450" width="5.375" style="9" customWidth="1"/>
    <col min="8451" max="8451" width="28.75" style="9" customWidth="1"/>
    <col min="8452" max="8452" width="11.75" style="9" customWidth="1"/>
    <col min="8453" max="8704" width="9" style="9"/>
    <col min="8705" max="8705" width="5.25" style="9" customWidth="1"/>
    <col min="8706" max="8706" width="5.375" style="9" customWidth="1"/>
    <col min="8707" max="8707" width="28.75" style="9" customWidth="1"/>
    <col min="8708" max="8708" width="11.75" style="9" customWidth="1"/>
    <col min="8709" max="8960" width="9" style="9"/>
    <col min="8961" max="8961" width="5.25" style="9" customWidth="1"/>
    <col min="8962" max="8962" width="5.375" style="9" customWidth="1"/>
    <col min="8963" max="8963" width="28.75" style="9" customWidth="1"/>
    <col min="8964" max="8964" width="11.75" style="9" customWidth="1"/>
    <col min="8965" max="9216" width="9" style="9"/>
    <col min="9217" max="9217" width="5.25" style="9" customWidth="1"/>
    <col min="9218" max="9218" width="5.375" style="9" customWidth="1"/>
    <col min="9219" max="9219" width="28.75" style="9" customWidth="1"/>
    <col min="9220" max="9220" width="11.75" style="9" customWidth="1"/>
    <col min="9221" max="9472" width="9" style="9"/>
    <col min="9473" max="9473" width="5.25" style="9" customWidth="1"/>
    <col min="9474" max="9474" width="5.375" style="9" customWidth="1"/>
    <col min="9475" max="9475" width="28.75" style="9" customWidth="1"/>
    <col min="9476" max="9476" width="11.75" style="9" customWidth="1"/>
    <col min="9477" max="9728" width="9" style="9"/>
    <col min="9729" max="9729" width="5.25" style="9" customWidth="1"/>
    <col min="9730" max="9730" width="5.375" style="9" customWidth="1"/>
    <col min="9731" max="9731" width="28.75" style="9" customWidth="1"/>
    <col min="9732" max="9732" width="11.75" style="9" customWidth="1"/>
    <col min="9733" max="9984" width="9" style="9"/>
    <col min="9985" max="9985" width="5.25" style="9" customWidth="1"/>
    <col min="9986" max="9986" width="5.375" style="9" customWidth="1"/>
    <col min="9987" max="9987" width="28.75" style="9" customWidth="1"/>
    <col min="9988" max="9988" width="11.75" style="9" customWidth="1"/>
    <col min="9989" max="10240" width="9" style="9"/>
    <col min="10241" max="10241" width="5.25" style="9" customWidth="1"/>
    <col min="10242" max="10242" width="5.375" style="9" customWidth="1"/>
    <col min="10243" max="10243" width="28.75" style="9" customWidth="1"/>
    <col min="10244" max="10244" width="11.75" style="9" customWidth="1"/>
    <col min="10245" max="10496" width="9" style="9"/>
    <col min="10497" max="10497" width="5.25" style="9" customWidth="1"/>
    <col min="10498" max="10498" width="5.375" style="9" customWidth="1"/>
    <col min="10499" max="10499" width="28.75" style="9" customWidth="1"/>
    <col min="10500" max="10500" width="11.75" style="9" customWidth="1"/>
    <col min="10501" max="10752" width="9" style="9"/>
    <col min="10753" max="10753" width="5.25" style="9" customWidth="1"/>
    <col min="10754" max="10754" width="5.375" style="9" customWidth="1"/>
    <col min="10755" max="10755" width="28.75" style="9" customWidth="1"/>
    <col min="10756" max="10756" width="11.75" style="9" customWidth="1"/>
    <col min="10757" max="11008" width="9" style="9"/>
    <col min="11009" max="11009" width="5.25" style="9" customWidth="1"/>
    <col min="11010" max="11010" width="5.375" style="9" customWidth="1"/>
    <col min="11011" max="11011" width="28.75" style="9" customWidth="1"/>
    <col min="11012" max="11012" width="11.75" style="9" customWidth="1"/>
    <col min="11013" max="11264" width="9" style="9"/>
    <col min="11265" max="11265" width="5.25" style="9" customWidth="1"/>
    <col min="11266" max="11266" width="5.375" style="9" customWidth="1"/>
    <col min="11267" max="11267" width="28.75" style="9" customWidth="1"/>
    <col min="11268" max="11268" width="11.75" style="9" customWidth="1"/>
    <col min="11269" max="11520" width="9" style="9"/>
    <col min="11521" max="11521" width="5.25" style="9" customWidth="1"/>
    <col min="11522" max="11522" width="5.375" style="9" customWidth="1"/>
    <col min="11523" max="11523" width="28.75" style="9" customWidth="1"/>
    <col min="11524" max="11524" width="11.75" style="9" customWidth="1"/>
    <col min="11525" max="11776" width="9" style="9"/>
    <col min="11777" max="11777" width="5.25" style="9" customWidth="1"/>
    <col min="11778" max="11778" width="5.375" style="9" customWidth="1"/>
    <col min="11779" max="11779" width="28.75" style="9" customWidth="1"/>
    <col min="11780" max="11780" width="11.75" style="9" customWidth="1"/>
    <col min="11781" max="12032" width="9" style="9"/>
    <col min="12033" max="12033" width="5.25" style="9" customWidth="1"/>
    <col min="12034" max="12034" width="5.375" style="9" customWidth="1"/>
    <col min="12035" max="12035" width="28.75" style="9" customWidth="1"/>
    <col min="12036" max="12036" width="11.75" style="9" customWidth="1"/>
    <col min="12037" max="12288" width="9" style="9"/>
    <col min="12289" max="12289" width="5.25" style="9" customWidth="1"/>
    <col min="12290" max="12290" width="5.375" style="9" customWidth="1"/>
    <col min="12291" max="12291" width="28.75" style="9" customWidth="1"/>
    <col min="12292" max="12292" width="11.75" style="9" customWidth="1"/>
    <col min="12293" max="12544" width="9" style="9"/>
    <col min="12545" max="12545" width="5.25" style="9" customWidth="1"/>
    <col min="12546" max="12546" width="5.375" style="9" customWidth="1"/>
    <col min="12547" max="12547" width="28.75" style="9" customWidth="1"/>
    <col min="12548" max="12548" width="11.75" style="9" customWidth="1"/>
    <col min="12549" max="12800" width="9" style="9"/>
    <col min="12801" max="12801" width="5.25" style="9" customWidth="1"/>
    <col min="12802" max="12802" width="5.375" style="9" customWidth="1"/>
    <col min="12803" max="12803" width="28.75" style="9" customWidth="1"/>
    <col min="12804" max="12804" width="11.75" style="9" customWidth="1"/>
    <col min="12805" max="13056" width="9" style="9"/>
    <col min="13057" max="13057" width="5.25" style="9" customWidth="1"/>
    <col min="13058" max="13058" width="5.375" style="9" customWidth="1"/>
    <col min="13059" max="13059" width="28.75" style="9" customWidth="1"/>
    <col min="13060" max="13060" width="11.75" style="9" customWidth="1"/>
    <col min="13061" max="13312" width="9" style="9"/>
    <col min="13313" max="13313" width="5.25" style="9" customWidth="1"/>
    <col min="13314" max="13314" width="5.375" style="9" customWidth="1"/>
    <col min="13315" max="13315" width="28.75" style="9" customWidth="1"/>
    <col min="13316" max="13316" width="11.75" style="9" customWidth="1"/>
    <col min="13317" max="13568" width="9" style="9"/>
    <col min="13569" max="13569" width="5.25" style="9" customWidth="1"/>
    <col min="13570" max="13570" width="5.375" style="9" customWidth="1"/>
    <col min="13571" max="13571" width="28.75" style="9" customWidth="1"/>
    <col min="13572" max="13572" width="11.75" style="9" customWidth="1"/>
    <col min="13573" max="13824" width="9" style="9"/>
    <col min="13825" max="13825" width="5.25" style="9" customWidth="1"/>
    <col min="13826" max="13826" width="5.375" style="9" customWidth="1"/>
    <col min="13827" max="13827" width="28.75" style="9" customWidth="1"/>
    <col min="13828" max="13828" width="11.75" style="9" customWidth="1"/>
    <col min="13829" max="14080" width="9" style="9"/>
    <col min="14081" max="14081" width="5.25" style="9" customWidth="1"/>
    <col min="14082" max="14082" width="5.375" style="9" customWidth="1"/>
    <col min="14083" max="14083" width="28.75" style="9" customWidth="1"/>
    <col min="14084" max="14084" width="11.75" style="9" customWidth="1"/>
    <col min="14085" max="14336" width="9" style="9"/>
    <col min="14337" max="14337" width="5.25" style="9" customWidth="1"/>
    <col min="14338" max="14338" width="5.375" style="9" customWidth="1"/>
    <col min="14339" max="14339" width="28.75" style="9" customWidth="1"/>
    <col min="14340" max="14340" width="11.75" style="9" customWidth="1"/>
    <col min="14341" max="14592" width="9" style="9"/>
    <col min="14593" max="14593" width="5.25" style="9" customWidth="1"/>
    <col min="14594" max="14594" width="5.375" style="9" customWidth="1"/>
    <col min="14595" max="14595" width="28.75" style="9" customWidth="1"/>
    <col min="14596" max="14596" width="11.75" style="9" customWidth="1"/>
    <col min="14597" max="14848" width="9" style="9"/>
    <col min="14849" max="14849" width="5.25" style="9" customWidth="1"/>
    <col min="14850" max="14850" width="5.375" style="9" customWidth="1"/>
    <col min="14851" max="14851" width="28.75" style="9" customWidth="1"/>
    <col min="14852" max="14852" width="11.75" style="9" customWidth="1"/>
    <col min="14853" max="15104" width="9" style="9"/>
    <col min="15105" max="15105" width="5.25" style="9" customWidth="1"/>
    <col min="15106" max="15106" width="5.375" style="9" customWidth="1"/>
    <col min="15107" max="15107" width="28.75" style="9" customWidth="1"/>
    <col min="15108" max="15108" width="11.75" style="9" customWidth="1"/>
    <col min="15109" max="15360" width="9" style="9"/>
    <col min="15361" max="15361" width="5.25" style="9" customWidth="1"/>
    <col min="15362" max="15362" width="5.375" style="9" customWidth="1"/>
    <col min="15363" max="15363" width="28.75" style="9" customWidth="1"/>
    <col min="15364" max="15364" width="11.75" style="9" customWidth="1"/>
    <col min="15365" max="15616" width="9" style="9"/>
    <col min="15617" max="15617" width="5.25" style="9" customWidth="1"/>
    <col min="15618" max="15618" width="5.375" style="9" customWidth="1"/>
    <col min="15619" max="15619" width="28.75" style="9" customWidth="1"/>
    <col min="15620" max="15620" width="11.75" style="9" customWidth="1"/>
    <col min="15621" max="15872" width="9" style="9"/>
    <col min="15873" max="15873" width="5.25" style="9" customWidth="1"/>
    <col min="15874" max="15874" width="5.375" style="9" customWidth="1"/>
    <col min="15875" max="15875" width="28.75" style="9" customWidth="1"/>
    <col min="15876" max="15876" width="11.75" style="9" customWidth="1"/>
    <col min="15877" max="16128" width="9" style="9"/>
    <col min="16129" max="16129" width="5.25" style="9" customWidth="1"/>
    <col min="16130" max="16130" width="5.375" style="9" customWidth="1"/>
    <col min="16131" max="16131" width="28.75" style="9" customWidth="1"/>
    <col min="16132" max="16132" width="11.75" style="9" customWidth="1"/>
    <col min="16133" max="16384" width="9" style="9"/>
  </cols>
  <sheetData>
    <row r="1" spans="1:7">
      <c r="A1" s="8"/>
      <c r="B1" s="8"/>
      <c r="C1" s="8"/>
      <c r="D1" s="8"/>
      <c r="E1" s="8"/>
      <c r="F1" s="8"/>
    </row>
    <row r="2" spans="1:7" ht="30.6" customHeight="1">
      <c r="B2" s="10"/>
      <c r="C2" s="11" t="s">
        <v>32</v>
      </c>
      <c r="D2" s="11" t="s">
        <v>13</v>
      </c>
      <c r="E2" s="11" t="s">
        <v>31</v>
      </c>
      <c r="F2" s="12" t="s">
        <v>33</v>
      </c>
      <c r="G2" s="12"/>
    </row>
    <row r="3" spans="1:7" ht="16.899999999999999" customHeight="1">
      <c r="B3" s="13">
        <v>0</v>
      </c>
      <c r="C3" s="14" t="s">
        <v>34</v>
      </c>
      <c r="D3" s="15">
        <v>2</v>
      </c>
      <c r="E3" s="15">
        <v>6</v>
      </c>
      <c r="F3" s="16">
        <f t="shared" ref="F3:F14" si="0">SUM(D3:E3)</f>
        <v>8</v>
      </c>
      <c r="G3" s="17"/>
    </row>
    <row r="4" spans="1:7" ht="16.899999999999999" customHeight="1">
      <c r="B4" s="13">
        <v>1</v>
      </c>
      <c r="C4" s="14" t="s">
        <v>35</v>
      </c>
      <c r="D4" s="15">
        <v>3</v>
      </c>
      <c r="E4" s="15">
        <v>6</v>
      </c>
      <c r="F4" s="16">
        <f t="shared" si="0"/>
        <v>9</v>
      </c>
      <c r="G4" s="17"/>
    </row>
    <row r="5" spans="1:7" ht="16.899999999999999" customHeight="1">
      <c r="B5" s="13">
        <v>2</v>
      </c>
      <c r="C5" s="14" t="s">
        <v>36</v>
      </c>
      <c r="D5" s="15">
        <v>4</v>
      </c>
      <c r="E5" s="15">
        <v>6</v>
      </c>
      <c r="F5" s="16">
        <f t="shared" si="0"/>
        <v>10</v>
      </c>
      <c r="G5" s="17"/>
    </row>
    <row r="6" spans="1:7" ht="16.899999999999999" customHeight="1">
      <c r="B6" s="13">
        <v>3</v>
      </c>
      <c r="C6" s="14" t="s">
        <v>37</v>
      </c>
      <c r="D6" s="15">
        <v>5</v>
      </c>
      <c r="E6" s="15">
        <v>6</v>
      </c>
      <c r="F6" s="16">
        <f t="shared" si="0"/>
        <v>11</v>
      </c>
      <c r="G6" s="17"/>
    </row>
    <row r="7" spans="1:7" ht="16.899999999999999" customHeight="1">
      <c r="B7" s="13">
        <v>4</v>
      </c>
      <c r="C7" s="14" t="s">
        <v>38</v>
      </c>
      <c r="D7" s="15">
        <v>6</v>
      </c>
      <c r="E7" s="15">
        <v>6</v>
      </c>
      <c r="F7" s="16">
        <f t="shared" si="0"/>
        <v>12</v>
      </c>
      <c r="G7" s="17"/>
    </row>
    <row r="8" spans="1:7" ht="16.899999999999999" customHeight="1">
      <c r="B8" s="13">
        <v>5</v>
      </c>
      <c r="C8" s="14" t="s">
        <v>39</v>
      </c>
      <c r="D8" s="15">
        <v>7</v>
      </c>
      <c r="E8" s="15">
        <v>6</v>
      </c>
      <c r="F8" s="16">
        <f t="shared" si="0"/>
        <v>13</v>
      </c>
      <c r="G8" s="17"/>
    </row>
    <row r="9" spans="1:7" ht="16.899999999999999" customHeight="1">
      <c r="B9" s="13">
        <v>6</v>
      </c>
      <c r="C9" s="14" t="s">
        <v>40</v>
      </c>
      <c r="D9" s="15">
        <v>8</v>
      </c>
      <c r="E9" s="15">
        <v>6</v>
      </c>
      <c r="F9" s="16">
        <f t="shared" si="0"/>
        <v>14</v>
      </c>
      <c r="G9" s="17"/>
    </row>
    <row r="10" spans="1:7" ht="16.899999999999999" customHeight="1">
      <c r="B10" s="13">
        <v>7</v>
      </c>
      <c r="C10" s="14" t="s">
        <v>41</v>
      </c>
      <c r="D10" s="15">
        <v>9</v>
      </c>
      <c r="E10" s="15">
        <v>6</v>
      </c>
      <c r="F10" s="16">
        <f t="shared" si="0"/>
        <v>15</v>
      </c>
      <c r="G10" s="17"/>
    </row>
    <row r="11" spans="1:7" ht="16.899999999999999" customHeight="1">
      <c r="B11" s="13">
        <v>8</v>
      </c>
      <c r="C11" s="14" t="s">
        <v>42</v>
      </c>
      <c r="D11" s="15">
        <v>10</v>
      </c>
      <c r="E11" s="15">
        <v>6</v>
      </c>
      <c r="F11" s="16">
        <f t="shared" si="0"/>
        <v>16</v>
      </c>
      <c r="G11" s="17"/>
    </row>
    <row r="12" spans="1:7" ht="16.899999999999999" customHeight="1">
      <c r="B12" s="13">
        <v>9</v>
      </c>
      <c r="C12" s="14" t="s">
        <v>43</v>
      </c>
      <c r="D12" s="15">
        <v>11</v>
      </c>
      <c r="E12" s="15">
        <v>6</v>
      </c>
      <c r="F12" s="16">
        <f t="shared" si="0"/>
        <v>17</v>
      </c>
      <c r="G12" s="17"/>
    </row>
    <row r="13" spans="1:7" ht="16.899999999999999" customHeight="1">
      <c r="B13" s="13">
        <v>10</v>
      </c>
      <c r="C13" s="14" t="s">
        <v>44</v>
      </c>
      <c r="D13" s="15">
        <v>12</v>
      </c>
      <c r="E13" s="15">
        <v>6</v>
      </c>
      <c r="F13" s="16">
        <f t="shared" si="0"/>
        <v>18</v>
      </c>
      <c r="G13" s="17"/>
    </row>
    <row r="14" spans="1:7">
      <c r="B14" s="13">
        <v>11</v>
      </c>
      <c r="C14" s="14" t="s">
        <v>45</v>
      </c>
      <c r="D14" s="15">
        <v>12</v>
      </c>
      <c r="E14" s="15">
        <v>7</v>
      </c>
      <c r="F14" s="16">
        <f t="shared" si="0"/>
        <v>19</v>
      </c>
      <c r="G14" s="17"/>
    </row>
    <row r="15" spans="1:7">
      <c r="C15" s="14"/>
      <c r="D15" s="13"/>
      <c r="E15" s="13"/>
    </row>
  </sheetData>
  <sheetProtection password="9207"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I135"/>
  <sheetViews>
    <sheetView view="pageBreakPreview" zoomScale="90" zoomScaleNormal="100" zoomScaleSheetLayoutView="90" workbookViewId="0">
      <pane xSplit="5" topLeftCell="BA1" activePane="topRight" state="frozen"/>
      <selection activeCell="K41" sqref="K41:L41"/>
      <selection pane="topRight" activeCell="BI23" sqref="BI23:BI26"/>
    </sheetView>
  </sheetViews>
  <sheetFormatPr defaultRowHeight="13.5"/>
  <cols>
    <col min="1" max="1" width="9" style="54"/>
    <col min="2" max="2" width="5.625" style="45" customWidth="1"/>
    <col min="3" max="3" width="5.375" style="45" customWidth="1"/>
    <col min="4" max="4" width="4.5" style="45" bestFit="1" customWidth="1"/>
    <col min="5" max="5" width="7.5" style="45" customWidth="1"/>
    <col min="6" max="6" width="2.25" style="88" customWidth="1"/>
    <col min="7" max="7" width="6.875" style="46" customWidth="1"/>
    <col min="8" max="8" width="8.125" style="47" customWidth="1"/>
    <col min="9" max="9" width="6.875" style="48" customWidth="1"/>
    <col min="10" max="10" width="8.125" style="47" customWidth="1"/>
    <col min="11" max="11" width="2.25" style="19" customWidth="1"/>
    <col min="12" max="12" width="6.25" style="46" customWidth="1"/>
    <col min="13" max="13" width="6.25" style="47" customWidth="1"/>
    <col min="14" max="14" width="6.625" style="49" customWidth="1"/>
    <col min="15" max="15" width="6.25" style="48" customWidth="1"/>
    <col min="16" max="16" width="6.25" style="47" customWidth="1"/>
    <col min="17" max="17" width="6.625" style="49" customWidth="1"/>
    <col min="18" max="18" width="2.25" style="49" customWidth="1"/>
    <col min="19" max="19" width="5.5" style="101" customWidth="1"/>
    <col min="20" max="20" width="2.25" style="102" customWidth="1"/>
    <col min="21" max="21" width="12.25" style="103" bestFit="1" customWidth="1"/>
    <col min="22" max="22" width="2.25" style="19" customWidth="1"/>
    <col min="23" max="23" width="8.125" style="46" customWidth="1"/>
    <col min="24" max="24" width="6.875" style="46" customWidth="1"/>
    <col min="25" max="25" width="6.625" style="51" customWidth="1"/>
    <col min="26" max="26" width="4.625" style="51" customWidth="1"/>
    <col min="27" max="27" width="8.125" style="51" customWidth="1"/>
    <col min="28" max="28" width="2.25" style="19" customWidth="1"/>
    <col min="29" max="29" width="8" style="46" customWidth="1"/>
    <col min="30" max="30" width="6.875" style="46" customWidth="1"/>
    <col min="31" max="31" width="6.625" style="51" customWidth="1"/>
    <col min="32" max="32" width="4.625" style="51" customWidth="1"/>
    <col min="33" max="33" width="8.125" style="51" customWidth="1"/>
    <col min="34" max="34" width="2.25" style="49" customWidth="1"/>
    <col min="35" max="35" width="1.125" style="19" customWidth="1"/>
    <col min="36" max="36" width="12.75" style="48" customWidth="1"/>
    <col min="37" max="37" width="9.875" style="48" customWidth="1"/>
    <col min="38" max="38" width="2.25" style="19" customWidth="1"/>
    <col min="39" max="39" width="11.25" style="51" customWidth="1"/>
    <col min="40" max="40" width="1.125" style="51" customWidth="1"/>
    <col min="41" max="41" width="2.25" style="19" customWidth="1"/>
    <col min="42" max="42" width="10.25" style="51" customWidth="1"/>
    <col min="43" max="43" width="2.25" style="49" customWidth="1"/>
    <col min="44" max="44" width="5.625" style="48" customWidth="1"/>
    <col min="45" max="45" width="2.25" style="19" customWidth="1"/>
    <col min="46" max="46" width="8.75" style="55" customWidth="1"/>
    <col min="47" max="47" width="2.25" style="46" customWidth="1"/>
    <col min="48" max="48" width="6" style="53" bestFit="1" customWidth="1"/>
    <col min="49" max="50" width="6.125" style="46" customWidth="1"/>
    <col min="51" max="51" width="2.25" style="46" customWidth="1"/>
    <col min="52" max="52" width="6" style="53" bestFit="1" customWidth="1"/>
    <col min="53" max="54" width="6.125" style="46" customWidth="1"/>
    <col min="55" max="55" width="2.25" style="49" customWidth="1"/>
    <col min="56" max="56" width="8.375" style="48" customWidth="1"/>
    <col min="57" max="57" width="2.25" style="49" customWidth="1"/>
    <col min="58" max="58" width="12.25" style="48" customWidth="1"/>
    <col min="59" max="59" width="2.25" style="49" customWidth="1"/>
    <col min="60" max="63" width="10.375" style="48" customWidth="1"/>
    <col min="64" max="64" width="2.25" style="49" customWidth="1"/>
    <col min="65" max="65" width="13.25" style="48" customWidth="1"/>
    <col min="66" max="66" width="2.25" style="49" customWidth="1"/>
    <col min="67" max="67" width="5.5" style="48" customWidth="1"/>
    <col min="68" max="68" width="2.25" style="19" customWidth="1"/>
    <col min="69" max="69" width="12.25" style="46" bestFit="1" customWidth="1"/>
    <col min="70" max="70" width="6.25" style="46" customWidth="1"/>
    <col min="71" max="71" width="7.5" style="49" customWidth="1"/>
    <col min="72" max="73" width="3.75" style="79" bestFit="1" customWidth="1"/>
    <col min="74" max="74" width="4.5" style="79" bestFit="1" customWidth="1"/>
    <col min="75" max="87" width="9" style="29"/>
    <col min="88" max="305" width="9" style="54"/>
    <col min="306" max="306" width="1.75" style="54" customWidth="1"/>
    <col min="307" max="307" width="2.5" style="54" customWidth="1"/>
    <col min="308" max="308" width="3.625" style="54" customWidth="1"/>
    <col min="309" max="309" width="2.75" style="54" customWidth="1"/>
    <col min="310" max="310" width="0.875" style="54" customWidth="1"/>
    <col min="311" max="311" width="1.25" style="54" customWidth="1"/>
    <col min="312" max="312" width="5.375" style="54" customWidth="1"/>
    <col min="313" max="313" width="6.5" style="54" customWidth="1"/>
    <col min="314" max="314" width="4.125" style="54" customWidth="1"/>
    <col min="315" max="315" width="7.875" style="54" customWidth="1"/>
    <col min="316" max="316" width="8.75" style="54" customWidth="1"/>
    <col min="317" max="320" width="6.25" style="54" customWidth="1"/>
    <col min="321" max="321" width="4.875" style="54" customWidth="1"/>
    <col min="322" max="322" width="2.5" style="54" customWidth="1"/>
    <col min="323" max="323" width="4.875" style="54" customWidth="1"/>
    <col min="324" max="561" width="9" style="54"/>
    <col min="562" max="562" width="1.75" style="54" customWidth="1"/>
    <col min="563" max="563" width="2.5" style="54" customWidth="1"/>
    <col min="564" max="564" width="3.625" style="54" customWidth="1"/>
    <col min="565" max="565" width="2.75" style="54" customWidth="1"/>
    <col min="566" max="566" width="0.875" style="54" customWidth="1"/>
    <col min="567" max="567" width="1.25" style="54" customWidth="1"/>
    <col min="568" max="568" width="5.375" style="54" customWidth="1"/>
    <col min="569" max="569" width="6.5" style="54" customWidth="1"/>
    <col min="570" max="570" width="4.125" style="54" customWidth="1"/>
    <col min="571" max="571" width="7.875" style="54" customWidth="1"/>
    <col min="572" max="572" width="8.75" style="54" customWidth="1"/>
    <col min="573" max="576" width="6.25" style="54" customWidth="1"/>
    <col min="577" max="577" width="4.875" style="54" customWidth="1"/>
    <col min="578" max="578" width="2.5" style="54" customWidth="1"/>
    <col min="579" max="579" width="4.875" style="54" customWidth="1"/>
    <col min="580" max="817" width="9" style="54"/>
    <col min="818" max="818" width="1.75" style="54" customWidth="1"/>
    <col min="819" max="819" width="2.5" style="54" customWidth="1"/>
    <col min="820" max="820" width="3.625" style="54" customWidth="1"/>
    <col min="821" max="821" width="2.75" style="54" customWidth="1"/>
    <col min="822" max="822" width="0.875" style="54" customWidth="1"/>
    <col min="823" max="823" width="1.25" style="54" customWidth="1"/>
    <col min="824" max="824" width="5.375" style="54" customWidth="1"/>
    <col min="825" max="825" width="6.5" style="54" customWidth="1"/>
    <col min="826" max="826" width="4.125" style="54" customWidth="1"/>
    <col min="827" max="827" width="7.875" style="54" customWidth="1"/>
    <col min="828" max="828" width="8.75" style="54" customWidth="1"/>
    <col min="829" max="832" width="6.25" style="54" customWidth="1"/>
    <col min="833" max="833" width="4.875" style="54" customWidth="1"/>
    <col min="834" max="834" width="2.5" style="54" customWidth="1"/>
    <col min="835" max="835" width="4.875" style="54" customWidth="1"/>
    <col min="836" max="1073" width="9" style="54"/>
    <col min="1074" max="1074" width="1.75" style="54" customWidth="1"/>
    <col min="1075" max="1075" width="2.5" style="54" customWidth="1"/>
    <col min="1076" max="1076" width="3.625" style="54" customWidth="1"/>
    <col min="1077" max="1077" width="2.75" style="54" customWidth="1"/>
    <col min="1078" max="1078" width="0.875" style="54" customWidth="1"/>
    <col min="1079" max="1079" width="1.25" style="54" customWidth="1"/>
    <col min="1080" max="1080" width="5.375" style="54" customWidth="1"/>
    <col min="1081" max="1081" width="6.5" style="54" customWidth="1"/>
    <col min="1082" max="1082" width="4.125" style="54" customWidth="1"/>
    <col min="1083" max="1083" width="7.875" style="54" customWidth="1"/>
    <col min="1084" max="1084" width="8.75" style="54" customWidth="1"/>
    <col min="1085" max="1088" width="6.25" style="54" customWidth="1"/>
    <col min="1089" max="1089" width="4.875" style="54" customWidth="1"/>
    <col min="1090" max="1090" width="2.5" style="54" customWidth="1"/>
    <col min="1091" max="1091" width="4.875" style="54" customWidth="1"/>
    <col min="1092" max="1329" width="9" style="54"/>
    <col min="1330" max="1330" width="1.75" style="54" customWidth="1"/>
    <col min="1331" max="1331" width="2.5" style="54" customWidth="1"/>
    <col min="1332" max="1332" width="3.625" style="54" customWidth="1"/>
    <col min="1333" max="1333" width="2.75" style="54" customWidth="1"/>
    <col min="1334" max="1334" width="0.875" style="54" customWidth="1"/>
    <col min="1335" max="1335" width="1.25" style="54" customWidth="1"/>
    <col min="1336" max="1336" width="5.375" style="54" customWidth="1"/>
    <col min="1337" max="1337" width="6.5" style="54" customWidth="1"/>
    <col min="1338" max="1338" width="4.125" style="54" customWidth="1"/>
    <col min="1339" max="1339" width="7.875" style="54" customWidth="1"/>
    <col min="1340" max="1340" width="8.75" style="54" customWidth="1"/>
    <col min="1341" max="1344" width="6.25" style="54" customWidth="1"/>
    <col min="1345" max="1345" width="4.875" style="54" customWidth="1"/>
    <col min="1346" max="1346" width="2.5" style="54" customWidth="1"/>
    <col min="1347" max="1347" width="4.875" style="54" customWidth="1"/>
    <col min="1348" max="1585" width="9" style="54"/>
    <col min="1586" max="1586" width="1.75" style="54" customWidth="1"/>
    <col min="1587" max="1587" width="2.5" style="54" customWidth="1"/>
    <col min="1588" max="1588" width="3.625" style="54" customWidth="1"/>
    <col min="1589" max="1589" width="2.75" style="54" customWidth="1"/>
    <col min="1590" max="1590" width="0.875" style="54" customWidth="1"/>
    <col min="1591" max="1591" width="1.25" style="54" customWidth="1"/>
    <col min="1592" max="1592" width="5.375" style="54" customWidth="1"/>
    <col min="1593" max="1593" width="6.5" style="54" customWidth="1"/>
    <col min="1594" max="1594" width="4.125" style="54" customWidth="1"/>
    <col min="1595" max="1595" width="7.875" style="54" customWidth="1"/>
    <col min="1596" max="1596" width="8.75" style="54" customWidth="1"/>
    <col min="1597" max="1600" width="6.25" style="54" customWidth="1"/>
    <col min="1601" max="1601" width="4.875" style="54" customWidth="1"/>
    <col min="1602" max="1602" width="2.5" style="54" customWidth="1"/>
    <col min="1603" max="1603" width="4.875" style="54" customWidth="1"/>
    <col min="1604" max="1841" width="9" style="54"/>
    <col min="1842" max="1842" width="1.75" style="54" customWidth="1"/>
    <col min="1843" max="1843" width="2.5" style="54" customWidth="1"/>
    <col min="1844" max="1844" width="3.625" style="54" customWidth="1"/>
    <col min="1845" max="1845" width="2.75" style="54" customWidth="1"/>
    <col min="1846" max="1846" width="0.875" style="54" customWidth="1"/>
    <col min="1847" max="1847" width="1.25" style="54" customWidth="1"/>
    <col min="1848" max="1848" width="5.375" style="54" customWidth="1"/>
    <col min="1849" max="1849" width="6.5" style="54" customWidth="1"/>
    <col min="1850" max="1850" width="4.125" style="54" customWidth="1"/>
    <col min="1851" max="1851" width="7.875" style="54" customWidth="1"/>
    <col min="1852" max="1852" width="8.75" style="54" customWidth="1"/>
    <col min="1853" max="1856" width="6.25" style="54" customWidth="1"/>
    <col min="1857" max="1857" width="4.875" style="54" customWidth="1"/>
    <col min="1858" max="1858" width="2.5" style="54" customWidth="1"/>
    <col min="1859" max="1859" width="4.875" style="54" customWidth="1"/>
    <col min="1860" max="2097" width="9" style="54"/>
    <col min="2098" max="2098" width="1.75" style="54" customWidth="1"/>
    <col min="2099" max="2099" width="2.5" style="54" customWidth="1"/>
    <col min="2100" max="2100" width="3.625" style="54" customWidth="1"/>
    <col min="2101" max="2101" width="2.75" style="54" customWidth="1"/>
    <col min="2102" max="2102" width="0.875" style="54" customWidth="1"/>
    <col min="2103" max="2103" width="1.25" style="54" customWidth="1"/>
    <col min="2104" max="2104" width="5.375" style="54" customWidth="1"/>
    <col min="2105" max="2105" width="6.5" style="54" customWidth="1"/>
    <col min="2106" max="2106" width="4.125" style="54" customWidth="1"/>
    <col min="2107" max="2107" width="7.875" style="54" customWidth="1"/>
    <col min="2108" max="2108" width="8.75" style="54" customWidth="1"/>
    <col min="2109" max="2112" width="6.25" style="54" customWidth="1"/>
    <col min="2113" max="2113" width="4.875" style="54" customWidth="1"/>
    <col min="2114" max="2114" width="2.5" style="54" customWidth="1"/>
    <col min="2115" max="2115" width="4.875" style="54" customWidth="1"/>
    <col min="2116" max="2353" width="9" style="54"/>
    <col min="2354" max="2354" width="1.75" style="54" customWidth="1"/>
    <col min="2355" max="2355" width="2.5" style="54" customWidth="1"/>
    <col min="2356" max="2356" width="3.625" style="54" customWidth="1"/>
    <col min="2357" max="2357" width="2.75" style="54" customWidth="1"/>
    <col min="2358" max="2358" width="0.875" style="54" customWidth="1"/>
    <col min="2359" max="2359" width="1.25" style="54" customWidth="1"/>
    <col min="2360" max="2360" width="5.375" style="54" customWidth="1"/>
    <col min="2361" max="2361" width="6.5" style="54" customWidth="1"/>
    <col min="2362" max="2362" width="4.125" style="54" customWidth="1"/>
    <col min="2363" max="2363" width="7.875" style="54" customWidth="1"/>
    <col min="2364" max="2364" width="8.75" style="54" customWidth="1"/>
    <col min="2365" max="2368" width="6.25" style="54" customWidth="1"/>
    <col min="2369" max="2369" width="4.875" style="54" customWidth="1"/>
    <col min="2370" max="2370" width="2.5" style="54" customWidth="1"/>
    <col min="2371" max="2371" width="4.875" style="54" customWidth="1"/>
    <col min="2372" max="2609" width="9" style="54"/>
    <col min="2610" max="2610" width="1.75" style="54" customWidth="1"/>
    <col min="2611" max="2611" width="2.5" style="54" customWidth="1"/>
    <col min="2612" max="2612" width="3.625" style="54" customWidth="1"/>
    <col min="2613" max="2613" width="2.75" style="54" customWidth="1"/>
    <col min="2614" max="2614" width="0.875" style="54" customWidth="1"/>
    <col min="2615" max="2615" width="1.25" style="54" customWidth="1"/>
    <col min="2616" max="2616" width="5.375" style="54" customWidth="1"/>
    <col min="2617" max="2617" width="6.5" style="54" customWidth="1"/>
    <col min="2618" max="2618" width="4.125" style="54" customWidth="1"/>
    <col min="2619" max="2619" width="7.875" style="54" customWidth="1"/>
    <col min="2620" max="2620" width="8.75" style="54" customWidth="1"/>
    <col min="2621" max="2624" width="6.25" style="54" customWidth="1"/>
    <col min="2625" max="2625" width="4.875" style="54" customWidth="1"/>
    <col min="2626" max="2626" width="2.5" style="54" customWidth="1"/>
    <col min="2627" max="2627" width="4.875" style="54" customWidth="1"/>
    <col min="2628" max="2865" width="9" style="54"/>
    <col min="2866" max="2866" width="1.75" style="54" customWidth="1"/>
    <col min="2867" max="2867" width="2.5" style="54" customWidth="1"/>
    <col min="2868" max="2868" width="3.625" style="54" customWidth="1"/>
    <col min="2869" max="2869" width="2.75" style="54" customWidth="1"/>
    <col min="2870" max="2870" width="0.875" style="54" customWidth="1"/>
    <col min="2871" max="2871" width="1.25" style="54" customWidth="1"/>
    <col min="2872" max="2872" width="5.375" style="54" customWidth="1"/>
    <col min="2873" max="2873" width="6.5" style="54" customWidth="1"/>
    <col min="2874" max="2874" width="4.125" style="54" customWidth="1"/>
    <col min="2875" max="2875" width="7.875" style="54" customWidth="1"/>
    <col min="2876" max="2876" width="8.75" style="54" customWidth="1"/>
    <col min="2877" max="2880" width="6.25" style="54" customWidth="1"/>
    <col min="2881" max="2881" width="4.875" style="54" customWidth="1"/>
    <col min="2882" max="2882" width="2.5" style="54" customWidth="1"/>
    <col min="2883" max="2883" width="4.875" style="54" customWidth="1"/>
    <col min="2884" max="3121" width="9" style="54"/>
    <col min="3122" max="3122" width="1.75" style="54" customWidth="1"/>
    <col min="3123" max="3123" width="2.5" style="54" customWidth="1"/>
    <col min="3124" max="3124" width="3.625" style="54" customWidth="1"/>
    <col min="3125" max="3125" width="2.75" style="54" customWidth="1"/>
    <col min="3126" max="3126" width="0.875" style="54" customWidth="1"/>
    <col min="3127" max="3127" width="1.25" style="54" customWidth="1"/>
    <col min="3128" max="3128" width="5.375" style="54" customWidth="1"/>
    <col min="3129" max="3129" width="6.5" style="54" customWidth="1"/>
    <col min="3130" max="3130" width="4.125" style="54" customWidth="1"/>
    <col min="3131" max="3131" width="7.875" style="54" customWidth="1"/>
    <col min="3132" max="3132" width="8.75" style="54" customWidth="1"/>
    <col min="3133" max="3136" width="6.25" style="54" customWidth="1"/>
    <col min="3137" max="3137" width="4.875" style="54" customWidth="1"/>
    <col min="3138" max="3138" width="2.5" style="54" customWidth="1"/>
    <col min="3139" max="3139" width="4.875" style="54" customWidth="1"/>
    <col min="3140" max="3377" width="9" style="54"/>
    <col min="3378" max="3378" width="1.75" style="54" customWidth="1"/>
    <col min="3379" max="3379" width="2.5" style="54" customWidth="1"/>
    <col min="3380" max="3380" width="3.625" style="54" customWidth="1"/>
    <col min="3381" max="3381" width="2.75" style="54" customWidth="1"/>
    <col min="3382" max="3382" width="0.875" style="54" customWidth="1"/>
    <col min="3383" max="3383" width="1.25" style="54" customWidth="1"/>
    <col min="3384" max="3384" width="5.375" style="54" customWidth="1"/>
    <col min="3385" max="3385" width="6.5" style="54" customWidth="1"/>
    <col min="3386" max="3386" width="4.125" style="54" customWidth="1"/>
    <col min="3387" max="3387" width="7.875" style="54" customWidth="1"/>
    <col min="3388" max="3388" width="8.75" style="54" customWidth="1"/>
    <col min="3389" max="3392" width="6.25" style="54" customWidth="1"/>
    <col min="3393" max="3393" width="4.875" style="54" customWidth="1"/>
    <col min="3394" max="3394" width="2.5" style="54" customWidth="1"/>
    <col min="3395" max="3395" width="4.875" style="54" customWidth="1"/>
    <col min="3396" max="3633" width="9" style="54"/>
    <col min="3634" max="3634" width="1.75" style="54" customWidth="1"/>
    <col min="3635" max="3635" width="2.5" style="54" customWidth="1"/>
    <col min="3636" max="3636" width="3.625" style="54" customWidth="1"/>
    <col min="3637" max="3637" width="2.75" style="54" customWidth="1"/>
    <col min="3638" max="3638" width="0.875" style="54" customWidth="1"/>
    <col min="3639" max="3639" width="1.25" style="54" customWidth="1"/>
    <col min="3640" max="3640" width="5.375" style="54" customWidth="1"/>
    <col min="3641" max="3641" width="6.5" style="54" customWidth="1"/>
    <col min="3642" max="3642" width="4.125" style="54" customWidth="1"/>
    <col min="3643" max="3643" width="7.875" style="54" customWidth="1"/>
    <col min="3644" max="3644" width="8.75" style="54" customWidth="1"/>
    <col min="3645" max="3648" width="6.25" style="54" customWidth="1"/>
    <col min="3649" max="3649" width="4.875" style="54" customWidth="1"/>
    <col min="3650" max="3650" width="2.5" style="54" customWidth="1"/>
    <col min="3651" max="3651" width="4.875" style="54" customWidth="1"/>
    <col min="3652" max="3889" width="9" style="54"/>
    <col min="3890" max="3890" width="1.75" style="54" customWidth="1"/>
    <col min="3891" max="3891" width="2.5" style="54" customWidth="1"/>
    <col min="3892" max="3892" width="3.625" style="54" customWidth="1"/>
    <col min="3893" max="3893" width="2.75" style="54" customWidth="1"/>
    <col min="3894" max="3894" width="0.875" style="54" customWidth="1"/>
    <col min="3895" max="3895" width="1.25" style="54" customWidth="1"/>
    <col min="3896" max="3896" width="5.375" style="54" customWidth="1"/>
    <col min="3897" max="3897" width="6.5" style="54" customWidth="1"/>
    <col min="3898" max="3898" width="4.125" style="54" customWidth="1"/>
    <col min="3899" max="3899" width="7.875" style="54" customWidth="1"/>
    <col min="3900" max="3900" width="8.75" style="54" customWidth="1"/>
    <col min="3901" max="3904" width="6.25" style="54" customWidth="1"/>
    <col min="3905" max="3905" width="4.875" style="54" customWidth="1"/>
    <col min="3906" max="3906" width="2.5" style="54" customWidth="1"/>
    <col min="3907" max="3907" width="4.875" style="54" customWidth="1"/>
    <col min="3908" max="4145" width="9" style="54"/>
    <col min="4146" max="4146" width="1.75" style="54" customWidth="1"/>
    <col min="4147" max="4147" width="2.5" style="54" customWidth="1"/>
    <col min="4148" max="4148" width="3.625" style="54" customWidth="1"/>
    <col min="4149" max="4149" width="2.75" style="54" customWidth="1"/>
    <col min="4150" max="4150" width="0.875" style="54" customWidth="1"/>
    <col min="4151" max="4151" width="1.25" style="54" customWidth="1"/>
    <col min="4152" max="4152" width="5.375" style="54" customWidth="1"/>
    <col min="4153" max="4153" width="6.5" style="54" customWidth="1"/>
    <col min="4154" max="4154" width="4.125" style="54" customWidth="1"/>
    <col min="4155" max="4155" width="7.875" style="54" customWidth="1"/>
    <col min="4156" max="4156" width="8.75" style="54" customWidth="1"/>
    <col min="4157" max="4160" width="6.25" style="54" customWidth="1"/>
    <col min="4161" max="4161" width="4.875" style="54" customWidth="1"/>
    <col min="4162" max="4162" width="2.5" style="54" customWidth="1"/>
    <col min="4163" max="4163" width="4.875" style="54" customWidth="1"/>
    <col min="4164" max="4401" width="9" style="54"/>
    <col min="4402" max="4402" width="1.75" style="54" customWidth="1"/>
    <col min="4403" max="4403" width="2.5" style="54" customWidth="1"/>
    <col min="4404" max="4404" width="3.625" style="54" customWidth="1"/>
    <col min="4405" max="4405" width="2.75" style="54" customWidth="1"/>
    <col min="4406" max="4406" width="0.875" style="54" customWidth="1"/>
    <col min="4407" max="4407" width="1.25" style="54" customWidth="1"/>
    <col min="4408" max="4408" width="5.375" style="54" customWidth="1"/>
    <col min="4409" max="4409" width="6.5" style="54" customWidth="1"/>
    <col min="4410" max="4410" width="4.125" style="54" customWidth="1"/>
    <col min="4411" max="4411" width="7.875" style="54" customWidth="1"/>
    <col min="4412" max="4412" width="8.75" style="54" customWidth="1"/>
    <col min="4413" max="4416" width="6.25" style="54" customWidth="1"/>
    <col min="4417" max="4417" width="4.875" style="54" customWidth="1"/>
    <col min="4418" max="4418" width="2.5" style="54" customWidth="1"/>
    <col min="4419" max="4419" width="4.875" style="54" customWidth="1"/>
    <col min="4420" max="4657" width="9" style="54"/>
    <col min="4658" max="4658" width="1.75" style="54" customWidth="1"/>
    <col min="4659" max="4659" width="2.5" style="54" customWidth="1"/>
    <col min="4660" max="4660" width="3.625" style="54" customWidth="1"/>
    <col min="4661" max="4661" width="2.75" style="54" customWidth="1"/>
    <col min="4662" max="4662" width="0.875" style="54" customWidth="1"/>
    <col min="4663" max="4663" width="1.25" style="54" customWidth="1"/>
    <col min="4664" max="4664" width="5.375" style="54" customWidth="1"/>
    <col min="4665" max="4665" width="6.5" style="54" customWidth="1"/>
    <col min="4666" max="4666" width="4.125" style="54" customWidth="1"/>
    <col min="4667" max="4667" width="7.875" style="54" customWidth="1"/>
    <col min="4668" max="4668" width="8.75" style="54" customWidth="1"/>
    <col min="4669" max="4672" width="6.25" style="54" customWidth="1"/>
    <col min="4673" max="4673" width="4.875" style="54" customWidth="1"/>
    <col min="4674" max="4674" width="2.5" style="54" customWidth="1"/>
    <col min="4675" max="4675" width="4.875" style="54" customWidth="1"/>
    <col min="4676" max="4913" width="9" style="54"/>
    <col min="4914" max="4914" width="1.75" style="54" customWidth="1"/>
    <col min="4915" max="4915" width="2.5" style="54" customWidth="1"/>
    <col min="4916" max="4916" width="3.625" style="54" customWidth="1"/>
    <col min="4917" max="4917" width="2.75" style="54" customWidth="1"/>
    <col min="4918" max="4918" width="0.875" style="54" customWidth="1"/>
    <col min="4919" max="4919" width="1.25" style="54" customWidth="1"/>
    <col min="4920" max="4920" width="5.375" style="54" customWidth="1"/>
    <col min="4921" max="4921" width="6.5" style="54" customWidth="1"/>
    <col min="4922" max="4922" width="4.125" style="54" customWidth="1"/>
    <col min="4923" max="4923" width="7.875" style="54" customWidth="1"/>
    <col min="4924" max="4924" width="8.75" style="54" customWidth="1"/>
    <col min="4925" max="4928" width="6.25" style="54" customWidth="1"/>
    <col min="4929" max="4929" width="4.875" style="54" customWidth="1"/>
    <col min="4930" max="4930" width="2.5" style="54" customWidth="1"/>
    <col min="4931" max="4931" width="4.875" style="54" customWidth="1"/>
    <col min="4932" max="5169" width="9" style="54"/>
    <col min="5170" max="5170" width="1.75" style="54" customWidth="1"/>
    <col min="5171" max="5171" width="2.5" style="54" customWidth="1"/>
    <col min="5172" max="5172" width="3.625" style="54" customWidth="1"/>
    <col min="5173" max="5173" width="2.75" style="54" customWidth="1"/>
    <col min="5174" max="5174" width="0.875" style="54" customWidth="1"/>
    <col min="5175" max="5175" width="1.25" style="54" customWidth="1"/>
    <col min="5176" max="5176" width="5.375" style="54" customWidth="1"/>
    <col min="5177" max="5177" width="6.5" style="54" customWidth="1"/>
    <col min="5178" max="5178" width="4.125" style="54" customWidth="1"/>
    <col min="5179" max="5179" width="7.875" style="54" customWidth="1"/>
    <col min="5180" max="5180" width="8.75" style="54" customWidth="1"/>
    <col min="5181" max="5184" width="6.25" style="54" customWidth="1"/>
    <col min="5185" max="5185" width="4.875" style="54" customWidth="1"/>
    <col min="5186" max="5186" width="2.5" style="54" customWidth="1"/>
    <col min="5187" max="5187" width="4.875" style="54" customWidth="1"/>
    <col min="5188" max="5425" width="9" style="54"/>
    <col min="5426" max="5426" width="1.75" style="54" customWidth="1"/>
    <col min="5427" max="5427" width="2.5" style="54" customWidth="1"/>
    <col min="5428" max="5428" width="3.625" style="54" customWidth="1"/>
    <col min="5429" max="5429" width="2.75" style="54" customWidth="1"/>
    <col min="5430" max="5430" width="0.875" style="54" customWidth="1"/>
    <col min="5431" max="5431" width="1.25" style="54" customWidth="1"/>
    <col min="5432" max="5432" width="5.375" style="54" customWidth="1"/>
    <col min="5433" max="5433" width="6.5" style="54" customWidth="1"/>
    <col min="5434" max="5434" width="4.125" style="54" customWidth="1"/>
    <col min="5435" max="5435" width="7.875" style="54" customWidth="1"/>
    <col min="5436" max="5436" width="8.75" style="54" customWidth="1"/>
    <col min="5437" max="5440" width="6.25" style="54" customWidth="1"/>
    <col min="5441" max="5441" width="4.875" style="54" customWidth="1"/>
    <col min="5442" max="5442" width="2.5" style="54" customWidth="1"/>
    <col min="5443" max="5443" width="4.875" style="54" customWidth="1"/>
    <col min="5444" max="5681" width="9" style="54"/>
    <col min="5682" max="5682" width="1.75" style="54" customWidth="1"/>
    <col min="5683" max="5683" width="2.5" style="54" customWidth="1"/>
    <col min="5684" max="5684" width="3.625" style="54" customWidth="1"/>
    <col min="5685" max="5685" width="2.75" style="54" customWidth="1"/>
    <col min="5686" max="5686" width="0.875" style="54" customWidth="1"/>
    <col min="5687" max="5687" width="1.25" style="54" customWidth="1"/>
    <col min="5688" max="5688" width="5.375" style="54" customWidth="1"/>
    <col min="5689" max="5689" width="6.5" style="54" customWidth="1"/>
    <col min="5690" max="5690" width="4.125" style="54" customWidth="1"/>
    <col min="5691" max="5691" width="7.875" style="54" customWidth="1"/>
    <col min="5692" max="5692" width="8.75" style="54" customWidth="1"/>
    <col min="5693" max="5696" width="6.25" style="54" customWidth="1"/>
    <col min="5697" max="5697" width="4.875" style="54" customWidth="1"/>
    <col min="5698" max="5698" width="2.5" style="54" customWidth="1"/>
    <col min="5699" max="5699" width="4.875" style="54" customWidth="1"/>
    <col min="5700" max="5937" width="9" style="54"/>
    <col min="5938" max="5938" width="1.75" style="54" customWidth="1"/>
    <col min="5939" max="5939" width="2.5" style="54" customWidth="1"/>
    <col min="5940" max="5940" width="3.625" style="54" customWidth="1"/>
    <col min="5941" max="5941" width="2.75" style="54" customWidth="1"/>
    <col min="5942" max="5942" width="0.875" style="54" customWidth="1"/>
    <col min="5943" max="5943" width="1.25" style="54" customWidth="1"/>
    <col min="5944" max="5944" width="5.375" style="54" customWidth="1"/>
    <col min="5945" max="5945" width="6.5" style="54" customWidth="1"/>
    <col min="5946" max="5946" width="4.125" style="54" customWidth="1"/>
    <col min="5947" max="5947" width="7.875" style="54" customWidth="1"/>
    <col min="5948" max="5948" width="8.75" style="54" customWidth="1"/>
    <col min="5949" max="5952" width="6.25" style="54" customWidth="1"/>
    <col min="5953" max="5953" width="4.875" style="54" customWidth="1"/>
    <col min="5954" max="5954" width="2.5" style="54" customWidth="1"/>
    <col min="5955" max="5955" width="4.875" style="54" customWidth="1"/>
    <col min="5956" max="6193" width="9" style="54"/>
    <col min="6194" max="6194" width="1.75" style="54" customWidth="1"/>
    <col min="6195" max="6195" width="2.5" style="54" customWidth="1"/>
    <col min="6196" max="6196" width="3.625" style="54" customWidth="1"/>
    <col min="6197" max="6197" width="2.75" style="54" customWidth="1"/>
    <col min="6198" max="6198" width="0.875" style="54" customWidth="1"/>
    <col min="6199" max="6199" width="1.25" style="54" customWidth="1"/>
    <col min="6200" max="6200" width="5.375" style="54" customWidth="1"/>
    <col min="6201" max="6201" width="6.5" style="54" customWidth="1"/>
    <col min="6202" max="6202" width="4.125" style="54" customWidth="1"/>
    <col min="6203" max="6203" width="7.875" style="54" customWidth="1"/>
    <col min="6204" max="6204" width="8.75" style="54" customWidth="1"/>
    <col min="6205" max="6208" width="6.25" style="54" customWidth="1"/>
    <col min="6209" max="6209" width="4.875" style="54" customWidth="1"/>
    <col min="6210" max="6210" width="2.5" style="54" customWidth="1"/>
    <col min="6211" max="6211" width="4.875" style="54" customWidth="1"/>
    <col min="6212" max="6449" width="9" style="54"/>
    <col min="6450" max="6450" width="1.75" style="54" customWidth="1"/>
    <col min="6451" max="6451" width="2.5" style="54" customWidth="1"/>
    <col min="6452" max="6452" width="3.625" style="54" customWidth="1"/>
    <col min="6453" max="6453" width="2.75" style="54" customWidth="1"/>
    <col min="6454" max="6454" width="0.875" style="54" customWidth="1"/>
    <col min="6455" max="6455" width="1.25" style="54" customWidth="1"/>
    <col min="6456" max="6456" width="5.375" style="54" customWidth="1"/>
    <col min="6457" max="6457" width="6.5" style="54" customWidth="1"/>
    <col min="6458" max="6458" width="4.125" style="54" customWidth="1"/>
    <col min="6459" max="6459" width="7.875" style="54" customWidth="1"/>
    <col min="6460" max="6460" width="8.75" style="54" customWidth="1"/>
    <col min="6461" max="6464" width="6.25" style="54" customWidth="1"/>
    <col min="6465" max="6465" width="4.875" style="54" customWidth="1"/>
    <col min="6466" max="6466" width="2.5" style="54" customWidth="1"/>
    <col min="6467" max="6467" width="4.875" style="54" customWidth="1"/>
    <col min="6468" max="6705" width="9" style="54"/>
    <col min="6706" max="6706" width="1.75" style="54" customWidth="1"/>
    <col min="6707" max="6707" width="2.5" style="54" customWidth="1"/>
    <col min="6708" max="6708" width="3.625" style="54" customWidth="1"/>
    <col min="6709" max="6709" width="2.75" style="54" customWidth="1"/>
    <col min="6710" max="6710" width="0.875" style="54" customWidth="1"/>
    <col min="6711" max="6711" width="1.25" style="54" customWidth="1"/>
    <col min="6712" max="6712" width="5.375" style="54" customWidth="1"/>
    <col min="6713" max="6713" width="6.5" style="54" customWidth="1"/>
    <col min="6714" max="6714" width="4.125" style="54" customWidth="1"/>
    <col min="6715" max="6715" width="7.875" style="54" customWidth="1"/>
    <col min="6716" max="6716" width="8.75" style="54" customWidth="1"/>
    <col min="6717" max="6720" width="6.25" style="54" customWidth="1"/>
    <col min="6721" max="6721" width="4.875" style="54" customWidth="1"/>
    <col min="6722" max="6722" width="2.5" style="54" customWidth="1"/>
    <col min="6723" max="6723" width="4.875" style="54" customWidth="1"/>
    <col min="6724" max="6961" width="9" style="54"/>
    <col min="6962" max="6962" width="1.75" style="54" customWidth="1"/>
    <col min="6963" max="6963" width="2.5" style="54" customWidth="1"/>
    <col min="6964" max="6964" width="3.625" style="54" customWidth="1"/>
    <col min="6965" max="6965" width="2.75" style="54" customWidth="1"/>
    <col min="6966" max="6966" width="0.875" style="54" customWidth="1"/>
    <col min="6967" max="6967" width="1.25" style="54" customWidth="1"/>
    <col min="6968" max="6968" width="5.375" style="54" customWidth="1"/>
    <col min="6969" max="6969" width="6.5" style="54" customWidth="1"/>
    <col min="6970" max="6970" width="4.125" style="54" customWidth="1"/>
    <col min="6971" max="6971" width="7.875" style="54" customWidth="1"/>
    <col min="6972" max="6972" width="8.75" style="54" customWidth="1"/>
    <col min="6973" max="6976" width="6.25" style="54" customWidth="1"/>
    <col min="6977" max="6977" width="4.875" style="54" customWidth="1"/>
    <col min="6978" max="6978" width="2.5" style="54" customWidth="1"/>
    <col min="6979" max="6979" width="4.875" style="54" customWidth="1"/>
    <col min="6980" max="7217" width="9" style="54"/>
    <col min="7218" max="7218" width="1.75" style="54" customWidth="1"/>
    <col min="7219" max="7219" width="2.5" style="54" customWidth="1"/>
    <col min="7220" max="7220" width="3.625" style="54" customWidth="1"/>
    <col min="7221" max="7221" width="2.75" style="54" customWidth="1"/>
    <col min="7222" max="7222" width="0.875" style="54" customWidth="1"/>
    <col min="7223" max="7223" width="1.25" style="54" customWidth="1"/>
    <col min="7224" max="7224" width="5.375" style="54" customWidth="1"/>
    <col min="7225" max="7225" width="6.5" style="54" customWidth="1"/>
    <col min="7226" max="7226" width="4.125" style="54" customWidth="1"/>
    <col min="7227" max="7227" width="7.875" style="54" customWidth="1"/>
    <col min="7228" max="7228" width="8.75" style="54" customWidth="1"/>
    <col min="7229" max="7232" width="6.25" style="54" customWidth="1"/>
    <col min="7233" max="7233" width="4.875" style="54" customWidth="1"/>
    <col min="7234" max="7234" width="2.5" style="54" customWidth="1"/>
    <col min="7235" max="7235" width="4.875" style="54" customWidth="1"/>
    <col min="7236" max="7473" width="9" style="54"/>
    <col min="7474" max="7474" width="1.75" style="54" customWidth="1"/>
    <col min="7475" max="7475" width="2.5" style="54" customWidth="1"/>
    <col min="7476" max="7476" width="3.625" style="54" customWidth="1"/>
    <col min="7477" max="7477" width="2.75" style="54" customWidth="1"/>
    <col min="7478" max="7478" width="0.875" style="54" customWidth="1"/>
    <col min="7479" max="7479" width="1.25" style="54" customWidth="1"/>
    <col min="7480" max="7480" width="5.375" style="54" customWidth="1"/>
    <col min="7481" max="7481" width="6.5" style="54" customWidth="1"/>
    <col min="7482" max="7482" width="4.125" style="54" customWidth="1"/>
    <col min="7483" max="7483" width="7.875" style="54" customWidth="1"/>
    <col min="7484" max="7484" width="8.75" style="54" customWidth="1"/>
    <col min="7485" max="7488" width="6.25" style="54" customWidth="1"/>
    <col min="7489" max="7489" width="4.875" style="54" customWidth="1"/>
    <col min="7490" max="7490" width="2.5" style="54" customWidth="1"/>
    <col min="7491" max="7491" width="4.875" style="54" customWidth="1"/>
    <col min="7492" max="7729" width="9" style="54"/>
    <col min="7730" max="7730" width="1.75" style="54" customWidth="1"/>
    <col min="7731" max="7731" width="2.5" style="54" customWidth="1"/>
    <col min="7732" max="7732" width="3.625" style="54" customWidth="1"/>
    <col min="7733" max="7733" width="2.75" style="54" customWidth="1"/>
    <col min="7734" max="7734" width="0.875" style="54" customWidth="1"/>
    <col min="7735" max="7735" width="1.25" style="54" customWidth="1"/>
    <col min="7736" max="7736" width="5.375" style="54" customWidth="1"/>
    <col min="7737" max="7737" width="6.5" style="54" customWidth="1"/>
    <col min="7738" max="7738" width="4.125" style="54" customWidth="1"/>
    <col min="7739" max="7739" width="7.875" style="54" customWidth="1"/>
    <col min="7740" max="7740" width="8.75" style="54" customWidth="1"/>
    <col min="7741" max="7744" width="6.25" style="54" customWidth="1"/>
    <col min="7745" max="7745" width="4.875" style="54" customWidth="1"/>
    <col min="7746" max="7746" width="2.5" style="54" customWidth="1"/>
    <col min="7747" max="7747" width="4.875" style="54" customWidth="1"/>
    <col min="7748" max="7985" width="9" style="54"/>
    <col min="7986" max="7986" width="1.75" style="54" customWidth="1"/>
    <col min="7987" max="7987" width="2.5" style="54" customWidth="1"/>
    <col min="7988" max="7988" width="3.625" style="54" customWidth="1"/>
    <col min="7989" max="7989" width="2.75" style="54" customWidth="1"/>
    <col min="7990" max="7990" width="0.875" style="54" customWidth="1"/>
    <col min="7991" max="7991" width="1.25" style="54" customWidth="1"/>
    <col min="7992" max="7992" width="5.375" style="54" customWidth="1"/>
    <col min="7993" max="7993" width="6.5" style="54" customWidth="1"/>
    <col min="7994" max="7994" width="4.125" style="54" customWidth="1"/>
    <col min="7995" max="7995" width="7.875" style="54" customWidth="1"/>
    <col min="7996" max="7996" width="8.75" style="54" customWidth="1"/>
    <col min="7997" max="8000" width="6.25" style="54" customWidth="1"/>
    <col min="8001" max="8001" width="4.875" style="54" customWidth="1"/>
    <col min="8002" max="8002" width="2.5" style="54" customWidth="1"/>
    <col min="8003" max="8003" width="4.875" style="54" customWidth="1"/>
    <col min="8004" max="8241" width="9" style="54"/>
    <col min="8242" max="8242" width="1.75" style="54" customWidth="1"/>
    <col min="8243" max="8243" width="2.5" style="54" customWidth="1"/>
    <col min="8244" max="8244" width="3.625" style="54" customWidth="1"/>
    <col min="8245" max="8245" width="2.75" style="54" customWidth="1"/>
    <col min="8246" max="8246" width="0.875" style="54" customWidth="1"/>
    <col min="8247" max="8247" width="1.25" style="54" customWidth="1"/>
    <col min="8248" max="8248" width="5.375" style="54" customWidth="1"/>
    <col min="8249" max="8249" width="6.5" style="54" customWidth="1"/>
    <col min="8250" max="8250" width="4.125" style="54" customWidth="1"/>
    <col min="8251" max="8251" width="7.875" style="54" customWidth="1"/>
    <col min="8252" max="8252" width="8.75" style="54" customWidth="1"/>
    <col min="8253" max="8256" width="6.25" style="54" customWidth="1"/>
    <col min="8257" max="8257" width="4.875" style="54" customWidth="1"/>
    <col min="8258" max="8258" width="2.5" style="54" customWidth="1"/>
    <col min="8259" max="8259" width="4.875" style="54" customWidth="1"/>
    <col min="8260" max="8497" width="9" style="54"/>
    <col min="8498" max="8498" width="1.75" style="54" customWidth="1"/>
    <col min="8499" max="8499" width="2.5" style="54" customWidth="1"/>
    <col min="8500" max="8500" width="3.625" style="54" customWidth="1"/>
    <col min="8501" max="8501" width="2.75" style="54" customWidth="1"/>
    <col min="8502" max="8502" width="0.875" style="54" customWidth="1"/>
    <col min="8503" max="8503" width="1.25" style="54" customWidth="1"/>
    <col min="8504" max="8504" width="5.375" style="54" customWidth="1"/>
    <col min="8505" max="8505" width="6.5" style="54" customWidth="1"/>
    <col min="8506" max="8506" width="4.125" style="54" customWidth="1"/>
    <col min="8507" max="8507" width="7.875" style="54" customWidth="1"/>
    <col min="8508" max="8508" width="8.75" style="54" customWidth="1"/>
    <col min="8509" max="8512" width="6.25" style="54" customWidth="1"/>
    <col min="8513" max="8513" width="4.875" style="54" customWidth="1"/>
    <col min="8514" max="8514" width="2.5" style="54" customWidth="1"/>
    <col min="8515" max="8515" width="4.875" style="54" customWidth="1"/>
    <col min="8516" max="8753" width="9" style="54"/>
    <col min="8754" max="8754" width="1.75" style="54" customWidth="1"/>
    <col min="8755" max="8755" width="2.5" style="54" customWidth="1"/>
    <col min="8756" max="8756" width="3.625" style="54" customWidth="1"/>
    <col min="8757" max="8757" width="2.75" style="54" customWidth="1"/>
    <col min="8758" max="8758" width="0.875" style="54" customWidth="1"/>
    <col min="8759" max="8759" width="1.25" style="54" customWidth="1"/>
    <col min="8760" max="8760" width="5.375" style="54" customWidth="1"/>
    <col min="8761" max="8761" width="6.5" style="54" customWidth="1"/>
    <col min="8762" max="8762" width="4.125" style="54" customWidth="1"/>
    <col min="8763" max="8763" width="7.875" style="54" customWidth="1"/>
    <col min="8764" max="8764" width="8.75" style="54" customWidth="1"/>
    <col min="8765" max="8768" width="6.25" style="54" customWidth="1"/>
    <col min="8769" max="8769" width="4.875" style="54" customWidth="1"/>
    <col min="8770" max="8770" width="2.5" style="54" customWidth="1"/>
    <col min="8771" max="8771" width="4.875" style="54" customWidth="1"/>
    <col min="8772" max="9009" width="9" style="54"/>
    <col min="9010" max="9010" width="1.75" style="54" customWidth="1"/>
    <col min="9011" max="9011" width="2.5" style="54" customWidth="1"/>
    <col min="9012" max="9012" width="3.625" style="54" customWidth="1"/>
    <col min="9013" max="9013" width="2.75" style="54" customWidth="1"/>
    <col min="9014" max="9014" width="0.875" style="54" customWidth="1"/>
    <col min="9015" max="9015" width="1.25" style="54" customWidth="1"/>
    <col min="9016" max="9016" width="5.375" style="54" customWidth="1"/>
    <col min="9017" max="9017" width="6.5" style="54" customWidth="1"/>
    <col min="9018" max="9018" width="4.125" style="54" customWidth="1"/>
    <col min="9019" max="9019" width="7.875" style="54" customWidth="1"/>
    <col min="9020" max="9020" width="8.75" style="54" customWidth="1"/>
    <col min="9021" max="9024" width="6.25" style="54" customWidth="1"/>
    <col min="9025" max="9025" width="4.875" style="54" customWidth="1"/>
    <col min="9026" max="9026" width="2.5" style="54" customWidth="1"/>
    <col min="9027" max="9027" width="4.875" style="54" customWidth="1"/>
    <col min="9028" max="9265" width="9" style="54"/>
    <col min="9266" max="9266" width="1.75" style="54" customWidth="1"/>
    <col min="9267" max="9267" width="2.5" style="54" customWidth="1"/>
    <col min="9268" max="9268" width="3.625" style="54" customWidth="1"/>
    <col min="9269" max="9269" width="2.75" style="54" customWidth="1"/>
    <col min="9270" max="9270" width="0.875" style="54" customWidth="1"/>
    <col min="9271" max="9271" width="1.25" style="54" customWidth="1"/>
    <col min="9272" max="9272" width="5.375" style="54" customWidth="1"/>
    <col min="9273" max="9273" width="6.5" style="54" customWidth="1"/>
    <col min="9274" max="9274" width="4.125" style="54" customWidth="1"/>
    <col min="9275" max="9275" width="7.875" style="54" customWidth="1"/>
    <col min="9276" max="9276" width="8.75" style="54" customWidth="1"/>
    <col min="9277" max="9280" width="6.25" style="54" customWidth="1"/>
    <col min="9281" max="9281" width="4.875" style="54" customWidth="1"/>
    <col min="9282" max="9282" width="2.5" style="54" customWidth="1"/>
    <col min="9283" max="9283" width="4.875" style="54" customWidth="1"/>
    <col min="9284" max="9521" width="9" style="54"/>
    <col min="9522" max="9522" width="1.75" style="54" customWidth="1"/>
    <col min="9523" max="9523" width="2.5" style="54" customWidth="1"/>
    <col min="9524" max="9524" width="3.625" style="54" customWidth="1"/>
    <col min="9525" max="9525" width="2.75" style="54" customWidth="1"/>
    <col min="9526" max="9526" width="0.875" style="54" customWidth="1"/>
    <col min="9527" max="9527" width="1.25" style="54" customWidth="1"/>
    <col min="9528" max="9528" width="5.375" style="54" customWidth="1"/>
    <col min="9529" max="9529" width="6.5" style="54" customWidth="1"/>
    <col min="9530" max="9530" width="4.125" style="54" customWidth="1"/>
    <col min="9531" max="9531" width="7.875" style="54" customWidth="1"/>
    <col min="9532" max="9532" width="8.75" style="54" customWidth="1"/>
    <col min="9533" max="9536" width="6.25" style="54" customWidth="1"/>
    <col min="9537" max="9537" width="4.875" style="54" customWidth="1"/>
    <col min="9538" max="9538" width="2.5" style="54" customWidth="1"/>
    <col min="9539" max="9539" width="4.875" style="54" customWidth="1"/>
    <col min="9540" max="9777" width="9" style="54"/>
    <col min="9778" max="9778" width="1.75" style="54" customWidth="1"/>
    <col min="9779" max="9779" width="2.5" style="54" customWidth="1"/>
    <col min="9780" max="9780" width="3.625" style="54" customWidth="1"/>
    <col min="9781" max="9781" width="2.75" style="54" customWidth="1"/>
    <col min="9782" max="9782" width="0.875" style="54" customWidth="1"/>
    <col min="9783" max="9783" width="1.25" style="54" customWidth="1"/>
    <col min="9784" max="9784" width="5.375" style="54" customWidth="1"/>
    <col min="9785" max="9785" width="6.5" style="54" customWidth="1"/>
    <col min="9786" max="9786" width="4.125" style="54" customWidth="1"/>
    <col min="9787" max="9787" width="7.875" style="54" customWidth="1"/>
    <col min="9788" max="9788" width="8.75" style="54" customWidth="1"/>
    <col min="9789" max="9792" width="6.25" style="54" customWidth="1"/>
    <col min="9793" max="9793" width="4.875" style="54" customWidth="1"/>
    <col min="9794" max="9794" width="2.5" style="54" customWidth="1"/>
    <col min="9795" max="9795" width="4.875" style="54" customWidth="1"/>
    <col min="9796" max="10033" width="9" style="54"/>
    <col min="10034" max="10034" width="1.75" style="54" customWidth="1"/>
    <col min="10035" max="10035" width="2.5" style="54" customWidth="1"/>
    <col min="10036" max="10036" width="3.625" style="54" customWidth="1"/>
    <col min="10037" max="10037" width="2.75" style="54" customWidth="1"/>
    <col min="10038" max="10038" width="0.875" style="54" customWidth="1"/>
    <col min="10039" max="10039" width="1.25" style="54" customWidth="1"/>
    <col min="10040" max="10040" width="5.375" style="54" customWidth="1"/>
    <col min="10041" max="10041" width="6.5" style="54" customWidth="1"/>
    <col min="10042" max="10042" width="4.125" style="54" customWidth="1"/>
    <col min="10043" max="10043" width="7.875" style="54" customWidth="1"/>
    <col min="10044" max="10044" width="8.75" style="54" customWidth="1"/>
    <col min="10045" max="10048" width="6.25" style="54" customWidth="1"/>
    <col min="10049" max="10049" width="4.875" style="54" customWidth="1"/>
    <col min="10050" max="10050" width="2.5" style="54" customWidth="1"/>
    <col min="10051" max="10051" width="4.875" style="54" customWidth="1"/>
    <col min="10052" max="10289" width="9" style="54"/>
    <col min="10290" max="10290" width="1.75" style="54" customWidth="1"/>
    <col min="10291" max="10291" width="2.5" style="54" customWidth="1"/>
    <col min="10292" max="10292" width="3.625" style="54" customWidth="1"/>
    <col min="10293" max="10293" width="2.75" style="54" customWidth="1"/>
    <col min="10294" max="10294" width="0.875" style="54" customWidth="1"/>
    <col min="10295" max="10295" width="1.25" style="54" customWidth="1"/>
    <col min="10296" max="10296" width="5.375" style="54" customWidth="1"/>
    <col min="10297" max="10297" width="6.5" style="54" customWidth="1"/>
    <col min="10298" max="10298" width="4.125" style="54" customWidth="1"/>
    <col min="10299" max="10299" width="7.875" style="54" customWidth="1"/>
    <col min="10300" max="10300" width="8.75" style="54" customWidth="1"/>
    <col min="10301" max="10304" width="6.25" style="54" customWidth="1"/>
    <col min="10305" max="10305" width="4.875" style="54" customWidth="1"/>
    <col min="10306" max="10306" width="2.5" style="54" customWidth="1"/>
    <col min="10307" max="10307" width="4.875" style="54" customWidth="1"/>
    <col min="10308" max="10545" width="9" style="54"/>
    <col min="10546" max="10546" width="1.75" style="54" customWidth="1"/>
    <col min="10547" max="10547" width="2.5" style="54" customWidth="1"/>
    <col min="10548" max="10548" width="3.625" style="54" customWidth="1"/>
    <col min="10549" max="10549" width="2.75" style="54" customWidth="1"/>
    <col min="10550" max="10550" width="0.875" style="54" customWidth="1"/>
    <col min="10551" max="10551" width="1.25" style="54" customWidth="1"/>
    <col min="10552" max="10552" width="5.375" style="54" customWidth="1"/>
    <col min="10553" max="10553" width="6.5" style="54" customWidth="1"/>
    <col min="10554" max="10554" width="4.125" style="54" customWidth="1"/>
    <col min="10555" max="10555" width="7.875" style="54" customWidth="1"/>
    <col min="10556" max="10556" width="8.75" style="54" customWidth="1"/>
    <col min="10557" max="10560" width="6.25" style="54" customWidth="1"/>
    <col min="10561" max="10561" width="4.875" style="54" customWidth="1"/>
    <col min="10562" max="10562" width="2.5" style="54" customWidth="1"/>
    <col min="10563" max="10563" width="4.875" style="54" customWidth="1"/>
    <col min="10564" max="10801" width="9" style="54"/>
    <col min="10802" max="10802" width="1.75" style="54" customWidth="1"/>
    <col min="10803" max="10803" width="2.5" style="54" customWidth="1"/>
    <col min="10804" max="10804" width="3.625" style="54" customWidth="1"/>
    <col min="10805" max="10805" width="2.75" style="54" customWidth="1"/>
    <col min="10806" max="10806" width="0.875" style="54" customWidth="1"/>
    <col min="10807" max="10807" width="1.25" style="54" customWidth="1"/>
    <col min="10808" max="10808" width="5.375" style="54" customWidth="1"/>
    <col min="10809" max="10809" width="6.5" style="54" customWidth="1"/>
    <col min="10810" max="10810" width="4.125" style="54" customWidth="1"/>
    <col min="10811" max="10811" width="7.875" style="54" customWidth="1"/>
    <col min="10812" max="10812" width="8.75" style="54" customWidth="1"/>
    <col min="10813" max="10816" width="6.25" style="54" customWidth="1"/>
    <col min="10817" max="10817" width="4.875" style="54" customWidth="1"/>
    <col min="10818" max="10818" width="2.5" style="54" customWidth="1"/>
    <col min="10819" max="10819" width="4.875" style="54" customWidth="1"/>
    <col min="10820" max="11057" width="9" style="54"/>
    <col min="11058" max="11058" width="1.75" style="54" customWidth="1"/>
    <col min="11059" max="11059" width="2.5" style="54" customWidth="1"/>
    <col min="11060" max="11060" width="3.625" style="54" customWidth="1"/>
    <col min="11061" max="11061" width="2.75" style="54" customWidth="1"/>
    <col min="11062" max="11062" width="0.875" style="54" customWidth="1"/>
    <col min="11063" max="11063" width="1.25" style="54" customWidth="1"/>
    <col min="11064" max="11064" width="5.375" style="54" customWidth="1"/>
    <col min="11065" max="11065" width="6.5" style="54" customWidth="1"/>
    <col min="11066" max="11066" width="4.125" style="54" customWidth="1"/>
    <col min="11067" max="11067" width="7.875" style="54" customWidth="1"/>
    <col min="11068" max="11068" width="8.75" style="54" customWidth="1"/>
    <col min="11069" max="11072" width="6.25" style="54" customWidth="1"/>
    <col min="11073" max="11073" width="4.875" style="54" customWidth="1"/>
    <col min="11074" max="11074" width="2.5" style="54" customWidth="1"/>
    <col min="11075" max="11075" width="4.875" style="54" customWidth="1"/>
    <col min="11076" max="11313" width="9" style="54"/>
    <col min="11314" max="11314" width="1.75" style="54" customWidth="1"/>
    <col min="11315" max="11315" width="2.5" style="54" customWidth="1"/>
    <col min="11316" max="11316" width="3.625" style="54" customWidth="1"/>
    <col min="11317" max="11317" width="2.75" style="54" customWidth="1"/>
    <col min="11318" max="11318" width="0.875" style="54" customWidth="1"/>
    <col min="11319" max="11319" width="1.25" style="54" customWidth="1"/>
    <col min="11320" max="11320" width="5.375" style="54" customWidth="1"/>
    <col min="11321" max="11321" width="6.5" style="54" customWidth="1"/>
    <col min="11322" max="11322" width="4.125" style="54" customWidth="1"/>
    <col min="11323" max="11323" width="7.875" style="54" customWidth="1"/>
    <col min="11324" max="11324" width="8.75" style="54" customWidth="1"/>
    <col min="11325" max="11328" width="6.25" style="54" customWidth="1"/>
    <col min="11329" max="11329" width="4.875" style="54" customWidth="1"/>
    <col min="11330" max="11330" width="2.5" style="54" customWidth="1"/>
    <col min="11331" max="11331" width="4.875" style="54" customWidth="1"/>
    <col min="11332" max="11569" width="9" style="54"/>
    <col min="11570" max="11570" width="1.75" style="54" customWidth="1"/>
    <col min="11571" max="11571" width="2.5" style="54" customWidth="1"/>
    <col min="11572" max="11572" width="3.625" style="54" customWidth="1"/>
    <col min="11573" max="11573" width="2.75" style="54" customWidth="1"/>
    <col min="11574" max="11574" width="0.875" style="54" customWidth="1"/>
    <col min="11575" max="11575" width="1.25" style="54" customWidth="1"/>
    <col min="11576" max="11576" width="5.375" style="54" customWidth="1"/>
    <col min="11577" max="11577" width="6.5" style="54" customWidth="1"/>
    <col min="11578" max="11578" width="4.125" style="54" customWidth="1"/>
    <col min="11579" max="11579" width="7.875" style="54" customWidth="1"/>
    <col min="11580" max="11580" width="8.75" style="54" customWidth="1"/>
    <col min="11581" max="11584" width="6.25" style="54" customWidth="1"/>
    <col min="11585" max="11585" width="4.875" style="54" customWidth="1"/>
    <col min="11586" max="11586" width="2.5" style="54" customWidth="1"/>
    <col min="11587" max="11587" width="4.875" style="54" customWidth="1"/>
    <col min="11588" max="11825" width="9" style="54"/>
    <col min="11826" max="11826" width="1.75" style="54" customWidth="1"/>
    <col min="11827" max="11827" width="2.5" style="54" customWidth="1"/>
    <col min="11828" max="11828" width="3.625" style="54" customWidth="1"/>
    <col min="11829" max="11829" width="2.75" style="54" customWidth="1"/>
    <col min="11830" max="11830" width="0.875" style="54" customWidth="1"/>
    <col min="11831" max="11831" width="1.25" style="54" customWidth="1"/>
    <col min="11832" max="11832" width="5.375" style="54" customWidth="1"/>
    <col min="11833" max="11833" width="6.5" style="54" customWidth="1"/>
    <col min="11834" max="11834" width="4.125" style="54" customWidth="1"/>
    <col min="11835" max="11835" width="7.875" style="54" customWidth="1"/>
    <col min="11836" max="11836" width="8.75" style="54" customWidth="1"/>
    <col min="11837" max="11840" width="6.25" style="54" customWidth="1"/>
    <col min="11841" max="11841" width="4.875" style="54" customWidth="1"/>
    <col min="11842" max="11842" width="2.5" style="54" customWidth="1"/>
    <col min="11843" max="11843" width="4.875" style="54" customWidth="1"/>
    <col min="11844" max="12081" width="9" style="54"/>
    <col min="12082" max="12082" width="1.75" style="54" customWidth="1"/>
    <col min="12083" max="12083" width="2.5" style="54" customWidth="1"/>
    <col min="12084" max="12084" width="3.625" style="54" customWidth="1"/>
    <col min="12085" max="12085" width="2.75" style="54" customWidth="1"/>
    <col min="12086" max="12086" width="0.875" style="54" customWidth="1"/>
    <col min="12087" max="12087" width="1.25" style="54" customWidth="1"/>
    <col min="12088" max="12088" width="5.375" style="54" customWidth="1"/>
    <col min="12089" max="12089" width="6.5" style="54" customWidth="1"/>
    <col min="12090" max="12090" width="4.125" style="54" customWidth="1"/>
    <col min="12091" max="12091" width="7.875" style="54" customWidth="1"/>
    <col min="12092" max="12092" width="8.75" style="54" customWidth="1"/>
    <col min="12093" max="12096" width="6.25" style="54" customWidth="1"/>
    <col min="12097" max="12097" width="4.875" style="54" customWidth="1"/>
    <col min="12098" max="12098" width="2.5" style="54" customWidth="1"/>
    <col min="12099" max="12099" width="4.875" style="54" customWidth="1"/>
    <col min="12100" max="12337" width="9" style="54"/>
    <col min="12338" max="12338" width="1.75" style="54" customWidth="1"/>
    <col min="12339" max="12339" width="2.5" style="54" customWidth="1"/>
    <col min="12340" max="12340" width="3.625" style="54" customWidth="1"/>
    <col min="12341" max="12341" width="2.75" style="54" customWidth="1"/>
    <col min="12342" max="12342" width="0.875" style="54" customWidth="1"/>
    <col min="12343" max="12343" width="1.25" style="54" customWidth="1"/>
    <col min="12344" max="12344" width="5.375" style="54" customWidth="1"/>
    <col min="12345" max="12345" width="6.5" style="54" customWidth="1"/>
    <col min="12346" max="12346" width="4.125" style="54" customWidth="1"/>
    <col min="12347" max="12347" width="7.875" style="54" customWidth="1"/>
    <col min="12348" max="12348" width="8.75" style="54" customWidth="1"/>
    <col min="12349" max="12352" width="6.25" style="54" customWidth="1"/>
    <col min="12353" max="12353" width="4.875" style="54" customWidth="1"/>
    <col min="12354" max="12354" width="2.5" style="54" customWidth="1"/>
    <col min="12355" max="12355" width="4.875" style="54" customWidth="1"/>
    <col min="12356" max="12593" width="9" style="54"/>
    <col min="12594" max="12594" width="1.75" style="54" customWidth="1"/>
    <col min="12595" max="12595" width="2.5" style="54" customWidth="1"/>
    <col min="12596" max="12596" width="3.625" style="54" customWidth="1"/>
    <col min="12597" max="12597" width="2.75" style="54" customWidth="1"/>
    <col min="12598" max="12598" width="0.875" style="54" customWidth="1"/>
    <col min="12599" max="12599" width="1.25" style="54" customWidth="1"/>
    <col min="12600" max="12600" width="5.375" style="54" customWidth="1"/>
    <col min="12601" max="12601" width="6.5" style="54" customWidth="1"/>
    <col min="12602" max="12602" width="4.125" style="54" customWidth="1"/>
    <col min="12603" max="12603" width="7.875" style="54" customWidth="1"/>
    <col min="12604" max="12604" width="8.75" style="54" customWidth="1"/>
    <col min="12605" max="12608" width="6.25" style="54" customWidth="1"/>
    <col min="12609" max="12609" width="4.875" style="54" customWidth="1"/>
    <col min="12610" max="12610" width="2.5" style="54" customWidth="1"/>
    <col min="12611" max="12611" width="4.875" style="54" customWidth="1"/>
    <col min="12612" max="12849" width="9" style="54"/>
    <col min="12850" max="12850" width="1.75" style="54" customWidth="1"/>
    <col min="12851" max="12851" width="2.5" style="54" customWidth="1"/>
    <col min="12852" max="12852" width="3.625" style="54" customWidth="1"/>
    <col min="12853" max="12853" width="2.75" style="54" customWidth="1"/>
    <col min="12854" max="12854" width="0.875" style="54" customWidth="1"/>
    <col min="12855" max="12855" width="1.25" style="54" customWidth="1"/>
    <col min="12856" max="12856" width="5.375" style="54" customWidth="1"/>
    <col min="12857" max="12857" width="6.5" style="54" customWidth="1"/>
    <col min="12858" max="12858" width="4.125" style="54" customWidth="1"/>
    <col min="12859" max="12859" width="7.875" style="54" customWidth="1"/>
    <col min="12860" max="12860" width="8.75" style="54" customWidth="1"/>
    <col min="12861" max="12864" width="6.25" style="54" customWidth="1"/>
    <col min="12865" max="12865" width="4.875" style="54" customWidth="1"/>
    <col min="12866" max="12866" width="2.5" style="54" customWidth="1"/>
    <col min="12867" max="12867" width="4.875" style="54" customWidth="1"/>
    <col min="12868" max="13105" width="9" style="54"/>
    <col min="13106" max="13106" width="1.75" style="54" customWidth="1"/>
    <col min="13107" max="13107" width="2.5" style="54" customWidth="1"/>
    <col min="13108" max="13108" width="3.625" style="54" customWidth="1"/>
    <col min="13109" max="13109" width="2.75" style="54" customWidth="1"/>
    <col min="13110" max="13110" width="0.875" style="54" customWidth="1"/>
    <col min="13111" max="13111" width="1.25" style="54" customWidth="1"/>
    <col min="13112" max="13112" width="5.375" style="54" customWidth="1"/>
    <col min="13113" max="13113" width="6.5" style="54" customWidth="1"/>
    <col min="13114" max="13114" width="4.125" style="54" customWidth="1"/>
    <col min="13115" max="13115" width="7.875" style="54" customWidth="1"/>
    <col min="13116" max="13116" width="8.75" style="54" customWidth="1"/>
    <col min="13117" max="13120" width="6.25" style="54" customWidth="1"/>
    <col min="13121" max="13121" width="4.875" style="54" customWidth="1"/>
    <col min="13122" max="13122" width="2.5" style="54" customWidth="1"/>
    <col min="13123" max="13123" width="4.875" style="54" customWidth="1"/>
    <col min="13124" max="13361" width="9" style="54"/>
    <col min="13362" max="13362" width="1.75" style="54" customWidth="1"/>
    <col min="13363" max="13363" width="2.5" style="54" customWidth="1"/>
    <col min="13364" max="13364" width="3.625" style="54" customWidth="1"/>
    <col min="13365" max="13365" width="2.75" style="54" customWidth="1"/>
    <col min="13366" max="13366" width="0.875" style="54" customWidth="1"/>
    <col min="13367" max="13367" width="1.25" style="54" customWidth="1"/>
    <col min="13368" max="13368" width="5.375" style="54" customWidth="1"/>
    <col min="13369" max="13369" width="6.5" style="54" customWidth="1"/>
    <col min="13370" max="13370" width="4.125" style="54" customWidth="1"/>
    <col min="13371" max="13371" width="7.875" style="54" customWidth="1"/>
    <col min="13372" max="13372" width="8.75" style="54" customWidth="1"/>
    <col min="13373" max="13376" width="6.25" style="54" customWidth="1"/>
    <col min="13377" max="13377" width="4.875" style="54" customWidth="1"/>
    <col min="13378" max="13378" width="2.5" style="54" customWidth="1"/>
    <col min="13379" max="13379" width="4.875" style="54" customWidth="1"/>
    <col min="13380" max="13617" width="9" style="54"/>
    <col min="13618" max="13618" width="1.75" style="54" customWidth="1"/>
    <col min="13619" max="13619" width="2.5" style="54" customWidth="1"/>
    <col min="13620" max="13620" width="3.625" style="54" customWidth="1"/>
    <col min="13621" max="13621" width="2.75" style="54" customWidth="1"/>
    <col min="13622" max="13622" width="0.875" style="54" customWidth="1"/>
    <col min="13623" max="13623" width="1.25" style="54" customWidth="1"/>
    <col min="13624" max="13624" width="5.375" style="54" customWidth="1"/>
    <col min="13625" max="13625" width="6.5" style="54" customWidth="1"/>
    <col min="13626" max="13626" width="4.125" style="54" customWidth="1"/>
    <col min="13627" max="13627" width="7.875" style="54" customWidth="1"/>
    <col min="13628" max="13628" width="8.75" style="54" customWidth="1"/>
    <col min="13629" max="13632" width="6.25" style="54" customWidth="1"/>
    <col min="13633" max="13633" width="4.875" style="54" customWidth="1"/>
    <col min="13634" max="13634" width="2.5" style="54" customWidth="1"/>
    <col min="13635" max="13635" width="4.875" style="54" customWidth="1"/>
    <col min="13636" max="13873" width="9" style="54"/>
    <col min="13874" max="13874" width="1.75" style="54" customWidth="1"/>
    <col min="13875" max="13875" width="2.5" style="54" customWidth="1"/>
    <col min="13876" max="13876" width="3.625" style="54" customWidth="1"/>
    <col min="13877" max="13877" width="2.75" style="54" customWidth="1"/>
    <col min="13878" max="13878" width="0.875" style="54" customWidth="1"/>
    <col min="13879" max="13879" width="1.25" style="54" customWidth="1"/>
    <col min="13880" max="13880" width="5.375" style="54" customWidth="1"/>
    <col min="13881" max="13881" width="6.5" style="54" customWidth="1"/>
    <col min="13882" max="13882" width="4.125" style="54" customWidth="1"/>
    <col min="13883" max="13883" width="7.875" style="54" customWidth="1"/>
    <col min="13884" max="13884" width="8.75" style="54" customWidth="1"/>
    <col min="13885" max="13888" width="6.25" style="54" customWidth="1"/>
    <col min="13889" max="13889" width="4.875" style="54" customWidth="1"/>
    <col min="13890" max="13890" width="2.5" style="54" customWidth="1"/>
    <col min="13891" max="13891" width="4.875" style="54" customWidth="1"/>
    <col min="13892" max="14129" width="9" style="54"/>
    <col min="14130" max="14130" width="1.75" style="54" customWidth="1"/>
    <col min="14131" max="14131" width="2.5" style="54" customWidth="1"/>
    <col min="14132" max="14132" width="3.625" style="54" customWidth="1"/>
    <col min="14133" max="14133" width="2.75" style="54" customWidth="1"/>
    <col min="14134" max="14134" width="0.875" style="54" customWidth="1"/>
    <col min="14135" max="14135" width="1.25" style="54" customWidth="1"/>
    <col min="14136" max="14136" width="5.375" style="54" customWidth="1"/>
    <col min="14137" max="14137" width="6.5" style="54" customWidth="1"/>
    <col min="14138" max="14138" width="4.125" style="54" customWidth="1"/>
    <col min="14139" max="14139" width="7.875" style="54" customWidth="1"/>
    <col min="14140" max="14140" width="8.75" style="54" customWidth="1"/>
    <col min="14141" max="14144" width="6.25" style="54" customWidth="1"/>
    <col min="14145" max="14145" width="4.875" style="54" customWidth="1"/>
    <col min="14146" max="14146" width="2.5" style="54" customWidth="1"/>
    <col min="14147" max="14147" width="4.875" style="54" customWidth="1"/>
    <col min="14148" max="14385" width="9" style="54"/>
    <col min="14386" max="14386" width="1.75" style="54" customWidth="1"/>
    <col min="14387" max="14387" width="2.5" style="54" customWidth="1"/>
    <col min="14388" max="14388" width="3.625" style="54" customWidth="1"/>
    <col min="14389" max="14389" width="2.75" style="54" customWidth="1"/>
    <col min="14390" max="14390" width="0.875" style="54" customWidth="1"/>
    <col min="14391" max="14391" width="1.25" style="54" customWidth="1"/>
    <col min="14392" max="14392" width="5.375" style="54" customWidth="1"/>
    <col min="14393" max="14393" width="6.5" style="54" customWidth="1"/>
    <col min="14394" max="14394" width="4.125" style="54" customWidth="1"/>
    <col min="14395" max="14395" width="7.875" style="54" customWidth="1"/>
    <col min="14396" max="14396" width="8.75" style="54" customWidth="1"/>
    <col min="14397" max="14400" width="6.25" style="54" customWidth="1"/>
    <col min="14401" max="14401" width="4.875" style="54" customWidth="1"/>
    <col min="14402" max="14402" width="2.5" style="54" customWidth="1"/>
    <col min="14403" max="14403" width="4.875" style="54" customWidth="1"/>
    <col min="14404" max="14641" width="9" style="54"/>
    <col min="14642" max="14642" width="1.75" style="54" customWidth="1"/>
    <col min="14643" max="14643" width="2.5" style="54" customWidth="1"/>
    <col min="14644" max="14644" width="3.625" style="54" customWidth="1"/>
    <col min="14645" max="14645" width="2.75" style="54" customWidth="1"/>
    <col min="14646" max="14646" width="0.875" style="54" customWidth="1"/>
    <col min="14647" max="14647" width="1.25" style="54" customWidth="1"/>
    <col min="14648" max="14648" width="5.375" style="54" customWidth="1"/>
    <col min="14649" max="14649" width="6.5" style="54" customWidth="1"/>
    <col min="14650" max="14650" width="4.125" style="54" customWidth="1"/>
    <col min="14651" max="14651" width="7.875" style="54" customWidth="1"/>
    <col min="14652" max="14652" width="8.75" style="54" customWidth="1"/>
    <col min="14653" max="14656" width="6.25" style="54" customWidth="1"/>
    <col min="14657" max="14657" width="4.875" style="54" customWidth="1"/>
    <col min="14658" max="14658" width="2.5" style="54" customWidth="1"/>
    <col min="14659" max="14659" width="4.875" style="54" customWidth="1"/>
    <col min="14660" max="14897" width="9" style="54"/>
    <col min="14898" max="14898" width="1.75" style="54" customWidth="1"/>
    <col min="14899" max="14899" width="2.5" style="54" customWidth="1"/>
    <col min="14900" max="14900" width="3.625" style="54" customWidth="1"/>
    <col min="14901" max="14901" width="2.75" style="54" customWidth="1"/>
    <col min="14902" max="14902" width="0.875" style="54" customWidth="1"/>
    <col min="14903" max="14903" width="1.25" style="54" customWidth="1"/>
    <col min="14904" max="14904" width="5.375" style="54" customWidth="1"/>
    <col min="14905" max="14905" width="6.5" style="54" customWidth="1"/>
    <col min="14906" max="14906" width="4.125" style="54" customWidth="1"/>
    <col min="14907" max="14907" width="7.875" style="54" customWidth="1"/>
    <col min="14908" max="14908" width="8.75" style="54" customWidth="1"/>
    <col min="14909" max="14912" width="6.25" style="54" customWidth="1"/>
    <col min="14913" max="14913" width="4.875" style="54" customWidth="1"/>
    <col min="14914" max="14914" width="2.5" style="54" customWidth="1"/>
    <col min="14915" max="14915" width="4.875" style="54" customWidth="1"/>
    <col min="14916" max="15153" width="9" style="54"/>
    <col min="15154" max="15154" width="1.75" style="54" customWidth="1"/>
    <col min="15155" max="15155" width="2.5" style="54" customWidth="1"/>
    <col min="15156" max="15156" width="3.625" style="54" customWidth="1"/>
    <col min="15157" max="15157" width="2.75" style="54" customWidth="1"/>
    <col min="15158" max="15158" width="0.875" style="54" customWidth="1"/>
    <col min="15159" max="15159" width="1.25" style="54" customWidth="1"/>
    <col min="15160" max="15160" width="5.375" style="54" customWidth="1"/>
    <col min="15161" max="15161" width="6.5" style="54" customWidth="1"/>
    <col min="15162" max="15162" width="4.125" style="54" customWidth="1"/>
    <col min="15163" max="15163" width="7.875" style="54" customWidth="1"/>
    <col min="15164" max="15164" width="8.75" style="54" customWidth="1"/>
    <col min="15165" max="15168" width="6.25" style="54" customWidth="1"/>
    <col min="15169" max="15169" width="4.875" style="54" customWidth="1"/>
    <col min="15170" max="15170" width="2.5" style="54" customWidth="1"/>
    <col min="15171" max="15171" width="4.875" style="54" customWidth="1"/>
    <col min="15172" max="15409" width="9" style="54"/>
    <col min="15410" max="15410" width="1.75" style="54" customWidth="1"/>
    <col min="15411" max="15411" width="2.5" style="54" customWidth="1"/>
    <col min="15412" max="15412" width="3.625" style="54" customWidth="1"/>
    <col min="15413" max="15413" width="2.75" style="54" customWidth="1"/>
    <col min="15414" max="15414" width="0.875" style="54" customWidth="1"/>
    <col min="15415" max="15415" width="1.25" style="54" customWidth="1"/>
    <col min="15416" max="15416" width="5.375" style="54" customWidth="1"/>
    <col min="15417" max="15417" width="6.5" style="54" customWidth="1"/>
    <col min="15418" max="15418" width="4.125" style="54" customWidth="1"/>
    <col min="15419" max="15419" width="7.875" style="54" customWidth="1"/>
    <col min="15420" max="15420" width="8.75" style="54" customWidth="1"/>
    <col min="15421" max="15424" width="6.25" style="54" customWidth="1"/>
    <col min="15425" max="15425" width="4.875" style="54" customWidth="1"/>
    <col min="15426" max="15426" width="2.5" style="54" customWidth="1"/>
    <col min="15427" max="15427" width="4.875" style="54" customWidth="1"/>
    <col min="15428" max="15665" width="9" style="54"/>
    <col min="15666" max="15666" width="1.75" style="54" customWidth="1"/>
    <col min="15667" max="15667" width="2.5" style="54" customWidth="1"/>
    <col min="15668" max="15668" width="3.625" style="54" customWidth="1"/>
    <col min="15669" max="15669" width="2.75" style="54" customWidth="1"/>
    <col min="15670" max="15670" width="0.875" style="54" customWidth="1"/>
    <col min="15671" max="15671" width="1.25" style="54" customWidth="1"/>
    <col min="15672" max="15672" width="5.375" style="54" customWidth="1"/>
    <col min="15673" max="15673" width="6.5" style="54" customWidth="1"/>
    <col min="15674" max="15674" width="4.125" style="54" customWidth="1"/>
    <col min="15675" max="15675" width="7.875" style="54" customWidth="1"/>
    <col min="15676" max="15676" width="8.75" style="54" customWidth="1"/>
    <col min="15677" max="15680" width="6.25" style="54" customWidth="1"/>
    <col min="15681" max="15681" width="4.875" style="54" customWidth="1"/>
    <col min="15682" max="15682" width="2.5" style="54" customWidth="1"/>
    <col min="15683" max="15683" width="4.875" style="54" customWidth="1"/>
    <col min="15684" max="15921" width="9" style="54"/>
    <col min="15922" max="15922" width="1.75" style="54" customWidth="1"/>
    <col min="15923" max="15923" width="2.5" style="54" customWidth="1"/>
    <col min="15924" max="15924" width="3.625" style="54" customWidth="1"/>
    <col min="15925" max="15925" width="2.75" style="54" customWidth="1"/>
    <col min="15926" max="15926" width="0.875" style="54" customWidth="1"/>
    <col min="15927" max="15927" width="1.25" style="54" customWidth="1"/>
    <col min="15928" max="15928" width="5.375" style="54" customWidth="1"/>
    <col min="15929" max="15929" width="6.5" style="54" customWidth="1"/>
    <col min="15930" max="15930" width="4.125" style="54" customWidth="1"/>
    <col min="15931" max="15931" width="7.875" style="54" customWidth="1"/>
    <col min="15932" max="15932" width="8.75" style="54" customWidth="1"/>
    <col min="15933" max="15936" width="6.25" style="54" customWidth="1"/>
    <col min="15937" max="15937" width="4.875" style="54" customWidth="1"/>
    <col min="15938" max="15938" width="2.5" style="54" customWidth="1"/>
    <col min="15939" max="15939" width="4.875" style="54" customWidth="1"/>
    <col min="15940" max="16177" width="9" style="54"/>
    <col min="16178" max="16178" width="1.75" style="54" customWidth="1"/>
    <col min="16179" max="16179" width="2.5" style="54" customWidth="1"/>
    <col min="16180" max="16180" width="3.625" style="54" customWidth="1"/>
    <col min="16181" max="16181" width="2.75" style="54" customWidth="1"/>
    <col min="16182" max="16182" width="0.875" style="54" customWidth="1"/>
    <col min="16183" max="16183" width="1.25" style="54" customWidth="1"/>
    <col min="16184" max="16184" width="5.375" style="54" customWidth="1"/>
    <col min="16185" max="16185" width="6.5" style="54" customWidth="1"/>
    <col min="16186" max="16186" width="4.125" style="54" customWidth="1"/>
    <col min="16187" max="16187" width="7.875" style="54" customWidth="1"/>
    <col min="16188" max="16188" width="8.75" style="54" customWidth="1"/>
    <col min="16189" max="16192" width="6.25" style="54" customWidth="1"/>
    <col min="16193" max="16193" width="4.875" style="54" customWidth="1"/>
    <col min="16194" max="16194" width="2.5" style="54" customWidth="1"/>
    <col min="16195" max="16195" width="4.875" style="54" customWidth="1"/>
    <col min="16196" max="16384" width="9" style="54"/>
  </cols>
  <sheetData>
    <row r="1" spans="1:87" s="18" customFormat="1" ht="13.5" customHeight="1">
      <c r="B1" s="468" t="s">
        <v>46</v>
      </c>
      <c r="C1" s="468" t="s">
        <v>47</v>
      </c>
      <c r="D1" s="468" t="s">
        <v>48</v>
      </c>
      <c r="E1" s="468" t="s">
        <v>49</v>
      </c>
      <c r="F1" s="81"/>
      <c r="G1" s="466" t="s">
        <v>50</v>
      </c>
      <c r="H1" s="466"/>
      <c r="I1" s="466"/>
      <c r="J1" s="466"/>
      <c r="K1" s="79"/>
      <c r="L1" s="466" t="s">
        <v>133</v>
      </c>
      <c r="M1" s="466"/>
      <c r="N1" s="466"/>
      <c r="O1" s="466"/>
      <c r="P1" s="466"/>
      <c r="Q1" s="466"/>
      <c r="R1" s="79"/>
      <c r="S1" s="482" t="s">
        <v>51</v>
      </c>
      <c r="T1" s="483"/>
      <c r="U1" s="484"/>
      <c r="V1" s="79"/>
      <c r="W1" s="445" t="s">
        <v>134</v>
      </c>
      <c r="X1" s="446"/>
      <c r="Y1" s="446"/>
      <c r="Z1" s="446"/>
      <c r="AA1" s="87"/>
      <c r="AB1" s="79"/>
      <c r="AC1" s="488" t="s">
        <v>52</v>
      </c>
      <c r="AD1" s="489"/>
      <c r="AE1" s="489"/>
      <c r="AF1" s="489"/>
      <c r="AG1" s="490"/>
      <c r="AH1" s="79"/>
      <c r="AI1" s="79"/>
      <c r="AJ1" s="460" t="s">
        <v>53</v>
      </c>
      <c r="AK1" s="461"/>
      <c r="AL1" s="461"/>
      <c r="AM1" s="461"/>
      <c r="AN1" s="461"/>
      <c r="AO1" s="461"/>
      <c r="AP1" s="462"/>
      <c r="AQ1" s="79"/>
      <c r="AR1" s="445" t="s">
        <v>54</v>
      </c>
      <c r="AS1" s="446"/>
      <c r="AT1" s="447"/>
      <c r="AU1" s="79"/>
      <c r="AV1" s="466" t="s">
        <v>55</v>
      </c>
      <c r="AW1" s="466"/>
      <c r="AX1" s="466"/>
      <c r="AY1" s="79"/>
      <c r="AZ1" s="466" t="s">
        <v>56</v>
      </c>
      <c r="BA1" s="466"/>
      <c r="BB1" s="466"/>
      <c r="BC1" s="79"/>
      <c r="BD1" s="451" t="s">
        <v>135</v>
      </c>
      <c r="BE1" s="79"/>
      <c r="BF1" s="451" t="s">
        <v>57</v>
      </c>
      <c r="BG1" s="79"/>
      <c r="BH1" s="425" t="s">
        <v>187</v>
      </c>
      <c r="BI1" s="426"/>
      <c r="BJ1" s="426"/>
      <c r="BK1" s="427"/>
      <c r="BL1" s="79"/>
      <c r="BM1" s="451" t="s">
        <v>58</v>
      </c>
      <c r="BN1" s="96"/>
      <c r="BO1" s="445" t="s">
        <v>186</v>
      </c>
      <c r="BP1" s="446"/>
      <c r="BQ1" s="447"/>
      <c r="BR1" s="79"/>
      <c r="BS1" s="79"/>
      <c r="BT1" s="481" t="s">
        <v>59</v>
      </c>
      <c r="BU1" s="449"/>
      <c r="BV1" s="449" t="s">
        <v>60</v>
      </c>
    </row>
    <row r="2" spans="1:87" s="18" customFormat="1" ht="13.5" customHeight="1">
      <c r="B2" s="468"/>
      <c r="C2" s="468"/>
      <c r="D2" s="468"/>
      <c r="E2" s="468"/>
      <c r="F2" s="81"/>
      <c r="G2" s="466" t="s">
        <v>61</v>
      </c>
      <c r="H2" s="466"/>
      <c r="I2" s="473" t="s">
        <v>62</v>
      </c>
      <c r="J2" s="473"/>
      <c r="K2" s="19"/>
      <c r="L2" s="466" t="s">
        <v>61</v>
      </c>
      <c r="M2" s="466"/>
      <c r="N2" s="474"/>
      <c r="O2" s="473" t="s">
        <v>62</v>
      </c>
      <c r="P2" s="473"/>
      <c r="Q2" s="473"/>
      <c r="R2" s="19"/>
      <c r="S2" s="485"/>
      <c r="T2" s="486"/>
      <c r="U2" s="487"/>
      <c r="V2" s="19"/>
      <c r="W2" s="448"/>
      <c r="X2" s="449"/>
      <c r="Y2" s="449"/>
      <c r="Z2" s="449"/>
      <c r="AA2" s="90"/>
      <c r="AB2" s="19"/>
      <c r="AC2" s="491"/>
      <c r="AD2" s="492"/>
      <c r="AE2" s="492"/>
      <c r="AF2" s="492"/>
      <c r="AG2" s="493"/>
      <c r="AH2" s="19"/>
      <c r="AI2" s="19"/>
      <c r="AJ2" s="463"/>
      <c r="AK2" s="464"/>
      <c r="AL2" s="464"/>
      <c r="AM2" s="464"/>
      <c r="AN2" s="464"/>
      <c r="AO2" s="464"/>
      <c r="AP2" s="465"/>
      <c r="AQ2" s="19"/>
      <c r="AR2" s="448"/>
      <c r="AS2" s="449"/>
      <c r="AT2" s="450"/>
      <c r="AU2" s="79"/>
      <c r="AV2" s="467"/>
      <c r="AW2" s="467"/>
      <c r="AX2" s="467"/>
      <c r="AY2" s="79"/>
      <c r="AZ2" s="467"/>
      <c r="BA2" s="467"/>
      <c r="BB2" s="467"/>
      <c r="BC2" s="19"/>
      <c r="BD2" s="452"/>
      <c r="BE2" s="19"/>
      <c r="BF2" s="452"/>
      <c r="BG2" s="19"/>
      <c r="BH2" s="428" t="s">
        <v>188</v>
      </c>
      <c r="BI2" s="430" t="s">
        <v>189</v>
      </c>
      <c r="BJ2" s="430" t="s">
        <v>190</v>
      </c>
      <c r="BK2" s="432" t="s">
        <v>191</v>
      </c>
      <c r="BL2" s="19"/>
      <c r="BM2" s="452"/>
      <c r="BN2" s="19"/>
      <c r="BO2" s="448"/>
      <c r="BP2" s="449"/>
      <c r="BQ2" s="450"/>
      <c r="BR2" s="79"/>
      <c r="BS2" s="19"/>
      <c r="BT2" s="449"/>
      <c r="BU2" s="449"/>
      <c r="BV2" s="449"/>
    </row>
    <row r="3" spans="1:87" s="30" customFormat="1" ht="13.5" customHeight="1">
      <c r="B3" s="468"/>
      <c r="C3" s="468"/>
      <c r="D3" s="468"/>
      <c r="E3" s="468"/>
      <c r="F3" s="20"/>
      <c r="G3" s="425" t="s">
        <v>63</v>
      </c>
      <c r="H3" s="427"/>
      <c r="I3" s="425" t="s">
        <v>63</v>
      </c>
      <c r="J3" s="427"/>
      <c r="K3" s="86"/>
      <c r="L3" s="75"/>
      <c r="M3" s="76"/>
      <c r="N3" s="21"/>
      <c r="O3" s="75"/>
      <c r="P3" s="76"/>
      <c r="Q3" s="22"/>
      <c r="R3" s="21"/>
      <c r="S3" s="97"/>
      <c r="T3" s="98"/>
      <c r="U3" s="475" t="s">
        <v>136</v>
      </c>
      <c r="V3" s="86"/>
      <c r="W3" s="75"/>
      <c r="X3" s="25"/>
      <c r="Y3" s="477" t="s">
        <v>65</v>
      </c>
      <c r="Z3" s="478"/>
      <c r="AA3" s="479"/>
      <c r="AB3" s="86"/>
      <c r="AC3" s="75"/>
      <c r="AD3" s="25"/>
      <c r="AE3" s="477" t="s">
        <v>65</v>
      </c>
      <c r="AF3" s="478"/>
      <c r="AG3" s="480"/>
      <c r="AH3" s="21"/>
      <c r="AI3" s="21"/>
      <c r="AJ3" s="23"/>
      <c r="AK3" s="26"/>
      <c r="AL3" s="24"/>
      <c r="AM3" s="494" t="s">
        <v>64</v>
      </c>
      <c r="AN3" s="27"/>
      <c r="AO3" s="86"/>
      <c r="AP3" s="496"/>
      <c r="AQ3" s="21"/>
      <c r="AR3" s="23"/>
      <c r="AS3" s="24"/>
      <c r="AT3" s="494" t="s">
        <v>64</v>
      </c>
      <c r="AU3" s="86"/>
      <c r="AV3" s="23"/>
      <c r="AW3" s="497" t="s">
        <v>66</v>
      </c>
      <c r="AX3" s="498"/>
      <c r="AY3" s="86"/>
      <c r="AZ3" s="23"/>
      <c r="BA3" s="497" t="s">
        <v>66</v>
      </c>
      <c r="BB3" s="498"/>
      <c r="BC3" s="21"/>
      <c r="BD3" s="452"/>
      <c r="BE3" s="21"/>
      <c r="BF3" s="452"/>
      <c r="BG3" s="21"/>
      <c r="BH3" s="429"/>
      <c r="BI3" s="431"/>
      <c r="BJ3" s="431"/>
      <c r="BK3" s="433"/>
      <c r="BL3" s="21"/>
      <c r="BM3" s="452"/>
      <c r="BN3" s="21"/>
      <c r="BO3" s="23"/>
      <c r="BP3" s="24"/>
      <c r="BQ3" s="451" t="s">
        <v>64</v>
      </c>
      <c r="BR3" s="28"/>
      <c r="BS3" s="21"/>
      <c r="BT3" s="449"/>
      <c r="BU3" s="449"/>
      <c r="BV3" s="449"/>
      <c r="BW3" s="29"/>
      <c r="BX3" s="29"/>
      <c r="BY3" s="29"/>
      <c r="BZ3" s="29"/>
      <c r="CA3" s="29"/>
      <c r="CB3" s="29"/>
      <c r="CC3" s="29"/>
      <c r="CD3" s="29"/>
      <c r="CE3" s="29"/>
      <c r="CF3" s="29"/>
      <c r="CG3" s="29"/>
      <c r="CH3" s="29"/>
      <c r="CI3" s="29"/>
    </row>
    <row r="4" spans="1:87" s="30" customFormat="1" ht="13.5" customHeight="1">
      <c r="B4" s="451"/>
      <c r="C4" s="451"/>
      <c r="D4" s="451"/>
      <c r="E4" s="451"/>
      <c r="F4" s="20"/>
      <c r="G4" s="75"/>
      <c r="H4" s="31" t="s">
        <v>67</v>
      </c>
      <c r="I4" s="75"/>
      <c r="J4" s="31" t="s">
        <v>67</v>
      </c>
      <c r="K4" s="80"/>
      <c r="L4" s="23"/>
      <c r="M4" s="32" t="s">
        <v>68</v>
      </c>
      <c r="N4" s="21"/>
      <c r="O4" s="77"/>
      <c r="P4" s="32" t="s">
        <v>68</v>
      </c>
      <c r="Q4" s="22"/>
      <c r="R4" s="21"/>
      <c r="S4" s="99"/>
      <c r="T4" s="100"/>
      <c r="U4" s="476"/>
      <c r="V4" s="19"/>
      <c r="W4" s="23"/>
      <c r="X4" s="32" t="s">
        <v>68</v>
      </c>
      <c r="Y4" s="33"/>
      <c r="Z4" s="34" t="s">
        <v>69</v>
      </c>
      <c r="AA4" s="35"/>
      <c r="AB4" s="19"/>
      <c r="AC4" s="23"/>
      <c r="AD4" s="32" t="s">
        <v>68</v>
      </c>
      <c r="AE4" s="33"/>
      <c r="AF4" s="34" t="s">
        <v>69</v>
      </c>
      <c r="AG4" s="35"/>
      <c r="AH4" s="21"/>
      <c r="AI4" s="21"/>
      <c r="AJ4" s="75"/>
      <c r="AK4" s="28"/>
      <c r="AL4" s="80"/>
      <c r="AM4" s="495"/>
      <c r="AN4" s="27"/>
      <c r="AO4" s="19"/>
      <c r="AP4" s="496"/>
      <c r="AQ4" s="21"/>
      <c r="AR4" s="75"/>
      <c r="AS4" s="80"/>
      <c r="AT4" s="495"/>
      <c r="AU4" s="86"/>
      <c r="AV4" s="23"/>
      <c r="AW4" s="36" t="s">
        <v>70</v>
      </c>
      <c r="AX4" s="37" t="s">
        <v>71</v>
      </c>
      <c r="AY4" s="86"/>
      <c r="AZ4" s="23"/>
      <c r="BA4" s="36" t="s">
        <v>70</v>
      </c>
      <c r="BB4" s="37" t="s">
        <v>71</v>
      </c>
      <c r="BC4" s="21"/>
      <c r="BD4" s="452"/>
      <c r="BE4" s="21"/>
      <c r="BF4" s="452"/>
      <c r="BG4" s="21"/>
      <c r="BH4" s="429"/>
      <c r="BI4" s="431"/>
      <c r="BJ4" s="431"/>
      <c r="BK4" s="433"/>
      <c r="BL4" s="21"/>
      <c r="BM4" s="452"/>
      <c r="BN4" s="21"/>
      <c r="BO4" s="75"/>
      <c r="BP4" s="80"/>
      <c r="BQ4" s="452"/>
      <c r="BR4" s="26"/>
      <c r="BS4" s="21"/>
      <c r="BT4" s="449"/>
      <c r="BU4" s="449"/>
      <c r="BV4" s="449"/>
      <c r="BW4" s="29"/>
      <c r="BX4" s="29"/>
      <c r="BY4" s="29"/>
      <c r="BZ4" s="29"/>
      <c r="CA4" s="29"/>
      <c r="CB4" s="29"/>
      <c r="CC4" s="29"/>
      <c r="CD4" s="29"/>
      <c r="CE4" s="29"/>
      <c r="CF4" s="29"/>
      <c r="CG4" s="29"/>
      <c r="CH4" s="29"/>
      <c r="CI4" s="29"/>
    </row>
    <row r="5" spans="1:87" s="30" customFormat="1" ht="12" customHeight="1">
      <c r="B5" s="82" t="s">
        <v>137</v>
      </c>
      <c r="C5" s="82" t="s">
        <v>138</v>
      </c>
      <c r="D5" s="82" t="s">
        <v>72</v>
      </c>
      <c r="E5" s="82" t="s">
        <v>73</v>
      </c>
      <c r="F5" s="86"/>
      <c r="G5" s="453" t="s">
        <v>139</v>
      </c>
      <c r="H5" s="453"/>
      <c r="I5" s="453" t="s">
        <v>74</v>
      </c>
      <c r="J5" s="453"/>
      <c r="K5" s="19"/>
      <c r="L5" s="434" t="s">
        <v>140</v>
      </c>
      <c r="M5" s="435"/>
      <c r="N5" s="436"/>
      <c r="O5" s="469" t="s">
        <v>75</v>
      </c>
      <c r="P5" s="470"/>
      <c r="Q5" s="471"/>
      <c r="R5" s="21"/>
      <c r="S5" s="472" t="s">
        <v>76</v>
      </c>
      <c r="T5" s="472"/>
      <c r="U5" s="472"/>
      <c r="V5" s="19"/>
      <c r="W5" s="434" t="s">
        <v>141</v>
      </c>
      <c r="X5" s="435"/>
      <c r="Y5" s="435"/>
      <c r="Z5" s="435"/>
      <c r="AA5" s="436"/>
      <c r="AB5" s="19"/>
      <c r="AC5" s="453" t="s">
        <v>142</v>
      </c>
      <c r="AD5" s="453"/>
      <c r="AE5" s="453"/>
      <c r="AF5" s="453"/>
      <c r="AG5" s="453"/>
      <c r="AH5" s="21"/>
      <c r="AI5" s="21"/>
      <c r="AJ5" s="434" t="s">
        <v>77</v>
      </c>
      <c r="AK5" s="435"/>
      <c r="AL5" s="435"/>
      <c r="AM5" s="435"/>
      <c r="AN5" s="435"/>
      <c r="AO5" s="435"/>
      <c r="AP5" s="436"/>
      <c r="AQ5" s="21"/>
      <c r="AR5" s="434" t="s">
        <v>78</v>
      </c>
      <c r="AS5" s="435"/>
      <c r="AT5" s="436"/>
      <c r="AU5" s="86"/>
      <c r="AV5" s="434" t="s">
        <v>79</v>
      </c>
      <c r="AW5" s="435"/>
      <c r="AX5" s="436"/>
      <c r="AY5" s="86"/>
      <c r="AZ5" s="434" t="s">
        <v>80</v>
      </c>
      <c r="BA5" s="435"/>
      <c r="BB5" s="436"/>
      <c r="BC5" s="21"/>
      <c r="BD5" s="85" t="s">
        <v>143</v>
      </c>
      <c r="BE5" s="21"/>
      <c r="BF5" s="85" t="s">
        <v>81</v>
      </c>
      <c r="BG5" s="21"/>
      <c r="BH5" s="434" t="s">
        <v>144</v>
      </c>
      <c r="BI5" s="435"/>
      <c r="BJ5" s="435"/>
      <c r="BK5" s="436"/>
      <c r="BL5" s="21"/>
      <c r="BM5" s="85" t="s">
        <v>145</v>
      </c>
      <c r="BN5" s="21"/>
      <c r="BO5" s="453" t="s">
        <v>81</v>
      </c>
      <c r="BP5" s="453"/>
      <c r="BQ5" s="453"/>
      <c r="BR5" s="26"/>
      <c r="BS5" s="21"/>
      <c r="BT5" s="79"/>
      <c r="BU5" s="79"/>
      <c r="BV5" s="79"/>
      <c r="BW5" s="29"/>
      <c r="BX5" s="29"/>
      <c r="BY5" s="29"/>
      <c r="BZ5" s="29"/>
      <c r="CA5" s="29"/>
      <c r="CB5" s="29"/>
      <c r="CC5" s="29"/>
      <c r="CD5" s="29"/>
      <c r="CE5" s="29"/>
      <c r="CF5" s="29"/>
      <c r="CG5" s="29"/>
      <c r="CH5" s="29"/>
      <c r="CI5" s="29"/>
    </row>
    <row r="6" spans="1:87" s="42" customFormat="1" ht="21.75" customHeight="1">
      <c r="A6" s="42">
        <v>1</v>
      </c>
      <c r="B6" s="38">
        <v>2</v>
      </c>
      <c r="C6" s="42">
        <v>3</v>
      </c>
      <c r="D6" s="42">
        <v>4</v>
      </c>
      <c r="E6" s="38">
        <v>5</v>
      </c>
      <c r="F6" s="42">
        <v>6</v>
      </c>
      <c r="G6" s="42">
        <v>7</v>
      </c>
      <c r="H6" s="38">
        <v>8</v>
      </c>
      <c r="I6" s="42">
        <v>9</v>
      </c>
      <c r="J6" s="42">
        <v>10</v>
      </c>
      <c r="K6" s="38">
        <v>11</v>
      </c>
      <c r="L6" s="42">
        <v>12</v>
      </c>
      <c r="M6" s="42">
        <v>13</v>
      </c>
      <c r="N6" s="38">
        <v>14</v>
      </c>
      <c r="O6" s="42">
        <v>15</v>
      </c>
      <c r="P6" s="42">
        <v>16</v>
      </c>
      <c r="Q6" s="38">
        <v>17</v>
      </c>
      <c r="R6" s="42">
        <v>18</v>
      </c>
      <c r="S6" s="42">
        <v>19</v>
      </c>
      <c r="T6" s="38">
        <v>20</v>
      </c>
      <c r="U6" s="42">
        <v>21</v>
      </c>
      <c r="V6" s="42">
        <v>22</v>
      </c>
      <c r="W6" s="38">
        <v>23</v>
      </c>
      <c r="X6" s="42">
        <v>24</v>
      </c>
      <c r="Y6" s="42">
        <v>25</v>
      </c>
      <c r="Z6" s="38">
        <v>26</v>
      </c>
      <c r="AA6" s="42">
        <v>27</v>
      </c>
      <c r="AB6" s="42">
        <v>28</v>
      </c>
      <c r="AC6" s="38">
        <v>29</v>
      </c>
      <c r="AD6" s="42">
        <v>30</v>
      </c>
      <c r="AE6" s="42">
        <v>31</v>
      </c>
      <c r="AF6" s="38">
        <v>32</v>
      </c>
      <c r="AG6" s="42">
        <v>33</v>
      </c>
      <c r="AH6" s="42">
        <v>34</v>
      </c>
      <c r="AI6" s="38">
        <v>35</v>
      </c>
      <c r="AJ6" s="42">
        <v>36</v>
      </c>
      <c r="AK6" s="42">
        <v>37</v>
      </c>
      <c r="AL6" s="38">
        <v>38</v>
      </c>
      <c r="AM6" s="42">
        <v>39</v>
      </c>
      <c r="AN6" s="42">
        <v>40</v>
      </c>
      <c r="AO6" s="38">
        <v>41</v>
      </c>
      <c r="AP6" s="42">
        <v>42</v>
      </c>
      <c r="AQ6" s="42">
        <v>43</v>
      </c>
      <c r="AR6" s="38">
        <v>44</v>
      </c>
      <c r="AS6" s="42">
        <v>45</v>
      </c>
      <c r="AT6" s="42">
        <v>46</v>
      </c>
      <c r="AU6" s="38">
        <v>47</v>
      </c>
      <c r="AV6" s="42">
        <v>48</v>
      </c>
      <c r="AW6" s="42">
        <v>49</v>
      </c>
      <c r="AX6" s="38">
        <v>50</v>
      </c>
      <c r="AY6" s="42">
        <v>51</v>
      </c>
      <c r="AZ6" s="42">
        <v>52</v>
      </c>
      <c r="BA6" s="38">
        <v>53</v>
      </c>
      <c r="BB6" s="42">
        <v>54</v>
      </c>
      <c r="BC6" s="42">
        <v>55</v>
      </c>
      <c r="BD6" s="38">
        <v>56</v>
      </c>
      <c r="BE6" s="42">
        <v>57</v>
      </c>
      <c r="BF6" s="42">
        <v>58</v>
      </c>
      <c r="BG6" s="38">
        <v>59</v>
      </c>
      <c r="BH6" s="42">
        <v>60</v>
      </c>
      <c r="BI6" s="42">
        <v>61</v>
      </c>
      <c r="BJ6" s="38">
        <v>62</v>
      </c>
      <c r="BK6" s="42">
        <v>63</v>
      </c>
      <c r="BL6" s="42">
        <v>64</v>
      </c>
      <c r="BM6" s="38">
        <v>65</v>
      </c>
      <c r="BN6" s="42">
        <v>66</v>
      </c>
      <c r="BO6" s="42">
        <v>67</v>
      </c>
      <c r="BP6" s="38">
        <v>68</v>
      </c>
      <c r="BQ6" s="42">
        <v>69</v>
      </c>
      <c r="BR6" s="42">
        <v>70</v>
      </c>
      <c r="BS6" s="21"/>
      <c r="BT6" s="79"/>
      <c r="BU6" s="79"/>
      <c r="BV6" s="79"/>
      <c r="BW6" s="41"/>
      <c r="BX6" s="41"/>
      <c r="BY6" s="41"/>
      <c r="BZ6" s="41"/>
      <c r="CA6" s="41"/>
      <c r="CB6" s="41"/>
      <c r="CC6" s="41"/>
      <c r="CD6" s="41"/>
      <c r="CE6" s="41"/>
      <c r="CF6" s="41"/>
      <c r="CG6" s="41"/>
      <c r="CH6" s="41"/>
      <c r="CI6" s="41"/>
    </row>
    <row r="7" spans="1:87" s="74" customFormat="1" ht="13.5" customHeight="1">
      <c r="A7" s="584" t="s">
        <v>151</v>
      </c>
      <c r="B7" s="451" t="s">
        <v>106</v>
      </c>
      <c r="C7" s="500" t="s">
        <v>82</v>
      </c>
      <c r="D7" s="502" t="s">
        <v>83</v>
      </c>
      <c r="E7" s="504" t="s">
        <v>84</v>
      </c>
      <c r="F7" s="69"/>
      <c r="G7" s="506">
        <v>182240</v>
      </c>
      <c r="H7" s="508">
        <v>241840</v>
      </c>
      <c r="I7" s="506">
        <v>177620</v>
      </c>
      <c r="J7" s="508">
        <v>237220</v>
      </c>
      <c r="K7" s="457" t="s">
        <v>86</v>
      </c>
      <c r="L7" s="545">
        <v>1710</v>
      </c>
      <c r="M7" s="532">
        <v>2300</v>
      </c>
      <c r="N7" s="534" t="s">
        <v>85</v>
      </c>
      <c r="O7" s="545">
        <v>1670</v>
      </c>
      <c r="P7" s="532">
        <v>2260</v>
      </c>
      <c r="Q7" s="534" t="s">
        <v>85</v>
      </c>
      <c r="R7" s="536" t="s">
        <v>86</v>
      </c>
      <c r="S7" s="537">
        <v>37780</v>
      </c>
      <c r="T7" s="539" t="s">
        <v>87</v>
      </c>
      <c r="U7" s="540">
        <v>370</v>
      </c>
      <c r="V7" s="454" t="s">
        <v>159</v>
      </c>
      <c r="W7" s="547">
        <v>12230</v>
      </c>
      <c r="X7" s="508">
        <v>20390</v>
      </c>
      <c r="Y7" s="549">
        <v>120</v>
      </c>
      <c r="Z7" s="532">
        <v>200</v>
      </c>
      <c r="AA7" s="534" t="s">
        <v>85</v>
      </c>
      <c r="AB7" s="536" t="s">
        <v>86</v>
      </c>
      <c r="AC7" s="547">
        <v>119200</v>
      </c>
      <c r="AD7" s="534">
        <v>59600</v>
      </c>
      <c r="AE7" s="557">
        <v>1190</v>
      </c>
      <c r="AF7" s="532">
        <v>590</v>
      </c>
      <c r="AG7" s="534" t="s">
        <v>85</v>
      </c>
      <c r="AH7" s="586" t="s">
        <v>87</v>
      </c>
      <c r="AI7" s="19"/>
      <c r="AJ7" s="587" t="s">
        <v>88</v>
      </c>
      <c r="AK7" s="588"/>
      <c r="AL7" s="457" t="s">
        <v>86</v>
      </c>
      <c r="AM7" s="172"/>
      <c r="AN7" s="70"/>
      <c r="AO7" s="590" t="s">
        <v>89</v>
      </c>
      <c r="AP7" s="93"/>
      <c r="AQ7" s="536" t="s">
        <v>147</v>
      </c>
      <c r="AR7" s="591">
        <v>44630</v>
      </c>
      <c r="AS7" s="457" t="s">
        <v>86</v>
      </c>
      <c r="AT7" s="458">
        <v>390</v>
      </c>
      <c r="AU7" s="560" t="s">
        <v>159</v>
      </c>
      <c r="AV7" s="561" t="s">
        <v>160</v>
      </c>
      <c r="AW7" s="568">
        <v>2800</v>
      </c>
      <c r="AX7" s="571">
        <v>3000</v>
      </c>
      <c r="AY7" s="560" t="s">
        <v>159</v>
      </c>
      <c r="AZ7" s="561" t="s">
        <v>161</v>
      </c>
      <c r="BA7" s="579">
        <v>20300</v>
      </c>
      <c r="BB7" s="580">
        <v>22600</v>
      </c>
      <c r="BC7" s="536" t="s">
        <v>149</v>
      </c>
      <c r="BD7" s="455">
        <v>2050</v>
      </c>
      <c r="BE7" s="454" t="s">
        <v>92</v>
      </c>
      <c r="BF7" s="575" t="s">
        <v>185</v>
      </c>
      <c r="BG7" s="454" t="s">
        <v>92</v>
      </c>
      <c r="BH7" s="437" t="s">
        <v>192</v>
      </c>
      <c r="BI7" s="439" t="s">
        <v>192</v>
      </c>
      <c r="BJ7" s="439" t="s">
        <v>192</v>
      </c>
      <c r="BK7" s="441" t="s">
        <v>192</v>
      </c>
      <c r="BL7" s="454"/>
      <c r="BM7" s="575" t="s">
        <v>171</v>
      </c>
      <c r="BN7" s="454" t="s">
        <v>92</v>
      </c>
      <c r="BO7" s="455">
        <v>38060</v>
      </c>
      <c r="BP7" s="457" t="s">
        <v>86</v>
      </c>
      <c r="BQ7" s="458">
        <v>380</v>
      </c>
      <c r="BR7" s="71"/>
      <c r="BS7" s="72"/>
      <c r="BT7" s="83">
        <v>39</v>
      </c>
      <c r="BU7" s="83">
        <v>40</v>
      </c>
      <c r="BV7" s="574">
        <v>3</v>
      </c>
      <c r="BW7" s="73"/>
      <c r="BX7" s="73"/>
      <c r="BY7" s="73"/>
      <c r="BZ7" s="73"/>
      <c r="CA7" s="73"/>
      <c r="CB7" s="73"/>
      <c r="CC7" s="73"/>
      <c r="CD7" s="73"/>
      <c r="CE7" s="73"/>
      <c r="CF7" s="73"/>
      <c r="CG7" s="73"/>
      <c r="CH7" s="73"/>
      <c r="CI7" s="73"/>
    </row>
    <row r="8" spans="1:87" s="74" customFormat="1" ht="13.5" customHeight="1">
      <c r="A8" s="584"/>
      <c r="B8" s="452"/>
      <c r="C8" s="501"/>
      <c r="D8" s="503"/>
      <c r="E8" s="505"/>
      <c r="F8" s="69"/>
      <c r="G8" s="507"/>
      <c r="H8" s="509"/>
      <c r="I8" s="507"/>
      <c r="J8" s="509"/>
      <c r="K8" s="457"/>
      <c r="L8" s="546"/>
      <c r="M8" s="533"/>
      <c r="N8" s="535"/>
      <c r="O8" s="546"/>
      <c r="P8" s="533"/>
      <c r="Q8" s="535"/>
      <c r="R8" s="536"/>
      <c r="S8" s="538"/>
      <c r="T8" s="539"/>
      <c r="U8" s="541"/>
      <c r="V8" s="454"/>
      <c r="W8" s="548"/>
      <c r="X8" s="509"/>
      <c r="Y8" s="550"/>
      <c r="Z8" s="533"/>
      <c r="AA8" s="535"/>
      <c r="AB8" s="536"/>
      <c r="AC8" s="548"/>
      <c r="AD8" s="535"/>
      <c r="AE8" s="558"/>
      <c r="AF8" s="533"/>
      <c r="AG8" s="535"/>
      <c r="AH8" s="586"/>
      <c r="AI8" s="19"/>
      <c r="AJ8" s="514"/>
      <c r="AK8" s="589"/>
      <c r="AL8" s="457"/>
      <c r="AM8" s="173"/>
      <c r="AN8" s="70"/>
      <c r="AO8" s="590"/>
      <c r="AP8" s="94"/>
      <c r="AQ8" s="536"/>
      <c r="AR8" s="518"/>
      <c r="AS8" s="457"/>
      <c r="AT8" s="459"/>
      <c r="AU8" s="560"/>
      <c r="AV8" s="562"/>
      <c r="AW8" s="569"/>
      <c r="AX8" s="572"/>
      <c r="AY8" s="560"/>
      <c r="AZ8" s="562"/>
      <c r="BA8" s="564"/>
      <c r="BB8" s="566"/>
      <c r="BC8" s="536"/>
      <c r="BD8" s="456"/>
      <c r="BE8" s="454"/>
      <c r="BF8" s="576"/>
      <c r="BG8" s="454"/>
      <c r="BH8" s="438"/>
      <c r="BI8" s="440"/>
      <c r="BJ8" s="440"/>
      <c r="BK8" s="442"/>
      <c r="BL8" s="454"/>
      <c r="BM8" s="576"/>
      <c r="BN8" s="454"/>
      <c r="BO8" s="456"/>
      <c r="BP8" s="457"/>
      <c r="BQ8" s="459"/>
      <c r="BR8" s="71"/>
      <c r="BS8" s="72"/>
      <c r="BT8" s="83"/>
      <c r="BU8" s="83"/>
      <c r="BV8" s="574"/>
      <c r="BW8" s="73"/>
      <c r="BX8" s="73"/>
      <c r="BY8" s="73"/>
      <c r="BZ8" s="73"/>
      <c r="CA8" s="73"/>
      <c r="CB8" s="73"/>
      <c r="CC8" s="73"/>
      <c r="CD8" s="73"/>
      <c r="CE8" s="73"/>
      <c r="CF8" s="73"/>
      <c r="CG8" s="73"/>
      <c r="CH8" s="73"/>
      <c r="CI8" s="73"/>
    </row>
    <row r="9" spans="1:87" s="74" customFormat="1" ht="13.5" customHeight="1">
      <c r="A9" s="584"/>
      <c r="B9" s="452"/>
      <c r="C9" s="501"/>
      <c r="D9" s="503"/>
      <c r="E9" s="505"/>
      <c r="F9" s="69"/>
      <c r="G9" s="507"/>
      <c r="H9" s="509"/>
      <c r="I9" s="507"/>
      <c r="J9" s="509"/>
      <c r="K9" s="457"/>
      <c r="L9" s="546"/>
      <c r="M9" s="533"/>
      <c r="N9" s="535"/>
      <c r="O9" s="546"/>
      <c r="P9" s="533"/>
      <c r="Q9" s="535"/>
      <c r="R9" s="536"/>
      <c r="S9" s="538"/>
      <c r="T9" s="539"/>
      <c r="U9" s="541"/>
      <c r="V9" s="454"/>
      <c r="W9" s="548"/>
      <c r="X9" s="509"/>
      <c r="Y9" s="550"/>
      <c r="Z9" s="533"/>
      <c r="AA9" s="535"/>
      <c r="AB9" s="536"/>
      <c r="AC9" s="548"/>
      <c r="AD9" s="535"/>
      <c r="AE9" s="558"/>
      <c r="AF9" s="533"/>
      <c r="AG9" s="535"/>
      <c r="AH9" s="586"/>
      <c r="AI9" s="19"/>
      <c r="AJ9" s="169" t="s">
        <v>172</v>
      </c>
      <c r="AK9" s="104">
        <v>195500</v>
      </c>
      <c r="AL9" s="457"/>
      <c r="AM9" s="173">
        <v>1950</v>
      </c>
      <c r="AN9" s="70"/>
      <c r="AO9" s="590"/>
      <c r="AP9" s="94"/>
      <c r="AQ9" s="536"/>
      <c r="AR9" s="518"/>
      <c r="AS9" s="457"/>
      <c r="AT9" s="459"/>
      <c r="AU9" s="560"/>
      <c r="AV9" s="562" t="s">
        <v>101</v>
      </c>
      <c r="AW9" s="569"/>
      <c r="AX9" s="572"/>
      <c r="AY9" s="560"/>
      <c r="AZ9" s="562" t="s">
        <v>93</v>
      </c>
      <c r="BA9" s="564">
        <v>11200</v>
      </c>
      <c r="BB9" s="566">
        <v>12400</v>
      </c>
      <c r="BC9" s="536"/>
      <c r="BD9" s="456"/>
      <c r="BE9" s="454"/>
      <c r="BF9" s="576"/>
      <c r="BG9" s="454"/>
      <c r="BH9" s="438"/>
      <c r="BI9" s="440"/>
      <c r="BJ9" s="440"/>
      <c r="BK9" s="442"/>
      <c r="BL9" s="454"/>
      <c r="BM9" s="576"/>
      <c r="BN9" s="454"/>
      <c r="BO9" s="456"/>
      <c r="BP9" s="457"/>
      <c r="BQ9" s="459"/>
      <c r="BR9" s="71"/>
      <c r="BS9" s="72"/>
      <c r="BT9" s="83"/>
      <c r="BU9" s="83"/>
      <c r="BV9" s="574"/>
      <c r="BW9" s="73"/>
      <c r="BX9" s="73"/>
      <c r="BY9" s="73"/>
      <c r="BZ9" s="73"/>
      <c r="CA9" s="73"/>
      <c r="CB9" s="73"/>
      <c r="CC9" s="73"/>
      <c r="CD9" s="73"/>
      <c r="CE9" s="73"/>
      <c r="CF9" s="73"/>
      <c r="CG9" s="73"/>
      <c r="CH9" s="73"/>
      <c r="CI9" s="73"/>
    </row>
    <row r="10" spans="1:87" s="74" customFormat="1" ht="13.5" customHeight="1">
      <c r="A10" s="584"/>
      <c r="B10" s="452"/>
      <c r="C10" s="501"/>
      <c r="D10" s="503"/>
      <c r="E10" s="505"/>
      <c r="F10" s="69"/>
      <c r="G10" s="507"/>
      <c r="H10" s="509"/>
      <c r="I10" s="507"/>
      <c r="J10" s="509"/>
      <c r="K10" s="457"/>
      <c r="L10" s="546"/>
      <c r="M10" s="533"/>
      <c r="N10" s="535"/>
      <c r="O10" s="546"/>
      <c r="P10" s="533"/>
      <c r="Q10" s="535"/>
      <c r="R10" s="536"/>
      <c r="S10" s="538"/>
      <c r="T10" s="539"/>
      <c r="U10" s="541"/>
      <c r="V10" s="454"/>
      <c r="W10" s="548"/>
      <c r="X10" s="509"/>
      <c r="Y10" s="550"/>
      <c r="Z10" s="533"/>
      <c r="AA10" s="535"/>
      <c r="AB10" s="536"/>
      <c r="AC10" s="548"/>
      <c r="AD10" s="535"/>
      <c r="AE10" s="558"/>
      <c r="AF10" s="533"/>
      <c r="AG10" s="535"/>
      <c r="AH10" s="586"/>
      <c r="AI10" s="19"/>
      <c r="AJ10" s="169" t="s">
        <v>173</v>
      </c>
      <c r="AK10" s="104">
        <v>208900</v>
      </c>
      <c r="AL10" s="457"/>
      <c r="AM10" s="173">
        <v>2080</v>
      </c>
      <c r="AN10" s="70"/>
      <c r="AO10" s="590"/>
      <c r="AP10" s="94"/>
      <c r="AQ10" s="536"/>
      <c r="AR10" s="518"/>
      <c r="AS10" s="457"/>
      <c r="AT10" s="459"/>
      <c r="AU10" s="560"/>
      <c r="AV10" s="562"/>
      <c r="AW10" s="569"/>
      <c r="AX10" s="572"/>
      <c r="AY10" s="560"/>
      <c r="AZ10" s="562"/>
      <c r="BA10" s="564"/>
      <c r="BB10" s="566"/>
      <c r="BC10" s="536"/>
      <c r="BD10" s="456"/>
      <c r="BE10" s="454"/>
      <c r="BF10" s="576"/>
      <c r="BG10" s="454"/>
      <c r="BH10" s="438"/>
      <c r="BI10" s="440"/>
      <c r="BJ10" s="440"/>
      <c r="BK10" s="442"/>
      <c r="BL10" s="454"/>
      <c r="BM10" s="576"/>
      <c r="BN10" s="454"/>
      <c r="BO10" s="456"/>
      <c r="BP10" s="457"/>
      <c r="BQ10" s="459"/>
      <c r="BR10" s="71"/>
      <c r="BS10" s="72"/>
      <c r="BT10" s="83"/>
      <c r="BU10" s="83"/>
      <c r="BV10" s="574"/>
      <c r="BW10" s="73"/>
      <c r="BX10" s="73"/>
      <c r="BY10" s="73"/>
      <c r="BZ10" s="73"/>
      <c r="CA10" s="73"/>
      <c r="CB10" s="73"/>
      <c r="CC10" s="73"/>
      <c r="CD10" s="73"/>
      <c r="CE10" s="73"/>
      <c r="CF10" s="73"/>
      <c r="CG10" s="73"/>
      <c r="CH10" s="73"/>
      <c r="CI10" s="73"/>
    </row>
    <row r="11" spans="1:87" s="74" customFormat="1" ht="13.5" customHeight="1">
      <c r="A11" s="584" t="s">
        <v>152</v>
      </c>
      <c r="B11" s="452"/>
      <c r="C11" s="501"/>
      <c r="D11" s="503"/>
      <c r="E11" s="516" t="s">
        <v>7</v>
      </c>
      <c r="F11" s="69"/>
      <c r="G11" s="517">
        <v>241840</v>
      </c>
      <c r="H11" s="519"/>
      <c r="I11" s="517">
        <v>237220</v>
      </c>
      <c r="J11" s="519"/>
      <c r="K11" s="457" t="s">
        <v>86</v>
      </c>
      <c r="L11" s="513">
        <v>2300</v>
      </c>
      <c r="M11" s="542"/>
      <c r="N11" s="510" t="s">
        <v>85</v>
      </c>
      <c r="O11" s="513">
        <v>2260</v>
      </c>
      <c r="P11" s="542"/>
      <c r="Q11" s="510" t="s">
        <v>85</v>
      </c>
      <c r="R11" s="536"/>
      <c r="S11" s="538"/>
      <c r="T11" s="539"/>
      <c r="U11" s="541"/>
      <c r="V11" s="454" t="s">
        <v>86</v>
      </c>
      <c r="W11" s="551">
        <v>20390</v>
      </c>
      <c r="X11" s="519"/>
      <c r="Y11" s="554">
        <v>200</v>
      </c>
      <c r="Z11" s="542"/>
      <c r="AA11" s="510" t="s">
        <v>85</v>
      </c>
      <c r="AB11" s="536" t="s">
        <v>146</v>
      </c>
      <c r="AC11" s="551">
        <v>59600</v>
      </c>
      <c r="AD11" s="510"/>
      <c r="AE11" s="554">
        <v>590</v>
      </c>
      <c r="AF11" s="542"/>
      <c r="AG11" s="510" t="s">
        <v>85</v>
      </c>
      <c r="AH11" s="586"/>
      <c r="AI11" s="19"/>
      <c r="AJ11" s="169" t="s">
        <v>174</v>
      </c>
      <c r="AK11" s="104">
        <v>235700</v>
      </c>
      <c r="AL11" s="457"/>
      <c r="AM11" s="173">
        <v>2350</v>
      </c>
      <c r="AN11" s="70"/>
      <c r="AO11" s="590"/>
      <c r="AP11" s="94"/>
      <c r="AQ11" s="536"/>
      <c r="AR11" s="518"/>
      <c r="AS11" s="457"/>
      <c r="AT11" s="459"/>
      <c r="AU11" s="560"/>
      <c r="AV11" s="562" t="s">
        <v>94</v>
      </c>
      <c r="AW11" s="569"/>
      <c r="AX11" s="572"/>
      <c r="AY11" s="560"/>
      <c r="AZ11" s="562" t="s">
        <v>95</v>
      </c>
      <c r="BA11" s="564">
        <v>9700</v>
      </c>
      <c r="BB11" s="566">
        <v>10800</v>
      </c>
      <c r="BC11" s="536"/>
      <c r="BD11" s="456"/>
      <c r="BE11" s="454"/>
      <c r="BF11" s="577">
        <v>0.1</v>
      </c>
      <c r="BG11" s="454"/>
      <c r="BH11" s="443">
        <v>0.02</v>
      </c>
      <c r="BI11" s="418">
        <v>0.04</v>
      </c>
      <c r="BJ11" s="418">
        <v>0.06</v>
      </c>
      <c r="BK11" s="420">
        <v>0.09</v>
      </c>
      <c r="BL11" s="454"/>
      <c r="BM11" s="577">
        <v>0.81</v>
      </c>
      <c r="BN11" s="454"/>
      <c r="BO11" s="456"/>
      <c r="BP11" s="457"/>
      <c r="BQ11" s="459"/>
      <c r="BR11" s="71"/>
      <c r="BS11" s="72"/>
      <c r="BT11" s="83">
        <v>39</v>
      </c>
      <c r="BU11" s="83">
        <v>40</v>
      </c>
      <c r="BV11" s="574"/>
      <c r="BW11" s="73"/>
      <c r="BX11" s="73"/>
      <c r="BY11" s="73"/>
      <c r="BZ11" s="73"/>
      <c r="CA11" s="73"/>
      <c r="CB11" s="73"/>
      <c r="CC11" s="73"/>
      <c r="CD11" s="73"/>
      <c r="CE11" s="73"/>
      <c r="CF11" s="73"/>
      <c r="CG11" s="73"/>
      <c r="CH11" s="73"/>
      <c r="CI11" s="73"/>
    </row>
    <row r="12" spans="1:87" s="74" customFormat="1" ht="13.5" customHeight="1">
      <c r="A12" s="584"/>
      <c r="B12" s="452"/>
      <c r="C12" s="501"/>
      <c r="D12" s="503"/>
      <c r="E12" s="505"/>
      <c r="F12" s="69"/>
      <c r="G12" s="518"/>
      <c r="H12" s="520"/>
      <c r="I12" s="518"/>
      <c r="J12" s="520"/>
      <c r="K12" s="457"/>
      <c r="L12" s="514"/>
      <c r="M12" s="543"/>
      <c r="N12" s="511"/>
      <c r="O12" s="514"/>
      <c r="P12" s="543"/>
      <c r="Q12" s="511"/>
      <c r="R12" s="536"/>
      <c r="S12" s="538"/>
      <c r="T12" s="539"/>
      <c r="U12" s="541"/>
      <c r="V12" s="454"/>
      <c r="W12" s="552"/>
      <c r="X12" s="520"/>
      <c r="Y12" s="555"/>
      <c r="Z12" s="543"/>
      <c r="AA12" s="511"/>
      <c r="AB12" s="536"/>
      <c r="AC12" s="552"/>
      <c r="AD12" s="511"/>
      <c r="AE12" s="555"/>
      <c r="AF12" s="543"/>
      <c r="AG12" s="511"/>
      <c r="AH12" s="586"/>
      <c r="AI12" s="19"/>
      <c r="AJ12" s="169" t="s">
        <v>175</v>
      </c>
      <c r="AK12" s="104">
        <v>262500</v>
      </c>
      <c r="AL12" s="457"/>
      <c r="AM12" s="173">
        <v>2620</v>
      </c>
      <c r="AN12" s="70"/>
      <c r="AO12" s="590"/>
      <c r="AP12" s="94"/>
      <c r="AQ12" s="84"/>
      <c r="AR12" s="518"/>
      <c r="AS12" s="457"/>
      <c r="AT12" s="459"/>
      <c r="AU12" s="560"/>
      <c r="AV12" s="562"/>
      <c r="AW12" s="569"/>
      <c r="AX12" s="572"/>
      <c r="AY12" s="560"/>
      <c r="AZ12" s="562"/>
      <c r="BA12" s="564"/>
      <c r="BB12" s="566"/>
      <c r="BC12" s="536"/>
      <c r="BD12" s="456"/>
      <c r="BE12" s="454"/>
      <c r="BF12" s="577"/>
      <c r="BG12" s="454"/>
      <c r="BH12" s="443"/>
      <c r="BI12" s="418"/>
      <c r="BJ12" s="418"/>
      <c r="BK12" s="420"/>
      <c r="BL12" s="454"/>
      <c r="BM12" s="577"/>
      <c r="BN12" s="454"/>
      <c r="BO12" s="456"/>
      <c r="BP12" s="457"/>
      <c r="BQ12" s="459"/>
      <c r="BR12" s="71"/>
      <c r="BS12" s="72"/>
      <c r="BT12" s="83"/>
      <c r="BU12" s="83"/>
      <c r="BV12" s="83"/>
      <c r="BW12" s="73"/>
      <c r="BX12" s="73"/>
      <c r="BY12" s="73"/>
      <c r="BZ12" s="73"/>
      <c r="CA12" s="73"/>
      <c r="CB12" s="73"/>
      <c r="CC12" s="73"/>
      <c r="CD12" s="73"/>
      <c r="CE12" s="73"/>
      <c r="CF12" s="73"/>
      <c r="CG12" s="73"/>
      <c r="CH12" s="73"/>
      <c r="CI12" s="73"/>
    </row>
    <row r="13" spans="1:87" s="74" customFormat="1" ht="13.5" customHeight="1">
      <c r="A13" s="584"/>
      <c r="B13" s="452"/>
      <c r="C13" s="501"/>
      <c r="D13" s="503"/>
      <c r="E13" s="505"/>
      <c r="F13" s="69"/>
      <c r="G13" s="518"/>
      <c r="H13" s="520"/>
      <c r="I13" s="518"/>
      <c r="J13" s="520"/>
      <c r="K13" s="457"/>
      <c r="L13" s="514"/>
      <c r="M13" s="543"/>
      <c r="N13" s="511"/>
      <c r="O13" s="514"/>
      <c r="P13" s="543"/>
      <c r="Q13" s="511"/>
      <c r="R13" s="536"/>
      <c r="S13" s="538"/>
      <c r="T13" s="539"/>
      <c r="U13" s="541"/>
      <c r="V13" s="454"/>
      <c r="W13" s="552"/>
      <c r="X13" s="520"/>
      <c r="Y13" s="555"/>
      <c r="Z13" s="543"/>
      <c r="AA13" s="511"/>
      <c r="AB13" s="536"/>
      <c r="AC13" s="552"/>
      <c r="AD13" s="511"/>
      <c r="AE13" s="555"/>
      <c r="AF13" s="543"/>
      <c r="AG13" s="511"/>
      <c r="AH13" s="586"/>
      <c r="AI13" s="19"/>
      <c r="AJ13" s="169" t="s">
        <v>176</v>
      </c>
      <c r="AK13" s="104">
        <v>289400</v>
      </c>
      <c r="AL13" s="457"/>
      <c r="AM13" s="173">
        <v>2890</v>
      </c>
      <c r="AN13" s="70"/>
      <c r="AO13" s="590"/>
      <c r="AP13" s="94"/>
      <c r="AQ13" s="84"/>
      <c r="AR13" s="518"/>
      <c r="AS13" s="457"/>
      <c r="AT13" s="459"/>
      <c r="AU13" s="560"/>
      <c r="AV13" s="562" t="s">
        <v>107</v>
      </c>
      <c r="AW13" s="569"/>
      <c r="AX13" s="572"/>
      <c r="AY13" s="560"/>
      <c r="AZ13" s="562" t="s">
        <v>96</v>
      </c>
      <c r="BA13" s="564">
        <v>8700</v>
      </c>
      <c r="BB13" s="566">
        <v>9700</v>
      </c>
      <c r="BC13" s="536"/>
      <c r="BD13" s="456"/>
      <c r="BE13" s="454"/>
      <c r="BF13" s="577"/>
      <c r="BG13" s="454"/>
      <c r="BH13" s="443"/>
      <c r="BI13" s="418"/>
      <c r="BJ13" s="418"/>
      <c r="BK13" s="420"/>
      <c r="BL13" s="454"/>
      <c r="BM13" s="577"/>
      <c r="BN13" s="454"/>
      <c r="BO13" s="456"/>
      <c r="BP13" s="457"/>
      <c r="BQ13" s="459"/>
      <c r="BR13" s="71"/>
      <c r="BS13" s="72"/>
      <c r="BT13" s="83"/>
      <c r="BU13" s="83"/>
      <c r="BV13" s="83"/>
      <c r="BW13" s="73"/>
      <c r="BX13" s="73"/>
      <c r="BY13" s="73"/>
      <c r="BZ13" s="73"/>
      <c r="CA13" s="73"/>
      <c r="CB13" s="73"/>
      <c r="CC13" s="73"/>
      <c r="CD13" s="73"/>
      <c r="CE13" s="73"/>
      <c r="CF13" s="73"/>
      <c r="CG13" s="73"/>
      <c r="CH13" s="73"/>
      <c r="CI13" s="73"/>
    </row>
    <row r="14" spans="1:87" s="74" customFormat="1" ht="13.5" customHeight="1">
      <c r="A14" s="584"/>
      <c r="B14" s="452"/>
      <c r="C14" s="501"/>
      <c r="D14" s="503"/>
      <c r="E14" s="505"/>
      <c r="F14" s="69"/>
      <c r="G14" s="518"/>
      <c r="H14" s="521"/>
      <c r="I14" s="518"/>
      <c r="J14" s="521"/>
      <c r="K14" s="457"/>
      <c r="L14" s="515"/>
      <c r="M14" s="544"/>
      <c r="N14" s="512"/>
      <c r="O14" s="515"/>
      <c r="P14" s="544"/>
      <c r="Q14" s="512"/>
      <c r="R14" s="536"/>
      <c r="S14" s="538"/>
      <c r="T14" s="539"/>
      <c r="U14" s="541"/>
      <c r="V14" s="454"/>
      <c r="W14" s="552"/>
      <c r="X14" s="521"/>
      <c r="Y14" s="555"/>
      <c r="Z14" s="544"/>
      <c r="AA14" s="511"/>
      <c r="AB14" s="536"/>
      <c r="AC14" s="553"/>
      <c r="AD14" s="512"/>
      <c r="AE14" s="556"/>
      <c r="AF14" s="544"/>
      <c r="AG14" s="512"/>
      <c r="AH14" s="586"/>
      <c r="AI14" s="19"/>
      <c r="AJ14" s="169" t="s">
        <v>177</v>
      </c>
      <c r="AK14" s="104">
        <v>316200</v>
      </c>
      <c r="AL14" s="457"/>
      <c r="AM14" s="173">
        <v>3160</v>
      </c>
      <c r="AN14" s="70"/>
      <c r="AO14" s="590"/>
      <c r="AP14" s="94" t="s">
        <v>97</v>
      </c>
      <c r="AQ14" s="84"/>
      <c r="AR14" s="592"/>
      <c r="AS14" s="457"/>
      <c r="AT14" s="559"/>
      <c r="AU14" s="560"/>
      <c r="AV14" s="563"/>
      <c r="AW14" s="570"/>
      <c r="AX14" s="573"/>
      <c r="AY14" s="560"/>
      <c r="AZ14" s="563"/>
      <c r="BA14" s="565"/>
      <c r="BB14" s="567"/>
      <c r="BC14" s="536"/>
      <c r="BD14" s="581"/>
      <c r="BE14" s="454"/>
      <c r="BF14" s="578"/>
      <c r="BG14" s="454"/>
      <c r="BH14" s="444"/>
      <c r="BI14" s="419"/>
      <c r="BJ14" s="419"/>
      <c r="BK14" s="421"/>
      <c r="BL14" s="454"/>
      <c r="BM14" s="578"/>
      <c r="BN14" s="454"/>
      <c r="BO14" s="456"/>
      <c r="BP14" s="457"/>
      <c r="BQ14" s="459"/>
      <c r="BR14" s="71"/>
      <c r="BS14" s="72"/>
      <c r="BT14" s="83"/>
      <c r="BU14" s="83"/>
      <c r="BV14" s="83"/>
      <c r="BW14" s="73"/>
      <c r="BX14" s="73"/>
      <c r="BY14" s="73"/>
      <c r="BZ14" s="73"/>
      <c r="CA14" s="73"/>
      <c r="CB14" s="73"/>
      <c r="CC14" s="73"/>
      <c r="CD14" s="73"/>
      <c r="CE14" s="73"/>
      <c r="CF14" s="73"/>
      <c r="CG14" s="73"/>
      <c r="CH14" s="73"/>
      <c r="CI14" s="73"/>
    </row>
    <row r="15" spans="1:87" s="30" customFormat="1" ht="13.5" customHeight="1">
      <c r="A15" s="585" t="s">
        <v>153</v>
      </c>
      <c r="B15" s="452"/>
      <c r="C15" s="522" t="s">
        <v>98</v>
      </c>
      <c r="D15" s="525" t="s">
        <v>83</v>
      </c>
      <c r="E15" s="528" t="s">
        <v>84</v>
      </c>
      <c r="F15" s="43"/>
      <c r="G15" s="506">
        <v>140960</v>
      </c>
      <c r="H15" s="508">
        <v>200560</v>
      </c>
      <c r="I15" s="506">
        <v>138040</v>
      </c>
      <c r="J15" s="508">
        <v>197640</v>
      </c>
      <c r="K15" s="457" t="s">
        <v>86</v>
      </c>
      <c r="L15" s="545">
        <v>1300</v>
      </c>
      <c r="M15" s="532">
        <v>1890</v>
      </c>
      <c r="N15" s="534" t="s">
        <v>85</v>
      </c>
      <c r="O15" s="545">
        <v>1270</v>
      </c>
      <c r="P15" s="532">
        <v>1860</v>
      </c>
      <c r="Q15" s="534" t="s">
        <v>85</v>
      </c>
      <c r="R15" s="454" t="s">
        <v>86</v>
      </c>
      <c r="S15" s="537">
        <v>23860</v>
      </c>
      <c r="T15" s="539" t="s">
        <v>87</v>
      </c>
      <c r="U15" s="540">
        <v>230</v>
      </c>
      <c r="V15" s="454" t="s">
        <v>86</v>
      </c>
      <c r="W15" s="547">
        <v>10820</v>
      </c>
      <c r="X15" s="508">
        <v>18980</v>
      </c>
      <c r="Y15" s="549">
        <v>110</v>
      </c>
      <c r="Z15" s="532">
        <v>190</v>
      </c>
      <c r="AA15" s="534" t="s">
        <v>85</v>
      </c>
      <c r="AB15" s="454" t="s">
        <v>86</v>
      </c>
      <c r="AC15" s="547">
        <v>119200</v>
      </c>
      <c r="AD15" s="534">
        <v>59600</v>
      </c>
      <c r="AE15" s="557">
        <v>1190</v>
      </c>
      <c r="AF15" s="532">
        <v>590</v>
      </c>
      <c r="AG15" s="534" t="s">
        <v>85</v>
      </c>
      <c r="AH15" s="586"/>
      <c r="AI15" s="19"/>
      <c r="AJ15" s="169" t="s">
        <v>178</v>
      </c>
      <c r="AK15" s="104">
        <v>343000</v>
      </c>
      <c r="AL15" s="457"/>
      <c r="AM15" s="173">
        <v>3430</v>
      </c>
      <c r="AN15" s="70"/>
      <c r="AO15" s="590"/>
      <c r="AP15" s="95" t="s">
        <v>99</v>
      </c>
      <c r="AQ15" s="454" t="s">
        <v>86</v>
      </c>
      <c r="AR15" s="591">
        <v>30090</v>
      </c>
      <c r="AS15" s="457" t="s">
        <v>86</v>
      </c>
      <c r="AT15" s="458">
        <v>240</v>
      </c>
      <c r="AU15" s="560" t="s">
        <v>86</v>
      </c>
      <c r="AV15" s="561" t="s">
        <v>90</v>
      </c>
      <c r="AW15" s="568">
        <v>1700</v>
      </c>
      <c r="AX15" s="571">
        <v>1900</v>
      </c>
      <c r="AY15" s="560" t="s">
        <v>86</v>
      </c>
      <c r="AZ15" s="561" t="s">
        <v>91</v>
      </c>
      <c r="BA15" s="579">
        <v>25700</v>
      </c>
      <c r="BB15" s="580">
        <v>28600</v>
      </c>
      <c r="BC15" s="454" t="s">
        <v>148</v>
      </c>
      <c r="BD15" s="455">
        <v>1290</v>
      </c>
      <c r="BE15" s="454" t="s">
        <v>162</v>
      </c>
      <c r="BF15" s="575" t="s">
        <v>185</v>
      </c>
      <c r="BG15" s="454" t="s">
        <v>162</v>
      </c>
      <c r="BH15" s="437" t="s">
        <v>192</v>
      </c>
      <c r="BI15" s="439" t="s">
        <v>192</v>
      </c>
      <c r="BJ15" s="439" t="s">
        <v>192</v>
      </c>
      <c r="BK15" s="441" t="s">
        <v>192</v>
      </c>
      <c r="BL15" s="44"/>
      <c r="BM15" s="582" t="s">
        <v>100</v>
      </c>
      <c r="BN15" s="454" t="s">
        <v>92</v>
      </c>
      <c r="BO15" s="455">
        <v>24030</v>
      </c>
      <c r="BP15" s="457" t="s">
        <v>86</v>
      </c>
      <c r="BQ15" s="458">
        <v>240</v>
      </c>
      <c r="BR15" s="40"/>
      <c r="BS15" s="21"/>
      <c r="BT15" s="79">
        <v>41</v>
      </c>
      <c r="BU15" s="79">
        <v>42</v>
      </c>
      <c r="BV15" s="449">
        <v>4</v>
      </c>
      <c r="BW15" s="29"/>
      <c r="BX15" s="29"/>
      <c r="BY15" s="29"/>
      <c r="BZ15" s="29"/>
      <c r="CA15" s="29"/>
      <c r="CB15" s="29"/>
      <c r="CC15" s="29"/>
      <c r="CD15" s="29"/>
      <c r="CE15" s="29"/>
      <c r="CF15" s="29"/>
      <c r="CG15" s="29"/>
      <c r="CH15" s="29"/>
      <c r="CI15" s="29"/>
    </row>
    <row r="16" spans="1:87" s="30" customFormat="1" ht="13.5" customHeight="1">
      <c r="A16" s="585"/>
      <c r="B16" s="452"/>
      <c r="C16" s="523"/>
      <c r="D16" s="526"/>
      <c r="E16" s="529"/>
      <c r="F16" s="43"/>
      <c r="G16" s="507"/>
      <c r="H16" s="509"/>
      <c r="I16" s="507"/>
      <c r="J16" s="509"/>
      <c r="K16" s="457"/>
      <c r="L16" s="546"/>
      <c r="M16" s="533"/>
      <c r="N16" s="535"/>
      <c r="O16" s="546"/>
      <c r="P16" s="533"/>
      <c r="Q16" s="535"/>
      <c r="R16" s="454"/>
      <c r="S16" s="538"/>
      <c r="T16" s="539"/>
      <c r="U16" s="541"/>
      <c r="V16" s="454"/>
      <c r="W16" s="548"/>
      <c r="X16" s="509"/>
      <c r="Y16" s="550"/>
      <c r="Z16" s="533"/>
      <c r="AA16" s="535"/>
      <c r="AB16" s="454"/>
      <c r="AC16" s="548"/>
      <c r="AD16" s="535"/>
      <c r="AE16" s="558"/>
      <c r="AF16" s="533"/>
      <c r="AG16" s="535"/>
      <c r="AH16" s="586"/>
      <c r="AI16" s="19"/>
      <c r="AJ16" s="169" t="s">
        <v>179</v>
      </c>
      <c r="AK16" s="104">
        <v>369900</v>
      </c>
      <c r="AL16" s="457"/>
      <c r="AM16" s="173">
        <v>3690</v>
      </c>
      <c r="AN16" s="70"/>
      <c r="AO16" s="590"/>
      <c r="AP16" s="94"/>
      <c r="AQ16" s="454"/>
      <c r="AR16" s="518"/>
      <c r="AS16" s="457"/>
      <c r="AT16" s="459"/>
      <c r="AU16" s="560"/>
      <c r="AV16" s="562"/>
      <c r="AW16" s="569"/>
      <c r="AX16" s="572"/>
      <c r="AY16" s="560"/>
      <c r="AZ16" s="562"/>
      <c r="BA16" s="564"/>
      <c r="BB16" s="566"/>
      <c r="BC16" s="454"/>
      <c r="BD16" s="456"/>
      <c r="BE16" s="454"/>
      <c r="BF16" s="576"/>
      <c r="BG16" s="454"/>
      <c r="BH16" s="438"/>
      <c r="BI16" s="440"/>
      <c r="BJ16" s="440"/>
      <c r="BK16" s="442"/>
      <c r="BL16" s="44"/>
      <c r="BM16" s="583"/>
      <c r="BN16" s="454"/>
      <c r="BO16" s="456"/>
      <c r="BP16" s="457"/>
      <c r="BQ16" s="459"/>
      <c r="BR16" s="40"/>
      <c r="BS16" s="21"/>
      <c r="BT16" s="79"/>
      <c r="BU16" s="79"/>
      <c r="BV16" s="449"/>
      <c r="BW16" s="29"/>
      <c r="BX16" s="29"/>
      <c r="BY16" s="29"/>
      <c r="BZ16" s="29"/>
      <c r="CA16" s="29"/>
      <c r="CB16" s="29"/>
      <c r="CC16" s="29"/>
      <c r="CD16" s="29"/>
      <c r="CE16" s="29"/>
      <c r="CF16" s="29"/>
      <c r="CG16" s="29"/>
      <c r="CH16" s="29"/>
      <c r="CI16" s="29"/>
    </row>
    <row r="17" spans="1:87" s="30" customFormat="1" ht="13.5" customHeight="1">
      <c r="A17" s="585"/>
      <c r="B17" s="452"/>
      <c r="C17" s="523"/>
      <c r="D17" s="526"/>
      <c r="E17" s="529"/>
      <c r="F17" s="43"/>
      <c r="G17" s="507"/>
      <c r="H17" s="509"/>
      <c r="I17" s="507"/>
      <c r="J17" s="509"/>
      <c r="K17" s="457"/>
      <c r="L17" s="546"/>
      <c r="M17" s="533"/>
      <c r="N17" s="535"/>
      <c r="O17" s="546"/>
      <c r="P17" s="533"/>
      <c r="Q17" s="535"/>
      <c r="R17" s="454"/>
      <c r="S17" s="538"/>
      <c r="T17" s="539"/>
      <c r="U17" s="541"/>
      <c r="V17" s="454"/>
      <c r="W17" s="548"/>
      <c r="X17" s="509"/>
      <c r="Y17" s="550"/>
      <c r="Z17" s="533"/>
      <c r="AA17" s="535"/>
      <c r="AB17" s="454"/>
      <c r="AC17" s="548"/>
      <c r="AD17" s="535"/>
      <c r="AE17" s="558"/>
      <c r="AF17" s="533"/>
      <c r="AG17" s="535"/>
      <c r="AH17" s="586"/>
      <c r="AI17" s="19"/>
      <c r="AJ17" s="169" t="s">
        <v>180</v>
      </c>
      <c r="AK17" s="104">
        <v>396700</v>
      </c>
      <c r="AL17" s="457"/>
      <c r="AM17" s="173">
        <v>3960</v>
      </c>
      <c r="AN17" s="70"/>
      <c r="AO17" s="590"/>
      <c r="AP17" s="94"/>
      <c r="AQ17" s="454"/>
      <c r="AR17" s="518"/>
      <c r="AS17" s="457"/>
      <c r="AT17" s="459"/>
      <c r="AU17" s="560"/>
      <c r="AV17" s="562" t="s">
        <v>101</v>
      </c>
      <c r="AW17" s="569"/>
      <c r="AX17" s="572"/>
      <c r="AY17" s="560"/>
      <c r="AZ17" s="562" t="s">
        <v>93</v>
      </c>
      <c r="BA17" s="564">
        <v>14200</v>
      </c>
      <c r="BB17" s="566">
        <v>15700</v>
      </c>
      <c r="BC17" s="454"/>
      <c r="BD17" s="456"/>
      <c r="BE17" s="454"/>
      <c r="BF17" s="576"/>
      <c r="BG17" s="454"/>
      <c r="BH17" s="438"/>
      <c r="BI17" s="440"/>
      <c r="BJ17" s="440"/>
      <c r="BK17" s="442"/>
      <c r="BL17" s="44"/>
      <c r="BM17" s="171" t="s">
        <v>102</v>
      </c>
      <c r="BN17" s="454"/>
      <c r="BO17" s="456"/>
      <c r="BP17" s="457"/>
      <c r="BQ17" s="459"/>
      <c r="BR17" s="40"/>
      <c r="BS17" s="21"/>
      <c r="BT17" s="79"/>
      <c r="BU17" s="79"/>
      <c r="BV17" s="449"/>
      <c r="BW17" s="29"/>
      <c r="BX17" s="29"/>
      <c r="BY17" s="29"/>
      <c r="BZ17" s="29"/>
      <c r="CA17" s="29"/>
      <c r="CB17" s="29"/>
      <c r="CC17" s="29"/>
      <c r="CD17" s="29"/>
      <c r="CE17" s="29"/>
      <c r="CF17" s="29"/>
      <c r="CG17" s="29"/>
      <c r="CH17" s="29"/>
      <c r="CI17" s="29"/>
    </row>
    <row r="18" spans="1:87" s="30" customFormat="1" ht="13.5" customHeight="1">
      <c r="A18" s="585"/>
      <c r="B18" s="452"/>
      <c r="C18" s="523"/>
      <c r="D18" s="526"/>
      <c r="E18" s="529"/>
      <c r="F18" s="43"/>
      <c r="G18" s="507"/>
      <c r="H18" s="509"/>
      <c r="I18" s="507"/>
      <c r="J18" s="509"/>
      <c r="K18" s="457"/>
      <c r="L18" s="546"/>
      <c r="M18" s="533"/>
      <c r="N18" s="535"/>
      <c r="O18" s="546"/>
      <c r="P18" s="533"/>
      <c r="Q18" s="535"/>
      <c r="R18" s="454"/>
      <c r="S18" s="538"/>
      <c r="T18" s="539"/>
      <c r="U18" s="541"/>
      <c r="V18" s="454"/>
      <c r="W18" s="548"/>
      <c r="X18" s="509"/>
      <c r="Y18" s="550"/>
      <c r="Z18" s="533"/>
      <c r="AA18" s="535"/>
      <c r="AB18" s="454"/>
      <c r="AC18" s="548"/>
      <c r="AD18" s="535"/>
      <c r="AE18" s="558"/>
      <c r="AF18" s="533"/>
      <c r="AG18" s="535"/>
      <c r="AH18" s="586"/>
      <c r="AI18" s="19"/>
      <c r="AJ18" s="169" t="s">
        <v>181</v>
      </c>
      <c r="AK18" s="104">
        <v>423500</v>
      </c>
      <c r="AL18" s="457"/>
      <c r="AM18" s="173">
        <v>4230</v>
      </c>
      <c r="AN18" s="70"/>
      <c r="AO18" s="590"/>
      <c r="AP18" s="94"/>
      <c r="AQ18" s="454"/>
      <c r="AR18" s="518"/>
      <c r="AS18" s="457"/>
      <c r="AT18" s="459"/>
      <c r="AU18" s="560"/>
      <c r="AV18" s="562"/>
      <c r="AW18" s="569"/>
      <c r="AX18" s="572"/>
      <c r="AY18" s="560"/>
      <c r="AZ18" s="562"/>
      <c r="BA18" s="564"/>
      <c r="BB18" s="566"/>
      <c r="BC18" s="454"/>
      <c r="BD18" s="456"/>
      <c r="BE18" s="454"/>
      <c r="BF18" s="576"/>
      <c r="BG18" s="454"/>
      <c r="BH18" s="438"/>
      <c r="BI18" s="440"/>
      <c r="BJ18" s="440"/>
      <c r="BK18" s="442"/>
      <c r="BL18" s="44"/>
      <c r="BM18" s="106">
        <v>0.8</v>
      </c>
      <c r="BN18" s="454"/>
      <c r="BO18" s="456"/>
      <c r="BP18" s="457"/>
      <c r="BQ18" s="459"/>
      <c r="BR18" s="40"/>
      <c r="BS18" s="21"/>
      <c r="BT18" s="79"/>
      <c r="BU18" s="79"/>
      <c r="BV18" s="449"/>
      <c r="BW18" s="29"/>
      <c r="BX18" s="29"/>
      <c r="BY18" s="29"/>
      <c r="BZ18" s="29"/>
      <c r="CA18" s="29"/>
      <c r="CB18" s="29"/>
      <c r="CC18" s="29"/>
      <c r="CD18" s="29"/>
      <c r="CE18" s="29"/>
      <c r="CF18" s="29"/>
      <c r="CG18" s="29"/>
      <c r="CH18" s="29"/>
      <c r="CI18" s="29"/>
    </row>
    <row r="19" spans="1:87" s="30" customFormat="1" ht="13.5" customHeight="1">
      <c r="A19" s="585" t="s">
        <v>154</v>
      </c>
      <c r="B19" s="452"/>
      <c r="C19" s="523"/>
      <c r="D19" s="526"/>
      <c r="E19" s="530" t="s">
        <v>7</v>
      </c>
      <c r="F19" s="43"/>
      <c r="G19" s="517">
        <v>200560</v>
      </c>
      <c r="H19" s="519"/>
      <c r="I19" s="517">
        <v>197640</v>
      </c>
      <c r="J19" s="519"/>
      <c r="K19" s="457" t="s">
        <v>86</v>
      </c>
      <c r="L19" s="513">
        <v>1890</v>
      </c>
      <c r="M19" s="542"/>
      <c r="N19" s="510" t="s">
        <v>85</v>
      </c>
      <c r="O19" s="513">
        <v>1860</v>
      </c>
      <c r="P19" s="542"/>
      <c r="Q19" s="510" t="s">
        <v>85</v>
      </c>
      <c r="R19" s="454"/>
      <c r="S19" s="538"/>
      <c r="T19" s="539"/>
      <c r="U19" s="541"/>
      <c r="V19" s="454" t="s">
        <v>86</v>
      </c>
      <c r="W19" s="551">
        <v>18980</v>
      </c>
      <c r="X19" s="519"/>
      <c r="Y19" s="554">
        <v>190</v>
      </c>
      <c r="Z19" s="542"/>
      <c r="AA19" s="510" t="s">
        <v>85</v>
      </c>
      <c r="AB19" s="454" t="s">
        <v>86</v>
      </c>
      <c r="AC19" s="551">
        <v>59600</v>
      </c>
      <c r="AD19" s="510"/>
      <c r="AE19" s="554">
        <v>590</v>
      </c>
      <c r="AF19" s="542"/>
      <c r="AG19" s="510" t="s">
        <v>85</v>
      </c>
      <c r="AH19" s="586"/>
      <c r="AI19" s="19"/>
      <c r="AJ19" s="169" t="s">
        <v>103</v>
      </c>
      <c r="AK19" s="104">
        <v>450400</v>
      </c>
      <c r="AL19" s="457"/>
      <c r="AM19" s="173">
        <v>4500</v>
      </c>
      <c r="AN19" s="70"/>
      <c r="AO19" s="590"/>
      <c r="AP19" s="94"/>
      <c r="AQ19" s="454"/>
      <c r="AR19" s="518"/>
      <c r="AS19" s="457"/>
      <c r="AT19" s="459"/>
      <c r="AU19" s="560"/>
      <c r="AV19" s="562" t="s">
        <v>94</v>
      </c>
      <c r="AW19" s="569"/>
      <c r="AX19" s="572"/>
      <c r="AY19" s="560"/>
      <c r="AZ19" s="562" t="s">
        <v>95</v>
      </c>
      <c r="BA19" s="564">
        <v>12300</v>
      </c>
      <c r="BB19" s="566">
        <v>13700</v>
      </c>
      <c r="BC19" s="454"/>
      <c r="BD19" s="456"/>
      <c r="BE19" s="454"/>
      <c r="BF19" s="577">
        <v>0.1</v>
      </c>
      <c r="BG19" s="454"/>
      <c r="BH19" s="443">
        <v>0.02</v>
      </c>
      <c r="BI19" s="418">
        <v>0.04</v>
      </c>
      <c r="BJ19" s="418">
        <v>7.0000000000000007E-2</v>
      </c>
      <c r="BK19" s="420">
        <v>0.09</v>
      </c>
      <c r="BL19" s="44"/>
      <c r="BM19" s="171" t="s">
        <v>104</v>
      </c>
      <c r="BN19" s="454"/>
      <c r="BO19" s="456"/>
      <c r="BP19" s="457"/>
      <c r="BQ19" s="459"/>
      <c r="BR19" s="40"/>
      <c r="BS19" s="21"/>
      <c r="BT19" s="79">
        <v>41</v>
      </c>
      <c r="BU19" s="79">
        <v>42</v>
      </c>
      <c r="BV19" s="449"/>
      <c r="BW19" s="29"/>
      <c r="BX19" s="29"/>
      <c r="BY19" s="29"/>
      <c r="BZ19" s="29"/>
      <c r="CA19" s="29"/>
      <c r="CB19" s="29"/>
      <c r="CC19" s="29"/>
      <c r="CD19" s="29"/>
      <c r="CE19" s="29"/>
      <c r="CF19" s="29"/>
      <c r="CG19" s="29"/>
      <c r="CH19" s="29"/>
      <c r="CI19" s="29"/>
    </row>
    <row r="20" spans="1:87" s="30" customFormat="1" ht="13.5" customHeight="1">
      <c r="A20" s="585"/>
      <c r="B20" s="452"/>
      <c r="C20" s="523"/>
      <c r="D20" s="526"/>
      <c r="E20" s="529"/>
      <c r="F20" s="43"/>
      <c r="G20" s="518"/>
      <c r="H20" s="520"/>
      <c r="I20" s="518"/>
      <c r="J20" s="520"/>
      <c r="K20" s="457"/>
      <c r="L20" s="514"/>
      <c r="M20" s="543"/>
      <c r="N20" s="511"/>
      <c r="O20" s="514"/>
      <c r="P20" s="543"/>
      <c r="Q20" s="511"/>
      <c r="R20" s="454"/>
      <c r="S20" s="538"/>
      <c r="T20" s="539"/>
      <c r="U20" s="541"/>
      <c r="V20" s="454"/>
      <c r="W20" s="552"/>
      <c r="X20" s="520"/>
      <c r="Y20" s="555"/>
      <c r="Z20" s="543"/>
      <c r="AA20" s="511"/>
      <c r="AB20" s="454"/>
      <c r="AC20" s="552"/>
      <c r="AD20" s="511"/>
      <c r="AE20" s="555"/>
      <c r="AF20" s="543"/>
      <c r="AG20" s="511"/>
      <c r="AH20" s="92"/>
      <c r="AI20" s="19"/>
      <c r="AJ20" s="169" t="s">
        <v>182</v>
      </c>
      <c r="AK20" s="104">
        <v>477200</v>
      </c>
      <c r="AL20" s="457"/>
      <c r="AM20" s="173">
        <v>4770</v>
      </c>
      <c r="AN20" s="70"/>
      <c r="AO20" s="590"/>
      <c r="AP20" s="94"/>
      <c r="AQ20" s="78"/>
      <c r="AR20" s="518"/>
      <c r="AS20" s="457"/>
      <c r="AT20" s="459"/>
      <c r="AU20" s="560"/>
      <c r="AV20" s="562"/>
      <c r="AW20" s="569"/>
      <c r="AX20" s="572"/>
      <c r="AY20" s="560"/>
      <c r="AZ20" s="562"/>
      <c r="BA20" s="564"/>
      <c r="BB20" s="566"/>
      <c r="BC20" s="454"/>
      <c r="BD20" s="456"/>
      <c r="BE20" s="454"/>
      <c r="BF20" s="577"/>
      <c r="BG20" s="454"/>
      <c r="BH20" s="443"/>
      <c r="BI20" s="418"/>
      <c r="BJ20" s="418"/>
      <c r="BK20" s="420"/>
      <c r="BL20" s="44"/>
      <c r="BM20" s="106">
        <v>0.75</v>
      </c>
      <c r="BN20" s="454"/>
      <c r="BO20" s="456"/>
      <c r="BP20" s="457"/>
      <c r="BQ20" s="459"/>
      <c r="BR20" s="40"/>
      <c r="BS20" s="21"/>
      <c r="BT20" s="79"/>
      <c r="BU20" s="79"/>
      <c r="BV20" s="79"/>
      <c r="BW20" s="29"/>
      <c r="BX20" s="29"/>
      <c r="BY20" s="29"/>
      <c r="BZ20" s="29"/>
      <c r="CA20" s="29"/>
      <c r="CB20" s="29"/>
      <c r="CC20" s="29"/>
      <c r="CD20" s="29"/>
      <c r="CE20" s="29"/>
      <c r="CF20" s="29"/>
      <c r="CG20" s="29"/>
      <c r="CH20" s="29"/>
      <c r="CI20" s="29"/>
    </row>
    <row r="21" spans="1:87" s="30" customFormat="1" ht="13.5" customHeight="1">
      <c r="A21" s="585"/>
      <c r="B21" s="452"/>
      <c r="C21" s="523"/>
      <c r="D21" s="526"/>
      <c r="E21" s="529"/>
      <c r="F21" s="43"/>
      <c r="G21" s="518"/>
      <c r="H21" s="520"/>
      <c r="I21" s="518"/>
      <c r="J21" s="520"/>
      <c r="K21" s="457"/>
      <c r="L21" s="514"/>
      <c r="M21" s="543"/>
      <c r="N21" s="511"/>
      <c r="O21" s="514"/>
      <c r="P21" s="543"/>
      <c r="Q21" s="511"/>
      <c r="R21" s="454"/>
      <c r="S21" s="538"/>
      <c r="T21" s="539"/>
      <c r="U21" s="541"/>
      <c r="V21" s="454"/>
      <c r="W21" s="552"/>
      <c r="X21" s="520"/>
      <c r="Y21" s="555"/>
      <c r="Z21" s="543"/>
      <c r="AA21" s="511"/>
      <c r="AB21" s="454"/>
      <c r="AC21" s="552"/>
      <c r="AD21" s="511"/>
      <c r="AE21" s="555"/>
      <c r="AF21" s="543"/>
      <c r="AG21" s="511"/>
      <c r="AH21" s="92"/>
      <c r="AI21" s="19"/>
      <c r="AJ21" s="169" t="s">
        <v>183</v>
      </c>
      <c r="AK21" s="104">
        <v>504000</v>
      </c>
      <c r="AL21" s="457"/>
      <c r="AM21" s="173">
        <v>5040</v>
      </c>
      <c r="AN21" s="70"/>
      <c r="AO21" s="590"/>
      <c r="AP21" s="94"/>
      <c r="AQ21" s="78"/>
      <c r="AR21" s="518"/>
      <c r="AS21" s="457"/>
      <c r="AT21" s="459"/>
      <c r="AU21" s="560"/>
      <c r="AV21" s="562" t="s">
        <v>107</v>
      </c>
      <c r="AW21" s="569"/>
      <c r="AX21" s="572"/>
      <c r="AY21" s="560"/>
      <c r="AZ21" s="562" t="s">
        <v>96</v>
      </c>
      <c r="BA21" s="564">
        <v>11000</v>
      </c>
      <c r="BB21" s="566">
        <v>12300</v>
      </c>
      <c r="BC21" s="454"/>
      <c r="BD21" s="456"/>
      <c r="BE21" s="454"/>
      <c r="BF21" s="577"/>
      <c r="BG21" s="454"/>
      <c r="BH21" s="443"/>
      <c r="BI21" s="418"/>
      <c r="BJ21" s="418"/>
      <c r="BK21" s="420"/>
      <c r="BL21" s="44"/>
      <c r="BM21" s="171" t="s">
        <v>105</v>
      </c>
      <c r="BN21" s="454"/>
      <c r="BO21" s="456"/>
      <c r="BP21" s="457"/>
      <c r="BQ21" s="459"/>
      <c r="BR21" s="40"/>
      <c r="BS21" s="21"/>
      <c r="BT21" s="79"/>
      <c r="BU21" s="79"/>
      <c r="BV21" s="79"/>
      <c r="BW21" s="29"/>
      <c r="BX21" s="29"/>
      <c r="BY21" s="29"/>
      <c r="BZ21" s="29"/>
      <c r="CA21" s="29"/>
      <c r="CB21" s="29"/>
      <c r="CC21" s="29"/>
      <c r="CD21" s="29"/>
      <c r="CE21" s="29"/>
      <c r="CF21" s="29"/>
      <c r="CG21" s="29"/>
      <c r="CH21" s="29"/>
      <c r="CI21" s="29"/>
    </row>
    <row r="22" spans="1:87" s="30" customFormat="1" ht="13.5" customHeight="1">
      <c r="A22" s="585"/>
      <c r="B22" s="499"/>
      <c r="C22" s="524"/>
      <c r="D22" s="527"/>
      <c r="E22" s="531"/>
      <c r="F22" s="43"/>
      <c r="G22" s="518"/>
      <c r="H22" s="521"/>
      <c r="I22" s="518"/>
      <c r="J22" s="521"/>
      <c r="K22" s="457"/>
      <c r="L22" s="515"/>
      <c r="M22" s="544"/>
      <c r="N22" s="512"/>
      <c r="O22" s="515"/>
      <c r="P22" s="544"/>
      <c r="Q22" s="512"/>
      <c r="R22" s="454"/>
      <c r="S22" s="538"/>
      <c r="T22" s="539"/>
      <c r="U22" s="541"/>
      <c r="V22" s="454"/>
      <c r="W22" s="552"/>
      <c r="X22" s="521"/>
      <c r="Y22" s="555"/>
      <c r="Z22" s="544"/>
      <c r="AA22" s="511"/>
      <c r="AB22" s="454"/>
      <c r="AC22" s="553"/>
      <c r="AD22" s="512"/>
      <c r="AE22" s="556"/>
      <c r="AF22" s="544"/>
      <c r="AG22" s="512"/>
      <c r="AH22" s="92"/>
      <c r="AI22" s="19"/>
      <c r="AJ22" s="170" t="s">
        <v>184</v>
      </c>
      <c r="AK22" s="105">
        <v>530900</v>
      </c>
      <c r="AL22" s="457"/>
      <c r="AM22" s="173">
        <v>5300</v>
      </c>
      <c r="AN22" s="70"/>
      <c r="AO22" s="590"/>
      <c r="AP22" s="94"/>
      <c r="AQ22" s="78"/>
      <c r="AR22" s="592"/>
      <c r="AS22" s="457"/>
      <c r="AT22" s="559"/>
      <c r="AU22" s="560"/>
      <c r="AV22" s="563"/>
      <c r="AW22" s="570"/>
      <c r="AX22" s="573"/>
      <c r="AY22" s="560"/>
      <c r="AZ22" s="563"/>
      <c r="BA22" s="565"/>
      <c r="BB22" s="567"/>
      <c r="BC22" s="454"/>
      <c r="BD22" s="581"/>
      <c r="BE22" s="454"/>
      <c r="BF22" s="578"/>
      <c r="BG22" s="454"/>
      <c r="BH22" s="444"/>
      <c r="BI22" s="419"/>
      <c r="BJ22" s="419"/>
      <c r="BK22" s="421"/>
      <c r="BL22" s="44"/>
      <c r="BM22" s="107">
        <v>0.7</v>
      </c>
      <c r="BN22" s="454"/>
      <c r="BO22" s="456"/>
      <c r="BP22" s="457"/>
      <c r="BQ22" s="459"/>
      <c r="BR22" s="40"/>
      <c r="BS22" s="21"/>
      <c r="BT22" s="79"/>
      <c r="BU22" s="79"/>
      <c r="BV22" s="79"/>
      <c r="BW22" s="29"/>
      <c r="BX22" s="29"/>
      <c r="BY22" s="29"/>
      <c r="BZ22" s="29"/>
      <c r="CA22" s="29"/>
      <c r="CB22" s="29"/>
      <c r="CC22" s="29"/>
      <c r="CD22" s="29"/>
      <c r="CE22" s="29"/>
      <c r="CF22" s="29"/>
      <c r="CG22" s="29"/>
      <c r="CH22" s="29"/>
      <c r="CI22" s="29"/>
    </row>
    <row r="23" spans="1:87">
      <c r="Y23" s="50"/>
      <c r="Z23" s="50"/>
      <c r="AA23" s="50"/>
      <c r="AE23" s="50"/>
      <c r="AF23" s="50"/>
      <c r="AG23" s="50"/>
      <c r="AR23" s="39"/>
      <c r="AT23" s="52"/>
      <c r="BD23" s="39"/>
      <c r="BF23" s="39"/>
      <c r="BH23" s="414"/>
      <c r="BI23" s="416"/>
      <c r="BJ23" s="416"/>
      <c r="BK23" s="416"/>
      <c r="BM23" s="39"/>
      <c r="BN23" s="422"/>
      <c r="BO23" s="423"/>
      <c r="BP23" s="422"/>
      <c r="BQ23" s="424"/>
    </row>
    <row r="24" spans="1:87">
      <c r="BH24" s="415"/>
      <c r="BI24" s="416"/>
      <c r="BJ24" s="416"/>
      <c r="BK24" s="416"/>
      <c r="BN24" s="422"/>
      <c r="BO24" s="423"/>
      <c r="BP24" s="422"/>
      <c r="BQ24" s="424"/>
    </row>
    <row r="25" spans="1:87">
      <c r="BH25" s="415"/>
      <c r="BI25" s="416"/>
      <c r="BJ25" s="416"/>
      <c r="BK25" s="416"/>
      <c r="BN25" s="422"/>
      <c r="BO25" s="423"/>
      <c r="BP25" s="422"/>
      <c r="BQ25" s="424"/>
    </row>
    <row r="26" spans="1:87">
      <c r="BH26" s="415"/>
      <c r="BI26" s="416"/>
      <c r="BJ26" s="416"/>
      <c r="BK26" s="416"/>
      <c r="BN26" s="422"/>
      <c r="BO26" s="423"/>
      <c r="BP26" s="422"/>
      <c r="BQ26" s="424"/>
    </row>
    <row r="27" spans="1:87">
      <c r="BH27" s="417"/>
      <c r="BI27" s="417"/>
      <c r="BJ27" s="417"/>
      <c r="BK27" s="417"/>
      <c r="BN27" s="422"/>
      <c r="BO27" s="423"/>
      <c r="BP27" s="422"/>
      <c r="BQ27" s="424"/>
    </row>
    <row r="28" spans="1:87">
      <c r="BH28" s="417"/>
      <c r="BI28" s="417"/>
      <c r="BJ28" s="417"/>
      <c r="BK28" s="417"/>
      <c r="BN28" s="422"/>
      <c r="BO28" s="423"/>
      <c r="BP28" s="422"/>
      <c r="BQ28" s="424"/>
    </row>
    <row r="29" spans="1:87">
      <c r="BH29" s="417"/>
      <c r="BI29" s="417"/>
      <c r="BJ29" s="417"/>
      <c r="BK29" s="417"/>
      <c r="BN29" s="422"/>
      <c r="BO29" s="423"/>
      <c r="BP29" s="422"/>
      <c r="BQ29" s="424"/>
    </row>
    <row r="30" spans="1:87">
      <c r="BH30" s="417"/>
      <c r="BI30" s="417"/>
      <c r="BJ30" s="417"/>
      <c r="BK30" s="417"/>
      <c r="BN30" s="422"/>
      <c r="BO30" s="423"/>
      <c r="BP30" s="422"/>
      <c r="BQ30" s="424"/>
    </row>
    <row r="31" spans="1:87">
      <c r="BH31" s="414"/>
      <c r="BI31" s="416"/>
      <c r="BJ31" s="416"/>
      <c r="BK31" s="416"/>
      <c r="BN31" s="422"/>
      <c r="BO31" s="423"/>
      <c r="BP31" s="422"/>
      <c r="BQ31" s="424"/>
    </row>
    <row r="32" spans="1:87">
      <c r="BH32" s="415"/>
      <c r="BI32" s="416"/>
      <c r="BJ32" s="416"/>
      <c r="BK32" s="416"/>
      <c r="BN32" s="422"/>
      <c r="BO32" s="423"/>
      <c r="BP32" s="422"/>
      <c r="BQ32" s="424"/>
    </row>
    <row r="33" spans="60:69">
      <c r="BH33" s="415"/>
      <c r="BI33" s="416"/>
      <c r="BJ33" s="416"/>
      <c r="BK33" s="416"/>
      <c r="BN33" s="422"/>
      <c r="BO33" s="423"/>
      <c r="BP33" s="422"/>
      <c r="BQ33" s="424"/>
    </row>
    <row r="34" spans="60:69">
      <c r="BH34" s="415"/>
      <c r="BI34" s="416"/>
      <c r="BJ34" s="416"/>
      <c r="BK34" s="416"/>
      <c r="BN34" s="422"/>
      <c r="BO34" s="423"/>
      <c r="BP34" s="422"/>
      <c r="BQ34" s="424"/>
    </row>
    <row r="35" spans="60:69">
      <c r="BH35" s="417"/>
      <c r="BI35" s="417"/>
      <c r="BJ35" s="417"/>
      <c r="BK35" s="417"/>
      <c r="BN35" s="422"/>
      <c r="BO35" s="423"/>
      <c r="BP35" s="422"/>
      <c r="BQ35" s="424"/>
    </row>
    <row r="36" spans="60:69">
      <c r="BH36" s="417"/>
      <c r="BI36" s="417"/>
      <c r="BJ36" s="417"/>
      <c r="BK36" s="417"/>
      <c r="BN36" s="422"/>
      <c r="BO36" s="423"/>
      <c r="BP36" s="422"/>
      <c r="BQ36" s="424"/>
    </row>
    <row r="37" spans="60:69">
      <c r="BH37" s="417"/>
      <c r="BI37" s="417"/>
      <c r="BJ37" s="417"/>
      <c r="BK37" s="417"/>
      <c r="BN37" s="422"/>
      <c r="BO37" s="423"/>
      <c r="BP37" s="422"/>
      <c r="BQ37" s="424"/>
    </row>
    <row r="38" spans="60:69">
      <c r="BH38" s="417"/>
      <c r="BI38" s="417"/>
      <c r="BJ38" s="417"/>
      <c r="BK38" s="417"/>
      <c r="BN38" s="422"/>
      <c r="BO38" s="423"/>
      <c r="BP38" s="422"/>
      <c r="BQ38" s="424"/>
    </row>
    <row r="39" spans="60:69">
      <c r="BH39" s="414"/>
      <c r="BI39" s="416"/>
      <c r="BJ39" s="416"/>
      <c r="BK39" s="416"/>
      <c r="BN39" s="422"/>
      <c r="BO39" s="423"/>
      <c r="BP39" s="422"/>
      <c r="BQ39" s="424"/>
    </row>
    <row r="40" spans="60:69">
      <c r="BH40" s="415"/>
      <c r="BI40" s="416"/>
      <c r="BJ40" s="416"/>
      <c r="BK40" s="416"/>
      <c r="BN40" s="422"/>
      <c r="BO40" s="423"/>
      <c r="BP40" s="422"/>
      <c r="BQ40" s="424"/>
    </row>
    <row r="41" spans="60:69">
      <c r="BH41" s="415"/>
      <c r="BI41" s="416"/>
      <c r="BJ41" s="416"/>
      <c r="BK41" s="416"/>
      <c r="BN41" s="422"/>
      <c r="BO41" s="423"/>
      <c r="BP41" s="422"/>
      <c r="BQ41" s="424"/>
    </row>
    <row r="42" spans="60:69">
      <c r="BH42" s="415"/>
      <c r="BI42" s="416"/>
      <c r="BJ42" s="416"/>
      <c r="BK42" s="416"/>
      <c r="BN42" s="422"/>
      <c r="BO42" s="423"/>
      <c r="BP42" s="422"/>
      <c r="BQ42" s="424"/>
    </row>
    <row r="43" spans="60:69">
      <c r="BH43" s="417"/>
      <c r="BI43" s="417"/>
      <c r="BJ43" s="417"/>
      <c r="BK43" s="417"/>
      <c r="BN43" s="422"/>
      <c r="BO43" s="423"/>
      <c r="BP43" s="422"/>
      <c r="BQ43" s="424"/>
    </row>
    <row r="44" spans="60:69">
      <c r="BH44" s="417"/>
      <c r="BI44" s="417"/>
      <c r="BJ44" s="417"/>
      <c r="BK44" s="417"/>
      <c r="BN44" s="422"/>
      <c r="BO44" s="423"/>
      <c r="BP44" s="422"/>
      <c r="BQ44" s="424"/>
    </row>
    <row r="45" spans="60:69">
      <c r="BH45" s="417"/>
      <c r="BI45" s="417"/>
      <c r="BJ45" s="417"/>
      <c r="BK45" s="417"/>
      <c r="BN45" s="422"/>
      <c r="BO45" s="423"/>
      <c r="BP45" s="422"/>
      <c r="BQ45" s="424"/>
    </row>
    <row r="46" spans="60:69">
      <c r="BH46" s="417"/>
      <c r="BI46" s="417"/>
      <c r="BJ46" s="417"/>
      <c r="BK46" s="417"/>
      <c r="BN46" s="422"/>
      <c r="BO46" s="423"/>
      <c r="BP46" s="422"/>
      <c r="BQ46" s="424"/>
    </row>
    <row r="47" spans="60:69">
      <c r="BH47" s="414"/>
      <c r="BI47" s="416"/>
      <c r="BJ47" s="416"/>
      <c r="BK47" s="416"/>
      <c r="BN47" s="422"/>
      <c r="BO47" s="423"/>
      <c r="BP47" s="422"/>
      <c r="BQ47" s="424"/>
    </row>
    <row r="48" spans="60:69">
      <c r="BH48" s="415"/>
      <c r="BI48" s="416"/>
      <c r="BJ48" s="416"/>
      <c r="BK48" s="416"/>
      <c r="BN48" s="422"/>
      <c r="BO48" s="423"/>
      <c r="BP48" s="422"/>
      <c r="BQ48" s="424"/>
    </row>
    <row r="49" spans="60:69">
      <c r="BH49" s="415"/>
      <c r="BI49" s="416"/>
      <c r="BJ49" s="416"/>
      <c r="BK49" s="416"/>
      <c r="BN49" s="422"/>
      <c r="BO49" s="423"/>
      <c r="BP49" s="422"/>
      <c r="BQ49" s="424"/>
    </row>
    <row r="50" spans="60:69">
      <c r="BH50" s="415"/>
      <c r="BI50" s="416"/>
      <c r="BJ50" s="416"/>
      <c r="BK50" s="416"/>
      <c r="BN50" s="422"/>
      <c r="BO50" s="423"/>
      <c r="BP50" s="422"/>
      <c r="BQ50" s="424"/>
    </row>
    <row r="51" spans="60:69">
      <c r="BH51" s="417"/>
      <c r="BI51" s="417"/>
      <c r="BJ51" s="417"/>
      <c r="BK51" s="417"/>
      <c r="BN51" s="422"/>
      <c r="BO51" s="423"/>
      <c r="BP51" s="422"/>
      <c r="BQ51" s="424"/>
    </row>
    <row r="52" spans="60:69">
      <c r="BH52" s="417"/>
      <c r="BI52" s="417"/>
      <c r="BJ52" s="417"/>
      <c r="BK52" s="417"/>
      <c r="BN52" s="422"/>
      <c r="BO52" s="423"/>
      <c r="BP52" s="422"/>
      <c r="BQ52" s="424"/>
    </row>
    <row r="53" spans="60:69">
      <c r="BH53" s="417"/>
      <c r="BI53" s="417"/>
      <c r="BJ53" s="417"/>
      <c r="BK53" s="417"/>
      <c r="BN53" s="422"/>
      <c r="BO53" s="423"/>
      <c r="BP53" s="422"/>
      <c r="BQ53" s="424"/>
    </row>
    <row r="54" spans="60:69">
      <c r="BH54" s="417"/>
      <c r="BI54" s="417"/>
      <c r="BJ54" s="417"/>
      <c r="BK54" s="417"/>
      <c r="BN54" s="422"/>
      <c r="BO54" s="423"/>
      <c r="BP54" s="422"/>
      <c r="BQ54" s="424"/>
    </row>
    <row r="55" spans="60:69">
      <c r="BH55" s="414"/>
      <c r="BI55" s="416"/>
      <c r="BJ55" s="416"/>
      <c r="BK55" s="416"/>
      <c r="BN55" s="422"/>
      <c r="BO55" s="423"/>
      <c r="BP55" s="422"/>
      <c r="BQ55" s="424"/>
    </row>
    <row r="56" spans="60:69">
      <c r="BH56" s="415"/>
      <c r="BI56" s="416"/>
      <c r="BJ56" s="416"/>
      <c r="BK56" s="416"/>
      <c r="BN56" s="422"/>
      <c r="BO56" s="423"/>
      <c r="BP56" s="422"/>
      <c r="BQ56" s="424"/>
    </row>
    <row r="57" spans="60:69">
      <c r="BH57" s="415"/>
      <c r="BI57" s="416"/>
      <c r="BJ57" s="416"/>
      <c r="BK57" s="416"/>
      <c r="BN57" s="422"/>
      <c r="BO57" s="423"/>
      <c r="BP57" s="422"/>
      <c r="BQ57" s="424"/>
    </row>
    <row r="58" spans="60:69">
      <c r="BH58" s="415"/>
      <c r="BI58" s="416"/>
      <c r="BJ58" s="416"/>
      <c r="BK58" s="416"/>
      <c r="BN58" s="422"/>
      <c r="BO58" s="423"/>
      <c r="BP58" s="422"/>
      <c r="BQ58" s="424"/>
    </row>
    <row r="59" spans="60:69">
      <c r="BH59" s="417"/>
      <c r="BI59" s="417"/>
      <c r="BJ59" s="417"/>
      <c r="BK59" s="417"/>
      <c r="BN59" s="422"/>
      <c r="BO59" s="423"/>
      <c r="BP59" s="422"/>
      <c r="BQ59" s="424"/>
    </row>
    <row r="60" spans="60:69">
      <c r="BH60" s="417"/>
      <c r="BI60" s="417"/>
      <c r="BJ60" s="417"/>
      <c r="BK60" s="417"/>
      <c r="BN60" s="422"/>
      <c r="BO60" s="423"/>
      <c r="BP60" s="422"/>
      <c r="BQ60" s="424"/>
    </row>
    <row r="61" spans="60:69">
      <c r="BH61" s="417"/>
      <c r="BI61" s="417"/>
      <c r="BJ61" s="417"/>
      <c r="BK61" s="417"/>
      <c r="BN61" s="422"/>
      <c r="BO61" s="423"/>
      <c r="BP61" s="422"/>
      <c r="BQ61" s="424"/>
    </row>
    <row r="62" spans="60:69">
      <c r="BH62" s="417"/>
      <c r="BI62" s="417"/>
      <c r="BJ62" s="417"/>
      <c r="BK62" s="417"/>
      <c r="BN62" s="422"/>
      <c r="BO62" s="423"/>
      <c r="BP62" s="422"/>
      <c r="BQ62" s="424"/>
    </row>
    <row r="63" spans="60:69">
      <c r="BH63" s="414"/>
      <c r="BI63" s="416"/>
      <c r="BJ63" s="416"/>
      <c r="BK63" s="416"/>
      <c r="BN63" s="422"/>
      <c r="BO63" s="423"/>
      <c r="BP63" s="422"/>
      <c r="BQ63" s="424"/>
    </row>
    <row r="64" spans="60:69">
      <c r="BH64" s="415"/>
      <c r="BI64" s="416"/>
      <c r="BJ64" s="416"/>
      <c r="BK64" s="416"/>
      <c r="BN64" s="422"/>
      <c r="BO64" s="423"/>
      <c r="BP64" s="422"/>
      <c r="BQ64" s="424"/>
    </row>
    <row r="65" spans="60:69">
      <c r="BH65" s="415"/>
      <c r="BI65" s="416"/>
      <c r="BJ65" s="416"/>
      <c r="BK65" s="416"/>
      <c r="BN65" s="422"/>
      <c r="BO65" s="423"/>
      <c r="BP65" s="422"/>
      <c r="BQ65" s="424"/>
    </row>
    <row r="66" spans="60:69">
      <c r="BH66" s="415"/>
      <c r="BI66" s="416"/>
      <c r="BJ66" s="416"/>
      <c r="BK66" s="416"/>
      <c r="BN66" s="422"/>
      <c r="BO66" s="423"/>
      <c r="BP66" s="422"/>
      <c r="BQ66" s="424"/>
    </row>
    <row r="67" spans="60:69">
      <c r="BH67" s="417"/>
      <c r="BI67" s="417"/>
      <c r="BJ67" s="417"/>
      <c r="BK67" s="417"/>
      <c r="BN67" s="422"/>
      <c r="BO67" s="423"/>
      <c r="BP67" s="422"/>
      <c r="BQ67" s="424"/>
    </row>
    <row r="68" spans="60:69">
      <c r="BH68" s="417"/>
      <c r="BI68" s="417"/>
      <c r="BJ68" s="417"/>
      <c r="BK68" s="417"/>
      <c r="BN68" s="422"/>
      <c r="BO68" s="423"/>
      <c r="BP68" s="422"/>
      <c r="BQ68" s="424"/>
    </row>
    <row r="69" spans="60:69">
      <c r="BH69" s="417"/>
      <c r="BI69" s="417"/>
      <c r="BJ69" s="417"/>
      <c r="BK69" s="417"/>
      <c r="BN69" s="422"/>
      <c r="BO69" s="423"/>
      <c r="BP69" s="422"/>
      <c r="BQ69" s="424"/>
    </row>
    <row r="70" spans="60:69">
      <c r="BH70" s="417"/>
      <c r="BI70" s="417"/>
      <c r="BJ70" s="417"/>
      <c r="BK70" s="417"/>
      <c r="BN70" s="422"/>
      <c r="BO70" s="423"/>
      <c r="BP70" s="422"/>
      <c r="BQ70" s="424"/>
    </row>
    <row r="71" spans="60:69">
      <c r="BH71" s="414"/>
      <c r="BI71" s="416"/>
      <c r="BJ71" s="416"/>
      <c r="BK71" s="416"/>
      <c r="BN71" s="422"/>
      <c r="BO71" s="423"/>
      <c r="BP71" s="422"/>
      <c r="BQ71" s="424"/>
    </row>
    <row r="72" spans="60:69">
      <c r="BH72" s="415"/>
      <c r="BI72" s="416"/>
      <c r="BJ72" s="416"/>
      <c r="BK72" s="416"/>
      <c r="BN72" s="422"/>
      <c r="BO72" s="423"/>
      <c r="BP72" s="422"/>
      <c r="BQ72" s="424"/>
    </row>
    <row r="73" spans="60:69">
      <c r="BH73" s="415"/>
      <c r="BI73" s="416"/>
      <c r="BJ73" s="416"/>
      <c r="BK73" s="416"/>
      <c r="BN73" s="422"/>
      <c r="BO73" s="423"/>
      <c r="BP73" s="422"/>
      <c r="BQ73" s="424"/>
    </row>
    <row r="74" spans="60:69">
      <c r="BH74" s="415"/>
      <c r="BI74" s="416"/>
      <c r="BJ74" s="416"/>
      <c r="BK74" s="416"/>
      <c r="BN74" s="422"/>
      <c r="BO74" s="423"/>
      <c r="BP74" s="422"/>
      <c r="BQ74" s="424"/>
    </row>
    <row r="75" spans="60:69">
      <c r="BH75" s="417"/>
      <c r="BI75" s="417"/>
      <c r="BJ75" s="417"/>
      <c r="BK75" s="417"/>
      <c r="BN75" s="422"/>
      <c r="BO75" s="423"/>
      <c r="BP75" s="422"/>
      <c r="BQ75" s="424"/>
    </row>
    <row r="76" spans="60:69">
      <c r="BH76" s="417"/>
      <c r="BI76" s="417"/>
      <c r="BJ76" s="417"/>
      <c r="BK76" s="417"/>
      <c r="BN76" s="422"/>
      <c r="BO76" s="423"/>
      <c r="BP76" s="422"/>
      <c r="BQ76" s="424"/>
    </row>
    <row r="77" spans="60:69">
      <c r="BH77" s="417"/>
      <c r="BI77" s="417"/>
      <c r="BJ77" s="417"/>
      <c r="BK77" s="417"/>
      <c r="BN77" s="422"/>
      <c r="BO77" s="423"/>
      <c r="BP77" s="422"/>
      <c r="BQ77" s="424"/>
    </row>
    <row r="78" spans="60:69">
      <c r="BH78" s="417"/>
      <c r="BI78" s="417"/>
      <c r="BJ78" s="417"/>
      <c r="BK78" s="417"/>
      <c r="BN78" s="422"/>
      <c r="BO78" s="423"/>
      <c r="BP78" s="422"/>
      <c r="BQ78" s="424"/>
    </row>
    <row r="79" spans="60:69">
      <c r="BH79" s="414"/>
      <c r="BI79" s="416"/>
      <c r="BJ79" s="416"/>
      <c r="BK79" s="416"/>
      <c r="BN79" s="422"/>
      <c r="BO79" s="423"/>
      <c r="BP79" s="422"/>
      <c r="BQ79" s="424"/>
    </row>
    <row r="80" spans="60:69">
      <c r="BH80" s="415"/>
      <c r="BI80" s="416"/>
      <c r="BJ80" s="416"/>
      <c r="BK80" s="416"/>
      <c r="BN80" s="422"/>
      <c r="BO80" s="423"/>
      <c r="BP80" s="422"/>
      <c r="BQ80" s="424"/>
    </row>
    <row r="81" spans="60:69">
      <c r="BH81" s="415"/>
      <c r="BI81" s="416"/>
      <c r="BJ81" s="416"/>
      <c r="BK81" s="416"/>
      <c r="BN81" s="422"/>
      <c r="BO81" s="423"/>
      <c r="BP81" s="422"/>
      <c r="BQ81" s="424"/>
    </row>
    <row r="82" spans="60:69">
      <c r="BH82" s="415"/>
      <c r="BI82" s="416"/>
      <c r="BJ82" s="416"/>
      <c r="BK82" s="416"/>
      <c r="BN82" s="422"/>
      <c r="BO82" s="423"/>
      <c r="BP82" s="422"/>
      <c r="BQ82" s="424"/>
    </row>
    <row r="83" spans="60:69">
      <c r="BH83" s="417"/>
      <c r="BI83" s="417"/>
      <c r="BJ83" s="417"/>
      <c r="BK83" s="417"/>
      <c r="BN83" s="422"/>
      <c r="BO83" s="423"/>
      <c r="BP83" s="422"/>
      <c r="BQ83" s="424"/>
    </row>
    <row r="84" spans="60:69">
      <c r="BH84" s="417"/>
      <c r="BI84" s="417"/>
      <c r="BJ84" s="417"/>
      <c r="BK84" s="417"/>
      <c r="BN84" s="422"/>
      <c r="BO84" s="423"/>
      <c r="BP84" s="422"/>
      <c r="BQ84" s="424"/>
    </row>
    <row r="85" spans="60:69">
      <c r="BH85" s="417"/>
      <c r="BI85" s="417"/>
      <c r="BJ85" s="417"/>
      <c r="BK85" s="417"/>
      <c r="BN85" s="422"/>
      <c r="BO85" s="423"/>
      <c r="BP85" s="422"/>
      <c r="BQ85" s="424"/>
    </row>
    <row r="86" spans="60:69">
      <c r="BH86" s="417"/>
      <c r="BI86" s="417"/>
      <c r="BJ86" s="417"/>
      <c r="BK86" s="417"/>
      <c r="BN86" s="422"/>
      <c r="BO86" s="423"/>
      <c r="BP86" s="422"/>
      <c r="BQ86" s="424"/>
    </row>
    <row r="87" spans="60:69">
      <c r="BH87" s="414"/>
      <c r="BI87" s="416"/>
      <c r="BJ87" s="416"/>
      <c r="BK87" s="416"/>
      <c r="BN87" s="422"/>
      <c r="BO87" s="423"/>
      <c r="BP87" s="422"/>
      <c r="BQ87" s="424"/>
    </row>
    <row r="88" spans="60:69">
      <c r="BH88" s="415"/>
      <c r="BI88" s="416"/>
      <c r="BJ88" s="416"/>
      <c r="BK88" s="416"/>
      <c r="BN88" s="422"/>
      <c r="BO88" s="423"/>
      <c r="BP88" s="422"/>
      <c r="BQ88" s="424"/>
    </row>
    <row r="89" spans="60:69">
      <c r="BH89" s="415"/>
      <c r="BI89" s="416"/>
      <c r="BJ89" s="416"/>
      <c r="BK89" s="416"/>
      <c r="BN89" s="422"/>
      <c r="BO89" s="423"/>
      <c r="BP89" s="422"/>
      <c r="BQ89" s="424"/>
    </row>
    <row r="90" spans="60:69">
      <c r="BH90" s="415"/>
      <c r="BI90" s="416"/>
      <c r="BJ90" s="416"/>
      <c r="BK90" s="416"/>
      <c r="BN90" s="422"/>
      <c r="BO90" s="423"/>
      <c r="BP90" s="422"/>
      <c r="BQ90" s="424"/>
    </row>
    <row r="91" spans="60:69">
      <c r="BH91" s="417"/>
      <c r="BI91" s="417"/>
      <c r="BJ91" s="417"/>
      <c r="BK91" s="417"/>
      <c r="BN91" s="422"/>
      <c r="BO91" s="423"/>
      <c r="BP91" s="422"/>
      <c r="BQ91" s="424"/>
    </row>
    <row r="92" spans="60:69">
      <c r="BH92" s="417"/>
      <c r="BI92" s="417"/>
      <c r="BJ92" s="417"/>
      <c r="BK92" s="417"/>
      <c r="BN92" s="422"/>
      <c r="BO92" s="423"/>
      <c r="BP92" s="422"/>
      <c r="BQ92" s="424"/>
    </row>
    <row r="93" spans="60:69">
      <c r="BH93" s="417"/>
      <c r="BI93" s="417"/>
      <c r="BJ93" s="417"/>
      <c r="BK93" s="417"/>
      <c r="BN93" s="422"/>
      <c r="BO93" s="423"/>
      <c r="BP93" s="422"/>
      <c r="BQ93" s="424"/>
    </row>
    <row r="94" spans="60:69">
      <c r="BH94" s="417"/>
      <c r="BI94" s="417"/>
      <c r="BJ94" s="417"/>
      <c r="BK94" s="417"/>
      <c r="BN94" s="422"/>
      <c r="BO94" s="423"/>
      <c r="BP94" s="422"/>
      <c r="BQ94" s="424"/>
    </row>
    <row r="95" spans="60:69">
      <c r="BH95" s="414"/>
      <c r="BI95" s="416"/>
      <c r="BJ95" s="416"/>
      <c r="BK95" s="416"/>
      <c r="BN95" s="422"/>
      <c r="BO95" s="423"/>
      <c r="BP95" s="422"/>
      <c r="BQ95" s="424"/>
    </row>
    <row r="96" spans="60:69">
      <c r="BH96" s="415"/>
      <c r="BI96" s="416"/>
      <c r="BJ96" s="416"/>
      <c r="BK96" s="416"/>
      <c r="BN96" s="422"/>
      <c r="BO96" s="423"/>
      <c r="BP96" s="422"/>
      <c r="BQ96" s="424"/>
    </row>
    <row r="97" spans="60:69">
      <c r="BH97" s="415"/>
      <c r="BI97" s="416"/>
      <c r="BJ97" s="416"/>
      <c r="BK97" s="416"/>
      <c r="BN97" s="422"/>
      <c r="BO97" s="423"/>
      <c r="BP97" s="422"/>
      <c r="BQ97" s="424"/>
    </row>
    <row r="98" spans="60:69">
      <c r="BH98" s="415"/>
      <c r="BI98" s="416"/>
      <c r="BJ98" s="416"/>
      <c r="BK98" s="416"/>
      <c r="BN98" s="422"/>
      <c r="BO98" s="423"/>
      <c r="BP98" s="422"/>
      <c r="BQ98" s="424"/>
    </row>
    <row r="99" spans="60:69">
      <c r="BH99" s="417"/>
      <c r="BI99" s="417"/>
      <c r="BJ99" s="417"/>
      <c r="BK99" s="417"/>
      <c r="BN99" s="422"/>
      <c r="BO99" s="423"/>
      <c r="BP99" s="422"/>
      <c r="BQ99" s="424"/>
    </row>
    <row r="100" spans="60:69">
      <c r="BH100" s="417"/>
      <c r="BI100" s="417"/>
      <c r="BJ100" s="417"/>
      <c r="BK100" s="417"/>
      <c r="BN100" s="422"/>
      <c r="BO100" s="423"/>
      <c r="BP100" s="422"/>
      <c r="BQ100" s="424"/>
    </row>
    <row r="101" spans="60:69">
      <c r="BH101" s="417"/>
      <c r="BI101" s="417"/>
      <c r="BJ101" s="417"/>
      <c r="BK101" s="417"/>
      <c r="BN101" s="422"/>
      <c r="BO101" s="423"/>
      <c r="BP101" s="422"/>
      <c r="BQ101" s="424"/>
    </row>
    <row r="102" spans="60:69">
      <c r="BH102" s="417"/>
      <c r="BI102" s="417"/>
      <c r="BJ102" s="417"/>
      <c r="BK102" s="417"/>
      <c r="BN102" s="422"/>
      <c r="BO102" s="423"/>
      <c r="BP102" s="422"/>
      <c r="BQ102" s="424"/>
    </row>
    <row r="103" spans="60:69">
      <c r="BH103" s="414"/>
      <c r="BI103" s="416"/>
      <c r="BJ103" s="416"/>
      <c r="BK103" s="416"/>
      <c r="BN103" s="422"/>
      <c r="BO103" s="423"/>
      <c r="BP103" s="422"/>
      <c r="BQ103" s="424"/>
    </row>
    <row r="104" spans="60:69">
      <c r="BH104" s="415"/>
      <c r="BI104" s="416"/>
      <c r="BJ104" s="416"/>
      <c r="BK104" s="416"/>
      <c r="BN104" s="422"/>
      <c r="BO104" s="423"/>
      <c r="BP104" s="422"/>
      <c r="BQ104" s="424"/>
    </row>
    <row r="105" spans="60:69">
      <c r="BH105" s="415"/>
      <c r="BI105" s="416"/>
      <c r="BJ105" s="416"/>
      <c r="BK105" s="416"/>
      <c r="BN105" s="422"/>
      <c r="BO105" s="423"/>
      <c r="BP105" s="422"/>
      <c r="BQ105" s="424"/>
    </row>
    <row r="106" spans="60:69">
      <c r="BH106" s="415"/>
      <c r="BI106" s="416"/>
      <c r="BJ106" s="416"/>
      <c r="BK106" s="416"/>
      <c r="BN106" s="422"/>
      <c r="BO106" s="423"/>
      <c r="BP106" s="422"/>
      <c r="BQ106" s="424"/>
    </row>
    <row r="107" spans="60:69">
      <c r="BH107" s="417"/>
      <c r="BI107" s="417"/>
      <c r="BJ107" s="417"/>
      <c r="BK107" s="417"/>
      <c r="BN107" s="422"/>
      <c r="BO107" s="423"/>
      <c r="BP107" s="422"/>
      <c r="BQ107" s="424"/>
    </row>
    <row r="108" spans="60:69">
      <c r="BH108" s="417"/>
      <c r="BI108" s="417"/>
      <c r="BJ108" s="417"/>
      <c r="BK108" s="417"/>
      <c r="BN108" s="422"/>
      <c r="BO108" s="423"/>
      <c r="BP108" s="422"/>
      <c r="BQ108" s="424"/>
    </row>
    <row r="109" spans="60:69">
      <c r="BH109" s="417"/>
      <c r="BI109" s="417"/>
      <c r="BJ109" s="417"/>
      <c r="BK109" s="417"/>
      <c r="BN109" s="422"/>
      <c r="BO109" s="423"/>
      <c r="BP109" s="422"/>
      <c r="BQ109" s="424"/>
    </row>
    <row r="110" spans="60:69">
      <c r="BH110" s="417"/>
      <c r="BI110" s="417"/>
      <c r="BJ110" s="417"/>
      <c r="BK110" s="417"/>
      <c r="BN110" s="422"/>
      <c r="BO110" s="423"/>
      <c r="BP110" s="422"/>
      <c r="BQ110" s="424"/>
    </row>
    <row r="111" spans="60:69">
      <c r="BH111" s="414"/>
      <c r="BI111" s="416"/>
      <c r="BJ111" s="416"/>
      <c r="BK111" s="416"/>
      <c r="BN111" s="422"/>
      <c r="BO111" s="423"/>
      <c r="BP111" s="422"/>
      <c r="BQ111" s="424"/>
    </row>
    <row r="112" spans="60:69">
      <c r="BH112" s="415"/>
      <c r="BI112" s="416"/>
      <c r="BJ112" s="416"/>
      <c r="BK112" s="416"/>
      <c r="BN112" s="422"/>
      <c r="BO112" s="423"/>
      <c r="BP112" s="422"/>
      <c r="BQ112" s="424"/>
    </row>
    <row r="113" spans="60:69">
      <c r="BH113" s="415"/>
      <c r="BI113" s="416"/>
      <c r="BJ113" s="416"/>
      <c r="BK113" s="416"/>
      <c r="BN113" s="422"/>
      <c r="BO113" s="423"/>
      <c r="BP113" s="422"/>
      <c r="BQ113" s="424"/>
    </row>
    <row r="114" spans="60:69">
      <c r="BH114" s="415"/>
      <c r="BI114" s="416"/>
      <c r="BJ114" s="416"/>
      <c r="BK114" s="416"/>
      <c r="BN114" s="422"/>
      <c r="BO114" s="423"/>
      <c r="BP114" s="422"/>
      <c r="BQ114" s="424"/>
    </row>
    <row r="115" spans="60:69">
      <c r="BH115" s="417"/>
      <c r="BI115" s="417"/>
      <c r="BJ115" s="417"/>
      <c r="BK115" s="417"/>
      <c r="BN115" s="422"/>
      <c r="BO115" s="423"/>
      <c r="BP115" s="422"/>
      <c r="BQ115" s="424"/>
    </row>
    <row r="116" spans="60:69">
      <c r="BH116" s="417"/>
      <c r="BI116" s="417"/>
      <c r="BJ116" s="417"/>
      <c r="BK116" s="417"/>
      <c r="BN116" s="422"/>
      <c r="BO116" s="423"/>
      <c r="BP116" s="422"/>
      <c r="BQ116" s="424"/>
    </row>
    <row r="117" spans="60:69">
      <c r="BH117" s="417"/>
      <c r="BI117" s="417"/>
      <c r="BJ117" s="417"/>
      <c r="BK117" s="417"/>
      <c r="BN117" s="422"/>
      <c r="BO117" s="423"/>
      <c r="BP117" s="422"/>
      <c r="BQ117" s="424"/>
    </row>
    <row r="118" spans="60:69">
      <c r="BH118" s="417"/>
      <c r="BI118" s="417"/>
      <c r="BJ118" s="417"/>
      <c r="BK118" s="417"/>
      <c r="BN118" s="422"/>
      <c r="BO118" s="423"/>
      <c r="BP118" s="422"/>
      <c r="BQ118" s="424"/>
    </row>
    <row r="119" spans="60:69">
      <c r="BH119" s="414"/>
      <c r="BI119" s="416"/>
      <c r="BJ119" s="416"/>
      <c r="BK119" s="416"/>
      <c r="BN119" s="422"/>
      <c r="BO119" s="423"/>
      <c r="BP119" s="422"/>
      <c r="BQ119" s="424"/>
    </row>
    <row r="120" spans="60:69">
      <c r="BH120" s="415"/>
      <c r="BI120" s="416"/>
      <c r="BJ120" s="416"/>
      <c r="BK120" s="416"/>
      <c r="BN120" s="422"/>
      <c r="BO120" s="423"/>
      <c r="BP120" s="422"/>
      <c r="BQ120" s="424"/>
    </row>
    <row r="121" spans="60:69">
      <c r="BH121" s="415"/>
      <c r="BI121" s="416"/>
      <c r="BJ121" s="416"/>
      <c r="BK121" s="416"/>
      <c r="BN121" s="422"/>
      <c r="BO121" s="423"/>
      <c r="BP121" s="422"/>
      <c r="BQ121" s="424"/>
    </row>
    <row r="122" spans="60:69">
      <c r="BH122" s="415"/>
      <c r="BI122" s="416"/>
      <c r="BJ122" s="416"/>
      <c r="BK122" s="416"/>
      <c r="BN122" s="422"/>
      <c r="BO122" s="423"/>
      <c r="BP122" s="422"/>
      <c r="BQ122" s="424"/>
    </row>
    <row r="123" spans="60:69">
      <c r="BH123" s="417"/>
      <c r="BI123" s="417"/>
      <c r="BJ123" s="417"/>
      <c r="BK123" s="417"/>
      <c r="BN123" s="422"/>
      <c r="BO123" s="423"/>
      <c r="BP123" s="422"/>
      <c r="BQ123" s="424"/>
    </row>
    <row r="124" spans="60:69">
      <c r="BH124" s="417"/>
      <c r="BI124" s="417"/>
      <c r="BJ124" s="417"/>
      <c r="BK124" s="417"/>
      <c r="BN124" s="422"/>
      <c r="BO124" s="423"/>
      <c r="BP124" s="422"/>
      <c r="BQ124" s="424"/>
    </row>
    <row r="125" spans="60:69">
      <c r="BH125" s="417"/>
      <c r="BI125" s="417"/>
      <c r="BJ125" s="417"/>
      <c r="BK125" s="417"/>
      <c r="BN125" s="422"/>
      <c r="BO125" s="423"/>
      <c r="BP125" s="422"/>
      <c r="BQ125" s="424"/>
    </row>
    <row r="126" spans="60:69">
      <c r="BH126" s="417"/>
      <c r="BI126" s="417"/>
      <c r="BJ126" s="417"/>
      <c r="BK126" s="417"/>
      <c r="BN126" s="422"/>
      <c r="BO126" s="423"/>
      <c r="BP126" s="422"/>
      <c r="BQ126" s="424"/>
    </row>
    <row r="127" spans="60:69">
      <c r="BH127" s="414"/>
      <c r="BI127" s="416"/>
      <c r="BJ127" s="416"/>
      <c r="BK127" s="416"/>
      <c r="BN127" s="422"/>
      <c r="BO127" s="423"/>
      <c r="BP127" s="422"/>
      <c r="BQ127" s="424"/>
    </row>
    <row r="128" spans="60:69">
      <c r="BH128" s="415"/>
      <c r="BI128" s="416"/>
      <c r="BJ128" s="416"/>
      <c r="BK128" s="416"/>
      <c r="BN128" s="422"/>
      <c r="BO128" s="423"/>
      <c r="BP128" s="422"/>
      <c r="BQ128" s="424"/>
    </row>
    <row r="129" spans="60:69">
      <c r="BH129" s="415"/>
      <c r="BI129" s="416"/>
      <c r="BJ129" s="416"/>
      <c r="BK129" s="416"/>
      <c r="BN129" s="422"/>
      <c r="BO129" s="423"/>
      <c r="BP129" s="422"/>
      <c r="BQ129" s="424"/>
    </row>
    <row r="130" spans="60:69">
      <c r="BH130" s="415"/>
      <c r="BI130" s="416"/>
      <c r="BJ130" s="416"/>
      <c r="BK130" s="416"/>
      <c r="BN130" s="422"/>
      <c r="BO130" s="423"/>
      <c r="BP130" s="422"/>
      <c r="BQ130" s="424"/>
    </row>
    <row r="131" spans="60:69">
      <c r="BH131" s="417"/>
      <c r="BI131" s="417"/>
      <c r="BJ131" s="417"/>
      <c r="BK131" s="417"/>
      <c r="BN131" s="422"/>
      <c r="BO131" s="423"/>
      <c r="BP131" s="422"/>
      <c r="BQ131" s="424"/>
    </row>
    <row r="132" spans="60:69">
      <c r="BH132" s="417"/>
      <c r="BI132" s="417"/>
      <c r="BJ132" s="417"/>
      <c r="BK132" s="417"/>
      <c r="BN132" s="422"/>
      <c r="BO132" s="423"/>
      <c r="BP132" s="422"/>
      <c r="BQ132" s="424"/>
    </row>
    <row r="133" spans="60:69">
      <c r="BH133" s="417"/>
      <c r="BI133" s="417"/>
      <c r="BJ133" s="417"/>
      <c r="BK133" s="417"/>
      <c r="BN133" s="422"/>
      <c r="BO133" s="423"/>
      <c r="BP133" s="422"/>
      <c r="BQ133" s="424"/>
    </row>
    <row r="134" spans="60:69">
      <c r="BH134" s="417"/>
      <c r="BI134" s="417"/>
      <c r="BJ134" s="417"/>
      <c r="BK134" s="417"/>
      <c r="BN134" s="422"/>
      <c r="BO134" s="423"/>
      <c r="BP134" s="422"/>
      <c r="BQ134" s="424"/>
    </row>
    <row r="135" spans="60:69">
      <c r="BH135" s="39"/>
      <c r="BI135" s="39"/>
      <c r="BJ135" s="39"/>
      <c r="BK135" s="39"/>
    </row>
  </sheetData>
  <autoFilter ref="B4:WXW22"/>
  <mergeCells count="427">
    <mergeCell ref="AX15:AX22"/>
    <mergeCell ref="A7:A10"/>
    <mergeCell ref="A11:A14"/>
    <mergeCell ref="A15:A18"/>
    <mergeCell ref="A19:A22"/>
    <mergeCell ref="AG7:AG10"/>
    <mergeCell ref="AF11:AF14"/>
    <mergeCell ref="AH7:AH19"/>
    <mergeCell ref="AJ7:AK8"/>
    <mergeCell ref="AL7:AL22"/>
    <mergeCell ref="AO7:AO22"/>
    <mergeCell ref="AQ7:AQ11"/>
    <mergeCell ref="AR7:AR14"/>
    <mergeCell ref="AR15:AR22"/>
    <mergeCell ref="G19:G22"/>
    <mergeCell ref="H19:H22"/>
    <mergeCell ref="I19:I22"/>
    <mergeCell ref="J19:J22"/>
    <mergeCell ref="K19:K22"/>
    <mergeCell ref="AD15:AD18"/>
    <mergeCell ref="AE15:AE18"/>
    <mergeCell ref="AF15:AF18"/>
    <mergeCell ref="AW15:AW22"/>
    <mergeCell ref="U15:U22"/>
    <mergeCell ref="BV15:BV19"/>
    <mergeCell ref="AY15:AY22"/>
    <mergeCell ref="AZ15:AZ16"/>
    <mergeCell ref="BA15:BA16"/>
    <mergeCell ref="BB15:BB16"/>
    <mergeCell ref="BC15:BC22"/>
    <mergeCell ref="BD15:BD22"/>
    <mergeCell ref="AZ17:AZ18"/>
    <mergeCell ref="BA17:BA18"/>
    <mergeCell ref="BB17:BB18"/>
    <mergeCell ref="BF19:BF22"/>
    <mergeCell ref="AZ21:AZ22"/>
    <mergeCell ref="BA21:BA22"/>
    <mergeCell ref="BB21:BB22"/>
    <mergeCell ref="AZ19:AZ20"/>
    <mergeCell ref="BA19:BA20"/>
    <mergeCell ref="BB19:BB20"/>
    <mergeCell ref="BM15:BM16"/>
    <mergeCell ref="BE15:BE22"/>
    <mergeCell ref="BF15:BF18"/>
    <mergeCell ref="BG15:BG22"/>
    <mergeCell ref="BJ15:BJ18"/>
    <mergeCell ref="BK15:BK18"/>
    <mergeCell ref="BH19:BH22"/>
    <mergeCell ref="V15:V18"/>
    <mergeCell ref="W15:W18"/>
    <mergeCell ref="V19:V22"/>
    <mergeCell ref="W19:W22"/>
    <mergeCell ref="L15:L18"/>
    <mergeCell ref="M15:M18"/>
    <mergeCell ref="N15:N18"/>
    <mergeCell ref="O15:O18"/>
    <mergeCell ref="P15:P18"/>
    <mergeCell ref="L19:L22"/>
    <mergeCell ref="M19:M22"/>
    <mergeCell ref="N19:N22"/>
    <mergeCell ref="O19:O22"/>
    <mergeCell ref="P19:P22"/>
    <mergeCell ref="Q19:Q22"/>
    <mergeCell ref="R15:R22"/>
    <mergeCell ref="S15:S22"/>
    <mergeCell ref="T15:T22"/>
    <mergeCell ref="Q15:Q18"/>
    <mergeCell ref="X15:X18"/>
    <mergeCell ref="X19:X22"/>
    <mergeCell ref="AS15:AS22"/>
    <mergeCell ref="AD19:AD22"/>
    <mergeCell ref="AE19:AE22"/>
    <mergeCell ref="Y15:Y18"/>
    <mergeCell ref="Z15:Z18"/>
    <mergeCell ref="AA15:AA18"/>
    <mergeCell ref="AB15:AB18"/>
    <mergeCell ref="AC15:AC18"/>
    <mergeCell ref="AV21:AV22"/>
    <mergeCell ref="Y19:Y22"/>
    <mergeCell ref="Z19:Z22"/>
    <mergeCell ref="AA19:AA22"/>
    <mergeCell ref="AB19:AB22"/>
    <mergeCell ref="AC19:AC22"/>
    <mergeCell ref="AG15:AG18"/>
    <mergeCell ref="AQ15:AQ19"/>
    <mergeCell ref="AT15:AT22"/>
    <mergeCell ref="AU15:AU22"/>
    <mergeCell ref="AV15:AV16"/>
    <mergeCell ref="AV17:AV18"/>
    <mergeCell ref="AV19:AV20"/>
    <mergeCell ref="BV7:BV11"/>
    <mergeCell ref="AV9:AV10"/>
    <mergeCell ref="AZ9:AZ10"/>
    <mergeCell ref="BA9:BA10"/>
    <mergeCell ref="BB9:BB10"/>
    <mergeCell ref="AV11:AV12"/>
    <mergeCell ref="BE7:BE14"/>
    <mergeCell ref="BF7:BF10"/>
    <mergeCell ref="BG7:BG14"/>
    <mergeCell ref="BL7:BL14"/>
    <mergeCell ref="BM7:BM10"/>
    <mergeCell ref="BF11:BF14"/>
    <mergeCell ref="BM11:BM14"/>
    <mergeCell ref="AY7:AY14"/>
    <mergeCell ref="AZ7:AZ8"/>
    <mergeCell ref="BA7:BA8"/>
    <mergeCell ref="BB7:BB8"/>
    <mergeCell ref="BC7:BC14"/>
    <mergeCell ref="BD7:BD14"/>
    <mergeCell ref="AZ11:AZ12"/>
    <mergeCell ref="BA11:BA12"/>
    <mergeCell ref="BB11:BB12"/>
    <mergeCell ref="AZ13:AZ14"/>
    <mergeCell ref="AS7:AS14"/>
    <mergeCell ref="AT7:AT14"/>
    <mergeCell ref="AU7:AU14"/>
    <mergeCell ref="AV7:AV8"/>
    <mergeCell ref="AV13:AV14"/>
    <mergeCell ref="BA13:BA14"/>
    <mergeCell ref="BB13:BB14"/>
    <mergeCell ref="AW7:AW14"/>
    <mergeCell ref="AX7:AX14"/>
    <mergeCell ref="AG11:AG14"/>
    <mergeCell ref="AF19:AF22"/>
    <mergeCell ref="AG19:AG22"/>
    <mergeCell ref="V7:V10"/>
    <mergeCell ref="W7:W10"/>
    <mergeCell ref="X7:X10"/>
    <mergeCell ref="Y7:Y10"/>
    <mergeCell ref="Z7:Z10"/>
    <mergeCell ref="AA7:AA10"/>
    <mergeCell ref="AB11:AB14"/>
    <mergeCell ref="AC11:AC14"/>
    <mergeCell ref="AD11:AD14"/>
    <mergeCell ref="AE11:AE14"/>
    <mergeCell ref="V11:V14"/>
    <mergeCell ref="W11:W14"/>
    <mergeCell ref="X11:X14"/>
    <mergeCell ref="Y11:Y14"/>
    <mergeCell ref="Z11:Z14"/>
    <mergeCell ref="AA11:AA14"/>
    <mergeCell ref="AB7:AB10"/>
    <mergeCell ref="AC7:AC10"/>
    <mergeCell ref="AD7:AD10"/>
    <mergeCell ref="AE7:AE10"/>
    <mergeCell ref="AF7:AF10"/>
    <mergeCell ref="P7:P10"/>
    <mergeCell ref="Q7:Q10"/>
    <mergeCell ref="R7:R14"/>
    <mergeCell ref="S7:S14"/>
    <mergeCell ref="T7:T14"/>
    <mergeCell ref="U7:U14"/>
    <mergeCell ref="P11:P14"/>
    <mergeCell ref="Q11:Q14"/>
    <mergeCell ref="J7:J10"/>
    <mergeCell ref="K7:K10"/>
    <mergeCell ref="L7:L10"/>
    <mergeCell ref="M7:M10"/>
    <mergeCell ref="N7:N10"/>
    <mergeCell ref="O7:O10"/>
    <mergeCell ref="L11:L14"/>
    <mergeCell ref="M11:M14"/>
    <mergeCell ref="B7:B22"/>
    <mergeCell ref="C7:C14"/>
    <mergeCell ref="D7:D14"/>
    <mergeCell ref="E7:E10"/>
    <mergeCell ref="G7:G10"/>
    <mergeCell ref="H7:H10"/>
    <mergeCell ref="I7:I10"/>
    <mergeCell ref="N11:N14"/>
    <mergeCell ref="O11:O14"/>
    <mergeCell ref="E11:E14"/>
    <mergeCell ref="G11:G14"/>
    <mergeCell ref="H11:H14"/>
    <mergeCell ref="I11:I14"/>
    <mergeCell ref="J11:J14"/>
    <mergeCell ref="K11:K14"/>
    <mergeCell ref="C15:C22"/>
    <mergeCell ref="D15:D22"/>
    <mergeCell ref="E15:E18"/>
    <mergeCell ref="G15:G18"/>
    <mergeCell ref="H15:H18"/>
    <mergeCell ref="I15:I18"/>
    <mergeCell ref="J15:J18"/>
    <mergeCell ref="K15:K18"/>
    <mergeCell ref="E19:E22"/>
    <mergeCell ref="AC5:AG5"/>
    <mergeCell ref="AJ5:AP5"/>
    <mergeCell ref="AR5:AT5"/>
    <mergeCell ref="AV5:AX5"/>
    <mergeCell ref="AZ5:BB5"/>
    <mergeCell ref="AM3:AM4"/>
    <mergeCell ref="AP3:AP4"/>
    <mergeCell ref="AT3:AT4"/>
    <mergeCell ref="AW3:AX3"/>
    <mergeCell ref="BA3:BB3"/>
    <mergeCell ref="G5:H5"/>
    <mergeCell ref="I5:J5"/>
    <mergeCell ref="L5:N5"/>
    <mergeCell ref="O5:Q5"/>
    <mergeCell ref="S5:U5"/>
    <mergeCell ref="BV1:BV4"/>
    <mergeCell ref="G2:H2"/>
    <mergeCell ref="I2:J2"/>
    <mergeCell ref="L2:N2"/>
    <mergeCell ref="O2:Q2"/>
    <mergeCell ref="G3:H3"/>
    <mergeCell ref="I3:J3"/>
    <mergeCell ref="U3:U4"/>
    <mergeCell ref="Y3:AA3"/>
    <mergeCell ref="AE3:AG3"/>
    <mergeCell ref="AZ1:BB2"/>
    <mergeCell ref="BD1:BD4"/>
    <mergeCell ref="BF1:BF4"/>
    <mergeCell ref="BM1:BM4"/>
    <mergeCell ref="BT1:BU4"/>
    <mergeCell ref="S1:U2"/>
    <mergeCell ref="W1:Z2"/>
    <mergeCell ref="AC1:AG2"/>
    <mergeCell ref="W5:AA5"/>
    <mergeCell ref="AJ1:AP2"/>
    <mergeCell ref="AR1:AT2"/>
    <mergeCell ref="AV1:AX2"/>
    <mergeCell ref="B1:B4"/>
    <mergeCell ref="C1:C4"/>
    <mergeCell ref="D1:D4"/>
    <mergeCell ref="E1:E4"/>
    <mergeCell ref="G1:J1"/>
    <mergeCell ref="L1:Q1"/>
    <mergeCell ref="BO1:BQ2"/>
    <mergeCell ref="BQ3:BQ4"/>
    <mergeCell ref="BO5:BQ5"/>
    <mergeCell ref="BN7:BN14"/>
    <mergeCell ref="BO7:BO14"/>
    <mergeCell ref="BP7:BP14"/>
    <mergeCell ref="BQ7:BQ14"/>
    <mergeCell ref="BN15:BN22"/>
    <mergeCell ref="BO15:BO22"/>
    <mergeCell ref="BP15:BP22"/>
    <mergeCell ref="BQ15:BQ22"/>
    <mergeCell ref="BN23:BN30"/>
    <mergeCell ref="BO23:BO30"/>
    <mergeCell ref="BP23:BP30"/>
    <mergeCell ref="BQ23:BQ30"/>
    <mergeCell ref="BN31:BN38"/>
    <mergeCell ref="BO31:BO38"/>
    <mergeCell ref="BP31:BP38"/>
    <mergeCell ref="BQ31:BQ38"/>
    <mergeCell ref="BN39:BN46"/>
    <mergeCell ref="BO39:BO46"/>
    <mergeCell ref="BP39:BP46"/>
    <mergeCell ref="BQ39:BQ46"/>
    <mergeCell ref="BN47:BN54"/>
    <mergeCell ref="BO47:BO54"/>
    <mergeCell ref="BP47:BP54"/>
    <mergeCell ref="BQ47:BQ54"/>
    <mergeCell ref="BN55:BN62"/>
    <mergeCell ref="BO55:BO62"/>
    <mergeCell ref="BP55:BP62"/>
    <mergeCell ref="BQ55:BQ62"/>
    <mergeCell ref="BN63:BN70"/>
    <mergeCell ref="BO63:BO70"/>
    <mergeCell ref="BP63:BP70"/>
    <mergeCell ref="BQ63:BQ70"/>
    <mergeCell ref="BN71:BN78"/>
    <mergeCell ref="BO71:BO78"/>
    <mergeCell ref="BP71:BP78"/>
    <mergeCell ref="BQ71:BQ78"/>
    <mergeCell ref="BN79:BN86"/>
    <mergeCell ref="BO79:BO86"/>
    <mergeCell ref="BP79:BP86"/>
    <mergeCell ref="BQ79:BQ86"/>
    <mergeCell ref="BN87:BN94"/>
    <mergeCell ref="BO87:BO94"/>
    <mergeCell ref="BP87:BP94"/>
    <mergeCell ref="BQ87:BQ94"/>
    <mergeCell ref="BN95:BN102"/>
    <mergeCell ref="BO95:BO102"/>
    <mergeCell ref="BP95:BP102"/>
    <mergeCell ref="BQ95:BQ102"/>
    <mergeCell ref="BN103:BN110"/>
    <mergeCell ref="BO103:BO110"/>
    <mergeCell ref="BP103:BP110"/>
    <mergeCell ref="BQ103:BQ110"/>
    <mergeCell ref="BN111:BN118"/>
    <mergeCell ref="BO111:BO118"/>
    <mergeCell ref="BP111:BP118"/>
    <mergeCell ref="BQ111:BQ118"/>
    <mergeCell ref="BN119:BN126"/>
    <mergeCell ref="BO119:BO126"/>
    <mergeCell ref="BP119:BP126"/>
    <mergeCell ref="BQ119:BQ126"/>
    <mergeCell ref="BN127:BN134"/>
    <mergeCell ref="BO127:BO134"/>
    <mergeCell ref="BP127:BP134"/>
    <mergeCell ref="BQ127:BQ134"/>
    <mergeCell ref="BH1:BK1"/>
    <mergeCell ref="BH2:BH4"/>
    <mergeCell ref="BI2:BI4"/>
    <mergeCell ref="BJ2:BJ4"/>
    <mergeCell ref="BK2:BK4"/>
    <mergeCell ref="BH5:BK5"/>
    <mergeCell ref="BH7:BH10"/>
    <mergeCell ref="BI7:BI10"/>
    <mergeCell ref="BJ7:BJ10"/>
    <mergeCell ref="BK7:BK10"/>
    <mergeCell ref="BH11:BH14"/>
    <mergeCell ref="BI11:BI14"/>
    <mergeCell ref="BJ11:BJ14"/>
    <mergeCell ref="BK11:BK14"/>
    <mergeCell ref="BH15:BH18"/>
    <mergeCell ref="BI15:BI18"/>
    <mergeCell ref="BI19:BI22"/>
    <mergeCell ref="BJ19:BJ22"/>
    <mergeCell ref="BK19:BK22"/>
    <mergeCell ref="BH23:BH26"/>
    <mergeCell ref="BI23:BI26"/>
    <mergeCell ref="BJ23:BJ26"/>
    <mergeCell ref="BK23:BK26"/>
    <mergeCell ref="BH27:BH30"/>
    <mergeCell ref="BI27:BI30"/>
    <mergeCell ref="BJ27:BJ30"/>
    <mergeCell ref="BK27:BK30"/>
    <mergeCell ref="BH31:BH34"/>
    <mergeCell ref="BI31:BI34"/>
    <mergeCell ref="BJ31:BJ34"/>
    <mergeCell ref="BK31:BK34"/>
    <mergeCell ref="BH35:BH38"/>
    <mergeCell ref="BI35:BI38"/>
    <mergeCell ref="BJ35:BJ38"/>
    <mergeCell ref="BK35:BK38"/>
    <mergeCell ref="BH39:BH42"/>
    <mergeCell ref="BI39:BI42"/>
    <mergeCell ref="BJ39:BJ42"/>
    <mergeCell ref="BK39:BK42"/>
    <mergeCell ref="BH43:BH46"/>
    <mergeCell ref="BI43:BI46"/>
    <mergeCell ref="BJ43:BJ46"/>
    <mergeCell ref="BK43:BK46"/>
    <mergeCell ref="BH47:BH50"/>
    <mergeCell ref="BI47:BI50"/>
    <mergeCell ref="BJ47:BJ50"/>
    <mergeCell ref="BK47:BK50"/>
    <mergeCell ref="BH51:BH54"/>
    <mergeCell ref="BI51:BI54"/>
    <mergeCell ref="BJ51:BJ54"/>
    <mergeCell ref="BK51:BK54"/>
    <mergeCell ref="BH55:BH58"/>
    <mergeCell ref="BI55:BI58"/>
    <mergeCell ref="BJ55:BJ58"/>
    <mergeCell ref="BK55:BK58"/>
    <mergeCell ref="BH59:BH62"/>
    <mergeCell ref="BI59:BI62"/>
    <mergeCell ref="BJ59:BJ62"/>
    <mergeCell ref="BK59:BK62"/>
    <mergeCell ref="BH63:BH66"/>
    <mergeCell ref="BI63:BI66"/>
    <mergeCell ref="BJ63:BJ66"/>
    <mergeCell ref="BK63:BK66"/>
    <mergeCell ref="BH67:BH70"/>
    <mergeCell ref="BI67:BI70"/>
    <mergeCell ref="BJ67:BJ70"/>
    <mergeCell ref="BK67:BK70"/>
    <mergeCell ref="BH71:BH74"/>
    <mergeCell ref="BI71:BI74"/>
    <mergeCell ref="BJ71:BJ74"/>
    <mergeCell ref="BK71:BK74"/>
    <mergeCell ref="BH75:BH78"/>
    <mergeCell ref="BI75:BI78"/>
    <mergeCell ref="BJ75:BJ78"/>
    <mergeCell ref="BK75:BK78"/>
    <mergeCell ref="BH79:BH82"/>
    <mergeCell ref="BI79:BI82"/>
    <mergeCell ref="BJ79:BJ82"/>
    <mergeCell ref="BK79:BK82"/>
    <mergeCell ref="BH83:BH86"/>
    <mergeCell ref="BI83:BI86"/>
    <mergeCell ref="BJ83:BJ86"/>
    <mergeCell ref="BK83:BK86"/>
    <mergeCell ref="BH87:BH90"/>
    <mergeCell ref="BI87:BI90"/>
    <mergeCell ref="BJ87:BJ90"/>
    <mergeCell ref="BK87:BK90"/>
    <mergeCell ref="BH91:BH94"/>
    <mergeCell ref="BI91:BI94"/>
    <mergeCell ref="BJ91:BJ94"/>
    <mergeCell ref="BK91:BK94"/>
    <mergeCell ref="BH95:BH98"/>
    <mergeCell ref="BI95:BI98"/>
    <mergeCell ref="BJ95:BJ98"/>
    <mergeCell ref="BK95:BK98"/>
    <mergeCell ref="BH99:BH102"/>
    <mergeCell ref="BI99:BI102"/>
    <mergeCell ref="BJ99:BJ102"/>
    <mergeCell ref="BK99:BK102"/>
    <mergeCell ref="BH103:BH106"/>
    <mergeCell ref="BI103:BI106"/>
    <mergeCell ref="BJ103:BJ106"/>
    <mergeCell ref="BK103:BK106"/>
    <mergeCell ref="BH107:BH110"/>
    <mergeCell ref="BI107:BI110"/>
    <mergeCell ref="BJ107:BJ110"/>
    <mergeCell ref="BK107:BK110"/>
    <mergeCell ref="BH111:BH114"/>
    <mergeCell ref="BI111:BI114"/>
    <mergeCell ref="BJ111:BJ114"/>
    <mergeCell ref="BK111:BK114"/>
    <mergeCell ref="BH127:BH130"/>
    <mergeCell ref="BI127:BI130"/>
    <mergeCell ref="BJ127:BJ130"/>
    <mergeCell ref="BK127:BK130"/>
    <mergeCell ref="BH131:BH134"/>
    <mergeCell ref="BI131:BI134"/>
    <mergeCell ref="BJ131:BJ134"/>
    <mergeCell ref="BK131:BK134"/>
    <mergeCell ref="BH115:BH118"/>
    <mergeCell ref="BI115:BI118"/>
    <mergeCell ref="BJ115:BJ118"/>
    <mergeCell ref="BK115:BK118"/>
    <mergeCell ref="BH119:BH122"/>
    <mergeCell ref="BI119:BI122"/>
    <mergeCell ref="BJ119:BJ122"/>
    <mergeCell ref="BK119:BK122"/>
    <mergeCell ref="BH123:BH126"/>
    <mergeCell ref="BI123:BI126"/>
    <mergeCell ref="BJ123:BJ126"/>
    <mergeCell ref="BK123:BK126"/>
  </mergeCells>
  <phoneticPr fontId="1"/>
  <pageMargins left="0.39370078740157483" right="0.39370078740157483" top="0.98425196850393704" bottom="0.39370078740157483" header="0.59055118110236227" footer="0.15748031496062992"/>
  <pageSetup paperSize="9" scale="69" pageOrder="overThenDown" orientation="portrait" r:id="rId1"/>
  <headerFooter differentFirst="1">
    <firstHeader>&amp;L&amp;"ＤＦ特太ゴシック体,標準"&amp;18小規模保育事業（Ｂ型）（保育認定）</firstHeader>
  </headerFooter>
  <colBreaks count="3" manualBreakCount="3">
    <brk id="21" max="1048575" man="1"/>
    <brk id="33" max="1048575" man="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W28"/>
  <sheetViews>
    <sheetView view="pageBreakPreview" zoomScaleNormal="100" zoomScaleSheetLayoutView="100" workbookViewId="0">
      <selection activeCell="AH9" sqref="AH9:AI9"/>
    </sheetView>
  </sheetViews>
  <sheetFormatPr defaultColWidth="2.5" defaultRowHeight="25.5" customHeight="1"/>
  <cols>
    <col min="1" max="1" width="23" style="58" customWidth="1"/>
    <col min="2" max="2" width="2.5" style="58" customWidth="1"/>
    <col min="3" max="21" width="2.625" style="58" customWidth="1"/>
    <col min="22" max="22" width="0.5" style="58" customWidth="1"/>
    <col min="23" max="23" width="59.375" style="68" customWidth="1"/>
    <col min="24" max="16384" width="2.5" style="58"/>
  </cols>
  <sheetData>
    <row r="1" spans="1:23" ht="25.5" customHeight="1">
      <c r="A1" s="56" t="s">
        <v>108</v>
      </c>
      <c r="B1" s="57"/>
      <c r="C1" s="57"/>
      <c r="D1" s="57"/>
      <c r="E1" s="57"/>
      <c r="F1" s="57"/>
      <c r="G1" s="57"/>
      <c r="H1" s="57"/>
      <c r="I1" s="57"/>
      <c r="J1" s="57"/>
      <c r="K1" s="57"/>
      <c r="L1" s="57"/>
      <c r="M1" s="57"/>
      <c r="N1" s="57"/>
      <c r="O1" s="57"/>
      <c r="P1" s="57"/>
      <c r="Q1" s="57"/>
      <c r="R1" s="57"/>
      <c r="S1" s="57"/>
      <c r="T1" s="57"/>
      <c r="U1" s="57"/>
      <c r="V1" s="57"/>
      <c r="W1" s="57"/>
    </row>
    <row r="3" spans="1:23" ht="30" customHeight="1">
      <c r="A3" s="612" t="s">
        <v>109</v>
      </c>
      <c r="B3" s="633" t="s">
        <v>167</v>
      </c>
      <c r="C3" s="612" t="s">
        <v>110</v>
      </c>
      <c r="D3" s="636"/>
      <c r="E3" s="636"/>
      <c r="F3" s="636"/>
      <c r="G3" s="636"/>
      <c r="H3" s="636"/>
      <c r="I3" s="636"/>
      <c r="J3" s="636"/>
      <c r="K3" s="636"/>
      <c r="L3" s="636"/>
      <c r="M3" s="636"/>
      <c r="N3" s="636"/>
      <c r="O3" s="636"/>
      <c r="P3" s="636"/>
      <c r="Q3" s="636"/>
      <c r="R3" s="636"/>
      <c r="S3" s="636"/>
      <c r="T3" s="636"/>
      <c r="U3" s="636"/>
      <c r="V3" s="637"/>
      <c r="W3" s="638" t="s">
        <v>193</v>
      </c>
    </row>
    <row r="4" spans="1:23" ht="20.100000000000001" customHeight="1">
      <c r="A4" s="613"/>
      <c r="B4" s="597"/>
      <c r="C4" s="641" t="s">
        <v>163</v>
      </c>
      <c r="D4" s="642"/>
      <c r="E4" s="642"/>
      <c r="F4" s="642"/>
      <c r="G4" s="642"/>
      <c r="H4" s="642"/>
      <c r="I4" s="642"/>
      <c r="J4" s="642"/>
      <c r="K4" s="642"/>
      <c r="L4" s="643">
        <v>48860</v>
      </c>
      <c r="M4" s="644"/>
      <c r="N4" s="644"/>
      <c r="O4" s="642" t="s">
        <v>164</v>
      </c>
      <c r="P4" s="642"/>
      <c r="Q4" s="642"/>
      <c r="R4" s="642"/>
      <c r="S4" s="642"/>
      <c r="T4" s="642"/>
      <c r="U4" s="642"/>
      <c r="V4" s="645"/>
      <c r="W4" s="639"/>
    </row>
    <row r="5" spans="1:23" ht="20.100000000000001" customHeight="1">
      <c r="A5" s="614"/>
      <c r="B5" s="598"/>
      <c r="C5" s="646" t="s">
        <v>165</v>
      </c>
      <c r="D5" s="647"/>
      <c r="E5" s="647"/>
      <c r="F5" s="647"/>
      <c r="G5" s="647"/>
      <c r="H5" s="647"/>
      <c r="I5" s="647"/>
      <c r="J5" s="647"/>
      <c r="K5" s="647"/>
      <c r="L5" s="648">
        <v>6110</v>
      </c>
      <c r="M5" s="649"/>
      <c r="N5" s="649"/>
      <c r="O5" s="647" t="s">
        <v>166</v>
      </c>
      <c r="P5" s="647"/>
      <c r="Q5" s="647"/>
      <c r="R5" s="647"/>
      <c r="S5" s="647"/>
      <c r="T5" s="647"/>
      <c r="U5" s="647"/>
      <c r="V5" s="650"/>
      <c r="W5" s="640"/>
    </row>
    <row r="7" spans="1:23" ht="30" customHeight="1">
      <c r="A7" s="612" t="s">
        <v>111</v>
      </c>
      <c r="B7" s="633" t="s">
        <v>168</v>
      </c>
      <c r="C7" s="624" t="s">
        <v>112</v>
      </c>
      <c r="D7" s="625"/>
      <c r="E7" s="625"/>
      <c r="F7" s="625"/>
      <c r="G7" s="625"/>
      <c r="H7" s="626">
        <v>1790</v>
      </c>
      <c r="I7" s="626"/>
      <c r="J7" s="626"/>
      <c r="K7" s="626"/>
      <c r="L7" s="627"/>
      <c r="M7" s="624" t="s">
        <v>113</v>
      </c>
      <c r="N7" s="625"/>
      <c r="O7" s="625"/>
      <c r="P7" s="625"/>
      <c r="Q7" s="625"/>
      <c r="R7" s="626">
        <v>1240</v>
      </c>
      <c r="S7" s="626"/>
      <c r="T7" s="626"/>
      <c r="U7" s="626"/>
      <c r="V7" s="627"/>
      <c r="W7" s="623" t="s">
        <v>114</v>
      </c>
    </row>
    <row r="8" spans="1:23" ht="30" customHeight="1">
      <c r="A8" s="631"/>
      <c r="B8" s="634"/>
      <c r="C8" s="624" t="s">
        <v>115</v>
      </c>
      <c r="D8" s="625"/>
      <c r="E8" s="625"/>
      <c r="F8" s="625"/>
      <c r="G8" s="625"/>
      <c r="H8" s="626">
        <v>1590</v>
      </c>
      <c r="I8" s="626"/>
      <c r="J8" s="626"/>
      <c r="K8" s="626"/>
      <c r="L8" s="627"/>
      <c r="M8" s="624" t="s">
        <v>116</v>
      </c>
      <c r="N8" s="625"/>
      <c r="O8" s="625"/>
      <c r="P8" s="625"/>
      <c r="Q8" s="625"/>
      <c r="R8" s="626">
        <v>110</v>
      </c>
      <c r="S8" s="626"/>
      <c r="T8" s="626"/>
      <c r="U8" s="626"/>
      <c r="V8" s="627"/>
      <c r="W8" s="623"/>
    </row>
    <row r="9" spans="1:23" ht="30" customHeight="1">
      <c r="A9" s="632"/>
      <c r="B9" s="635"/>
      <c r="C9" s="624" t="s">
        <v>117</v>
      </c>
      <c r="D9" s="625"/>
      <c r="E9" s="625"/>
      <c r="F9" s="625"/>
      <c r="G9" s="625"/>
      <c r="H9" s="626">
        <v>1570</v>
      </c>
      <c r="I9" s="626"/>
      <c r="J9" s="626"/>
      <c r="K9" s="626"/>
      <c r="L9" s="627"/>
      <c r="M9" s="628"/>
      <c r="N9" s="629"/>
      <c r="O9" s="629"/>
      <c r="P9" s="629"/>
      <c r="Q9" s="629"/>
      <c r="R9" s="629"/>
      <c r="S9" s="629"/>
      <c r="T9" s="629"/>
      <c r="U9" s="629"/>
      <c r="V9" s="630"/>
      <c r="W9" s="623"/>
    </row>
    <row r="10" spans="1:23" ht="25.5" customHeight="1">
      <c r="A10" s="59"/>
      <c r="B10" s="59"/>
      <c r="C10" s="59"/>
      <c r="D10" s="60"/>
      <c r="E10" s="60"/>
      <c r="F10" s="60"/>
      <c r="G10" s="60"/>
      <c r="H10" s="61"/>
      <c r="I10" s="61"/>
      <c r="J10" s="61"/>
      <c r="K10" s="61"/>
      <c r="L10" s="59"/>
      <c r="M10" s="61"/>
      <c r="N10" s="61"/>
      <c r="O10" s="61"/>
      <c r="P10" s="61"/>
      <c r="Q10" s="62"/>
      <c r="R10" s="62"/>
      <c r="S10" s="62"/>
      <c r="T10" s="62"/>
      <c r="U10" s="62"/>
      <c r="V10" s="62"/>
      <c r="W10" s="108"/>
    </row>
    <row r="11" spans="1:23" ht="30" customHeight="1">
      <c r="A11" s="63" t="s">
        <v>118</v>
      </c>
      <c r="B11" s="64" t="s">
        <v>169</v>
      </c>
      <c r="C11" s="608">
        <v>6100</v>
      </c>
      <c r="D11" s="608"/>
      <c r="E11" s="608"/>
      <c r="F11" s="608"/>
      <c r="G11" s="608"/>
      <c r="H11" s="608"/>
      <c r="I11" s="608"/>
      <c r="J11" s="608"/>
      <c r="K11" s="608"/>
      <c r="L11" s="608"/>
      <c r="M11" s="608"/>
      <c r="N11" s="608"/>
      <c r="O11" s="608"/>
      <c r="P11" s="608"/>
      <c r="Q11" s="608"/>
      <c r="R11" s="608"/>
      <c r="S11" s="608"/>
      <c r="T11" s="608"/>
      <c r="U11" s="608"/>
      <c r="V11" s="609"/>
      <c r="W11" s="65" t="s">
        <v>119</v>
      </c>
    </row>
    <row r="12" spans="1:23" ht="25.5" customHeight="1">
      <c r="A12" s="59"/>
      <c r="B12" s="59"/>
      <c r="C12" s="59"/>
      <c r="D12" s="60"/>
      <c r="E12" s="60"/>
      <c r="F12" s="60"/>
      <c r="G12" s="60"/>
      <c r="H12" s="61"/>
      <c r="I12" s="61"/>
      <c r="J12" s="61"/>
      <c r="K12" s="61"/>
      <c r="L12" s="59"/>
      <c r="M12" s="61"/>
      <c r="N12" s="61"/>
      <c r="O12" s="61"/>
      <c r="P12" s="61"/>
      <c r="Q12" s="62"/>
      <c r="R12" s="62"/>
      <c r="S12" s="62"/>
      <c r="T12" s="62"/>
      <c r="U12" s="62"/>
      <c r="V12" s="62"/>
      <c r="W12" s="66"/>
    </row>
    <row r="13" spans="1:23" ht="30" customHeight="1">
      <c r="A13" s="63" t="s">
        <v>120</v>
      </c>
      <c r="B13" s="64" t="s">
        <v>170</v>
      </c>
      <c r="C13" s="593">
        <v>153890</v>
      </c>
      <c r="D13" s="593"/>
      <c r="E13" s="593"/>
      <c r="F13" s="593"/>
      <c r="G13" s="593"/>
      <c r="H13" s="593"/>
      <c r="I13" s="593"/>
      <c r="J13" s="593"/>
      <c r="K13" s="593"/>
      <c r="L13" s="593"/>
      <c r="M13" s="593"/>
      <c r="N13" s="593"/>
      <c r="O13" s="593"/>
      <c r="P13" s="593"/>
      <c r="Q13" s="593"/>
      <c r="R13" s="593"/>
      <c r="S13" s="593"/>
      <c r="T13" s="593"/>
      <c r="U13" s="593"/>
      <c r="V13" s="594"/>
      <c r="W13" s="65" t="s">
        <v>119</v>
      </c>
    </row>
    <row r="14" spans="1:23" ht="25.5" customHeight="1">
      <c r="A14" s="59"/>
      <c r="B14" s="59"/>
      <c r="C14" s="59"/>
      <c r="D14" s="60"/>
      <c r="E14" s="60"/>
      <c r="F14" s="60"/>
      <c r="G14" s="60"/>
      <c r="H14" s="61"/>
      <c r="I14" s="61"/>
      <c r="J14" s="61"/>
      <c r="K14" s="61"/>
      <c r="L14" s="59"/>
      <c r="M14" s="62"/>
      <c r="N14" s="61"/>
      <c r="O14" s="61"/>
      <c r="P14" s="61"/>
      <c r="Q14" s="62"/>
      <c r="R14" s="62"/>
      <c r="S14" s="62"/>
      <c r="T14" s="62"/>
      <c r="U14" s="62"/>
      <c r="V14" s="62"/>
      <c r="W14" s="66"/>
    </row>
    <row r="15" spans="1:23" ht="30" customHeight="1">
      <c r="A15" s="63" t="s">
        <v>121</v>
      </c>
      <c r="B15" s="64" t="s">
        <v>122</v>
      </c>
      <c r="C15" s="610">
        <v>160000</v>
      </c>
      <c r="D15" s="610"/>
      <c r="E15" s="610"/>
      <c r="F15" s="610"/>
      <c r="G15" s="610"/>
      <c r="H15" s="610"/>
      <c r="I15" s="610"/>
      <c r="J15" s="610"/>
      <c r="K15" s="610"/>
      <c r="L15" s="610"/>
      <c r="M15" s="610"/>
      <c r="N15" s="610"/>
      <c r="O15" s="610"/>
      <c r="P15" s="610"/>
      <c r="Q15" s="610"/>
      <c r="R15" s="610"/>
      <c r="S15" s="610"/>
      <c r="T15" s="610"/>
      <c r="U15" s="610"/>
      <c r="V15" s="611"/>
      <c r="W15" s="65" t="s">
        <v>119</v>
      </c>
    </row>
    <row r="16" spans="1:23" s="113" customFormat="1" ht="30" customHeight="1">
      <c r="A16" s="109"/>
      <c r="B16" s="110"/>
      <c r="C16" s="111"/>
      <c r="D16" s="111"/>
      <c r="E16" s="111"/>
      <c r="F16" s="111"/>
      <c r="G16" s="111"/>
      <c r="H16" s="111"/>
      <c r="I16" s="111"/>
      <c r="J16" s="111"/>
      <c r="K16" s="111"/>
      <c r="L16" s="111"/>
      <c r="M16" s="111"/>
      <c r="N16" s="111"/>
      <c r="O16" s="111"/>
      <c r="P16" s="111"/>
      <c r="Q16" s="111"/>
      <c r="R16" s="111"/>
      <c r="S16" s="111"/>
      <c r="T16" s="111"/>
      <c r="U16" s="111"/>
      <c r="V16" s="111"/>
      <c r="W16" s="112"/>
    </row>
    <row r="17" spans="1:23" s="113" customFormat="1" ht="20.25" customHeight="1">
      <c r="A17" s="612" t="s">
        <v>194</v>
      </c>
      <c r="B17" s="615" t="s">
        <v>195</v>
      </c>
      <c r="C17" s="603" t="s">
        <v>196</v>
      </c>
      <c r="D17" s="114"/>
      <c r="E17" s="606" t="s">
        <v>197</v>
      </c>
      <c r="F17" s="606"/>
      <c r="G17" s="606"/>
      <c r="H17" s="606"/>
      <c r="I17" s="606"/>
      <c r="J17" s="115"/>
      <c r="K17" s="607" t="s">
        <v>198</v>
      </c>
      <c r="L17" s="607"/>
      <c r="M17" s="607"/>
      <c r="N17" s="607"/>
      <c r="O17" s="607"/>
      <c r="P17" s="607"/>
      <c r="Q17" s="607"/>
      <c r="R17" s="607"/>
      <c r="S17" s="114"/>
      <c r="T17" s="115"/>
      <c r="U17" s="115"/>
      <c r="V17" s="116"/>
      <c r="W17" s="596" t="s">
        <v>199</v>
      </c>
    </row>
    <row r="18" spans="1:23" s="113" customFormat="1" ht="30" customHeight="1">
      <c r="A18" s="613"/>
      <c r="B18" s="616"/>
      <c r="C18" s="604"/>
      <c r="D18" s="117" t="s">
        <v>200</v>
      </c>
      <c r="E18" s="599">
        <v>76960</v>
      </c>
      <c r="F18" s="599"/>
      <c r="G18" s="599"/>
      <c r="H18" s="599"/>
      <c r="I18" s="599"/>
      <c r="J18" s="117" t="s">
        <v>201</v>
      </c>
      <c r="K18" s="600">
        <v>760</v>
      </c>
      <c r="L18" s="600"/>
      <c r="M18" s="600"/>
      <c r="N18" s="600"/>
      <c r="O18" s="600"/>
      <c r="P18" s="600"/>
      <c r="Q18" s="600"/>
      <c r="R18" s="600"/>
      <c r="S18" s="118" t="s">
        <v>202</v>
      </c>
      <c r="T18" s="117"/>
      <c r="U18" s="117"/>
      <c r="V18" s="119"/>
      <c r="W18" s="597"/>
    </row>
    <row r="19" spans="1:23" s="113" customFormat="1" ht="30" customHeight="1">
      <c r="A19" s="613"/>
      <c r="B19" s="616"/>
      <c r="C19" s="605"/>
      <c r="D19" s="120"/>
      <c r="E19" s="121"/>
      <c r="F19" s="121"/>
      <c r="G19" s="121"/>
      <c r="H19" s="121"/>
      <c r="I19" s="601" t="s">
        <v>203</v>
      </c>
      <c r="J19" s="601"/>
      <c r="K19" s="601"/>
      <c r="L19" s="601"/>
      <c r="M19" s="601"/>
      <c r="N19" s="601"/>
      <c r="O19" s="601"/>
      <c r="P19" s="601"/>
      <c r="Q19" s="601"/>
      <c r="R19" s="601"/>
      <c r="S19" s="601"/>
      <c r="T19" s="601"/>
      <c r="U19" s="601"/>
      <c r="V19" s="602"/>
      <c r="W19" s="597"/>
    </row>
    <row r="20" spans="1:23" s="113" customFormat="1" ht="20.25" customHeight="1">
      <c r="A20" s="613"/>
      <c r="B20" s="616"/>
      <c r="C20" s="603" t="s">
        <v>204</v>
      </c>
      <c r="D20" s="114"/>
      <c r="E20" s="606" t="s">
        <v>197</v>
      </c>
      <c r="F20" s="606"/>
      <c r="G20" s="606"/>
      <c r="H20" s="606"/>
      <c r="I20" s="606"/>
      <c r="J20" s="115"/>
      <c r="K20" s="607" t="s">
        <v>198</v>
      </c>
      <c r="L20" s="607"/>
      <c r="M20" s="607"/>
      <c r="N20" s="607"/>
      <c r="O20" s="607"/>
      <c r="P20" s="607"/>
      <c r="Q20" s="607"/>
      <c r="R20" s="607"/>
      <c r="S20" s="114"/>
      <c r="T20" s="115"/>
      <c r="U20" s="115"/>
      <c r="V20" s="116"/>
      <c r="W20" s="597"/>
    </row>
    <row r="21" spans="1:23" s="113" customFormat="1" ht="30" customHeight="1">
      <c r="A21" s="613"/>
      <c r="B21" s="616"/>
      <c r="C21" s="604"/>
      <c r="D21" s="117" t="s">
        <v>200</v>
      </c>
      <c r="E21" s="599">
        <v>50000</v>
      </c>
      <c r="F21" s="599"/>
      <c r="G21" s="599"/>
      <c r="H21" s="599"/>
      <c r="I21" s="599"/>
      <c r="J21" s="117" t="s">
        <v>201</v>
      </c>
      <c r="K21" s="600">
        <v>500</v>
      </c>
      <c r="L21" s="600"/>
      <c r="M21" s="600"/>
      <c r="N21" s="600"/>
      <c r="O21" s="600"/>
      <c r="P21" s="600"/>
      <c r="Q21" s="600"/>
      <c r="R21" s="600"/>
      <c r="S21" s="118" t="s">
        <v>202</v>
      </c>
      <c r="T21" s="117"/>
      <c r="U21" s="117"/>
      <c r="V21" s="119"/>
      <c r="W21" s="597"/>
    </row>
    <row r="22" spans="1:23" s="113" customFormat="1" ht="30" customHeight="1">
      <c r="A22" s="613"/>
      <c r="B22" s="616"/>
      <c r="C22" s="605"/>
      <c r="D22" s="120"/>
      <c r="E22" s="121"/>
      <c r="F22" s="121"/>
      <c r="G22" s="121"/>
      <c r="H22" s="121"/>
      <c r="I22" s="601" t="s">
        <v>203</v>
      </c>
      <c r="J22" s="601"/>
      <c r="K22" s="601"/>
      <c r="L22" s="601"/>
      <c r="M22" s="601"/>
      <c r="N22" s="601"/>
      <c r="O22" s="601"/>
      <c r="P22" s="601"/>
      <c r="Q22" s="601"/>
      <c r="R22" s="601"/>
      <c r="S22" s="601"/>
      <c r="T22" s="601"/>
      <c r="U22" s="601"/>
      <c r="V22" s="602"/>
      <c r="W22" s="597"/>
    </row>
    <row r="23" spans="1:23" s="113" customFormat="1" ht="20.25" customHeight="1">
      <c r="A23" s="613"/>
      <c r="B23" s="616"/>
      <c r="C23" s="603" t="s">
        <v>205</v>
      </c>
      <c r="D23" s="618" t="s">
        <v>197</v>
      </c>
      <c r="E23" s="606"/>
      <c r="F23" s="606"/>
      <c r="G23" s="606"/>
      <c r="H23" s="606"/>
      <c r="I23" s="606"/>
      <c r="J23" s="606"/>
      <c r="K23" s="606"/>
      <c r="L23" s="606"/>
      <c r="M23" s="122"/>
      <c r="N23" s="122"/>
      <c r="O23" s="122"/>
      <c r="P23" s="122"/>
      <c r="Q23" s="122"/>
      <c r="R23" s="122"/>
      <c r="S23" s="122"/>
      <c r="T23" s="122"/>
      <c r="U23" s="122"/>
      <c r="V23" s="123"/>
      <c r="W23" s="597"/>
    </row>
    <row r="24" spans="1:23" s="113" customFormat="1" ht="30" customHeight="1">
      <c r="A24" s="614"/>
      <c r="B24" s="617"/>
      <c r="C24" s="605"/>
      <c r="D24" s="619">
        <v>10000</v>
      </c>
      <c r="E24" s="620"/>
      <c r="F24" s="620"/>
      <c r="G24" s="620"/>
      <c r="H24" s="620"/>
      <c r="I24" s="620"/>
      <c r="J24" s="621" t="s">
        <v>206</v>
      </c>
      <c r="K24" s="621"/>
      <c r="L24" s="621"/>
      <c r="M24" s="621"/>
      <c r="N24" s="621"/>
      <c r="O24" s="621"/>
      <c r="P24" s="621"/>
      <c r="Q24" s="621"/>
      <c r="R24" s="621"/>
      <c r="S24" s="621"/>
      <c r="T24" s="621"/>
      <c r="U24" s="621"/>
      <c r="V24" s="622"/>
      <c r="W24" s="598"/>
    </row>
    <row r="25" spans="1:23" ht="25.5" customHeight="1">
      <c r="A25" s="59"/>
      <c r="B25" s="59"/>
      <c r="C25" s="59"/>
      <c r="D25" s="60"/>
      <c r="E25" s="60"/>
      <c r="F25" s="60"/>
      <c r="G25" s="60"/>
      <c r="H25" s="61"/>
      <c r="I25" s="61"/>
      <c r="J25" s="61"/>
      <c r="K25" s="61"/>
      <c r="L25" s="59"/>
      <c r="M25" s="62"/>
      <c r="N25" s="61"/>
      <c r="O25" s="61"/>
      <c r="P25" s="61"/>
      <c r="Q25" s="62"/>
      <c r="R25" s="62"/>
      <c r="S25" s="62"/>
      <c r="T25" s="62"/>
      <c r="U25" s="62"/>
      <c r="V25" s="62"/>
      <c r="W25" s="67" t="s">
        <v>123</v>
      </c>
    </row>
    <row r="26" spans="1:23" ht="30" customHeight="1">
      <c r="A26" s="63" t="s">
        <v>124</v>
      </c>
      <c r="B26" s="64" t="s">
        <v>150</v>
      </c>
      <c r="C26" s="593">
        <v>150000</v>
      </c>
      <c r="D26" s="593"/>
      <c r="E26" s="593"/>
      <c r="F26" s="593"/>
      <c r="G26" s="593"/>
      <c r="H26" s="593"/>
      <c r="I26" s="593"/>
      <c r="J26" s="593"/>
      <c r="K26" s="593"/>
      <c r="L26" s="593"/>
      <c r="M26" s="593"/>
      <c r="N26" s="593"/>
      <c r="O26" s="593"/>
      <c r="P26" s="593"/>
      <c r="Q26" s="593"/>
      <c r="R26" s="593"/>
      <c r="S26" s="593"/>
      <c r="T26" s="593"/>
      <c r="U26" s="593"/>
      <c r="V26" s="594"/>
      <c r="W26" s="65" t="s">
        <v>119</v>
      </c>
    </row>
    <row r="27" spans="1:23" ht="25.5" customHeight="1">
      <c r="A27" s="595"/>
      <c r="B27" s="595"/>
      <c r="C27" s="595"/>
      <c r="D27" s="595"/>
      <c r="E27" s="595"/>
      <c r="F27" s="595"/>
      <c r="G27" s="595"/>
      <c r="H27" s="595"/>
      <c r="I27" s="595"/>
      <c r="J27" s="595"/>
      <c r="K27" s="595"/>
      <c r="L27" s="595"/>
      <c r="M27" s="595"/>
      <c r="N27" s="595"/>
      <c r="O27" s="595"/>
      <c r="P27" s="595"/>
      <c r="Q27" s="595"/>
      <c r="R27" s="595"/>
      <c r="S27" s="595"/>
      <c r="T27" s="595"/>
      <c r="U27" s="595"/>
      <c r="V27" s="595"/>
      <c r="W27" s="595"/>
    </row>
    <row r="28" spans="1:23" ht="25.5" customHeight="1">
      <c r="A28" s="595" t="s">
        <v>125</v>
      </c>
      <c r="B28" s="595"/>
      <c r="C28" s="595"/>
      <c r="D28" s="595"/>
      <c r="E28" s="595"/>
      <c r="F28" s="595"/>
      <c r="G28" s="595"/>
      <c r="H28" s="595"/>
      <c r="I28" s="595"/>
      <c r="J28" s="595"/>
      <c r="K28" s="595"/>
      <c r="L28" s="595"/>
      <c r="M28" s="595"/>
      <c r="N28" s="595"/>
      <c r="O28" s="595"/>
      <c r="P28" s="595"/>
      <c r="Q28" s="595"/>
      <c r="R28" s="595"/>
      <c r="S28" s="595"/>
      <c r="T28" s="595"/>
      <c r="U28" s="595"/>
      <c r="V28" s="595"/>
      <c r="W28" s="595"/>
    </row>
  </sheetData>
  <mergeCells count="49">
    <mergeCell ref="A3:A5"/>
    <mergeCell ref="B3:B5"/>
    <mergeCell ref="C3:V3"/>
    <mergeCell ref="W3:W5"/>
    <mergeCell ref="C4:K4"/>
    <mergeCell ref="L4:N4"/>
    <mergeCell ref="O4:V4"/>
    <mergeCell ref="C5:K5"/>
    <mergeCell ref="L5:N5"/>
    <mergeCell ref="O5:V5"/>
    <mergeCell ref="A7:A9"/>
    <mergeCell ref="B7:B9"/>
    <mergeCell ref="C7:G7"/>
    <mergeCell ref="H7:L7"/>
    <mergeCell ref="M7:Q7"/>
    <mergeCell ref="W7:W9"/>
    <mergeCell ref="C8:G8"/>
    <mergeCell ref="H8:L8"/>
    <mergeCell ref="M8:Q8"/>
    <mergeCell ref="R8:V8"/>
    <mergeCell ref="C9:G9"/>
    <mergeCell ref="H9:L9"/>
    <mergeCell ref="M9:V9"/>
    <mergeCell ref="R7:V7"/>
    <mergeCell ref="C11:V11"/>
    <mergeCell ref="C13:V13"/>
    <mergeCell ref="C15:V15"/>
    <mergeCell ref="A17:A24"/>
    <mergeCell ref="B17:B24"/>
    <mergeCell ref="C17:C19"/>
    <mergeCell ref="E17:I17"/>
    <mergeCell ref="K17:R17"/>
    <mergeCell ref="C23:C24"/>
    <mergeCell ref="D23:L23"/>
    <mergeCell ref="D24:I24"/>
    <mergeCell ref="J24:V24"/>
    <mergeCell ref="C26:V26"/>
    <mergeCell ref="A27:W27"/>
    <mergeCell ref="A28:W28"/>
    <mergeCell ref="W17:W24"/>
    <mergeCell ref="E18:I18"/>
    <mergeCell ref="K18:R18"/>
    <mergeCell ref="I19:V19"/>
    <mergeCell ref="C20:C22"/>
    <mergeCell ref="E20:I20"/>
    <mergeCell ref="K20:R20"/>
    <mergeCell ref="E21:I21"/>
    <mergeCell ref="K21:R21"/>
    <mergeCell ref="I22:V22"/>
  </mergeCells>
  <phoneticPr fontId="1"/>
  <printOptions horizontalCentered="1"/>
  <pageMargins left="0.39370078740157483" right="0.39370078740157483" top="0.39370078740157483" bottom="0.39370078740157483" header="0.31496062992125984" footer="0.1574803149606299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積算表</vt:lpstr>
      <vt:lpstr>加算区分</vt:lpstr>
      <vt:lpstr>保育単価表（Ｂ型）</vt:lpstr>
      <vt:lpstr>保育単価表（Ｂ型）②</vt:lpstr>
      <vt:lpstr>積算表!Print_Area</vt:lpstr>
      <vt:lpstr>'保育単価表（Ｂ型）'!Print_Area</vt:lpstr>
      <vt:lpstr>'保育単価表（Ｂ型）'!Print_Titles</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2019-09-09T07:19:29Z</cp:lastPrinted>
  <dcterms:created xsi:type="dcterms:W3CDTF">2017-06-06T04:26:55Z</dcterms:created>
  <dcterms:modified xsi:type="dcterms:W3CDTF">2021-10-18T23:17:09Z</dcterms:modified>
</cp:coreProperties>
</file>