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yh-19-00021585\給付担当\06 処遇改善\R3\140_事務改善に向けた取組\050_Ｒ３処遇計画様式検討\積算表\"/>
    </mc:Choice>
  </mc:AlternateContent>
  <workbookProtection workbookAlgorithmName="SHA-512" workbookHashValue="B2zfKcXF10A+2alVBzrbOnGTZiIdCCcJMgzyC5fBC9CzmyLEb2gTABOscs8Wt7L+paQIMMc9eTip58BN1MfQyQ==" workbookSaltValue="i5INTcP6KRW+Mniv73td9Q==" workbookSpinCount="100000" lockStructure="1"/>
  <bookViews>
    <workbookView xWindow="0" yWindow="0" windowWidth="20490" windowHeight="6960"/>
  </bookViews>
  <sheets>
    <sheet name="積算表" sheetId="2" r:id="rId1"/>
    <sheet name="加算区分" sheetId="3" state="hidden" r:id="rId2"/>
    <sheet name="保育単価表（Ａ型）" sheetId="4" state="hidden" r:id="rId3"/>
    <sheet name="保育単価表（Ａ型）②" sheetId="6" state="hidden" r:id="rId4"/>
  </sheets>
  <definedNames>
    <definedName name="_Fill" localSheetId="1" hidden="1">#REF!</definedName>
    <definedName name="_Fill" hidden="1">#REF!</definedName>
    <definedName name="_xlnm._FilterDatabase" localSheetId="2" hidden="1">'保育単価表（Ａ型）'!$B$4:$WXR$22</definedName>
    <definedName name="_Key1" localSheetId="1" hidden="1">#REF!</definedName>
    <definedName name="_Key1" hidden="1">#REF!</definedName>
    <definedName name="_Order1" hidden="1">255</definedName>
    <definedName name="_Sort" localSheetId="1" hidden="1">#REF!</definedName>
    <definedName name="_Sort" hidden="1">#REF!</definedName>
    <definedName name="_xlnm.Print_Area" localSheetId="0">積算表!$A$1:$AJ$51</definedName>
    <definedName name="_xlnm.Print_Area" localSheetId="2">'保育単価表（Ａ型）'!$A$1:$BK$23</definedName>
    <definedName name="_xlnm.Print_Titles" localSheetId="2">'保育単価表（Ａ型）'!$B:$E,'保育単価表（Ａ型）'!$1:$6</definedName>
    <definedName name="休日人数">積算表!$AO$30:$AP$43</definedName>
    <definedName name="休日保育">'保育単価表（Ａ型）'!$AC$7:$AG$22</definedName>
    <definedName name="単価表">'保育単価表（Ａ型）'!$A$6:$BK$22</definedName>
    <definedName name="定員">積算表!$AS$2:$AT$19</definedName>
    <definedName name="定員Ⅱ">積算表!#REF!</definedName>
    <definedName name="平均勤続年数">加算区分!$B$3:$F$14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I39" i="2" l="1"/>
  <c r="AG39" i="2"/>
  <c r="AE39" i="2"/>
  <c r="AC39" i="2"/>
  <c r="AA39" i="2"/>
  <c r="Y39" i="2"/>
  <c r="W39" i="2"/>
  <c r="U39" i="2"/>
  <c r="S39" i="2"/>
  <c r="Q39" i="2"/>
  <c r="O39" i="2"/>
  <c r="AI41" i="2" l="1"/>
  <c r="AG41" i="2"/>
  <c r="AE41" i="2"/>
  <c r="AC41" i="2"/>
  <c r="AA41" i="2"/>
  <c r="Y41" i="2"/>
  <c r="W41" i="2"/>
  <c r="U41" i="2"/>
  <c r="S41" i="2"/>
  <c r="Q41" i="2"/>
  <c r="O41" i="2"/>
  <c r="M41" i="2"/>
  <c r="AI40" i="2" l="1"/>
  <c r="AG40" i="2"/>
  <c r="AE40" i="2"/>
  <c r="AC40" i="2"/>
  <c r="S40" i="2"/>
  <c r="Q40" i="2"/>
  <c r="O40" i="2"/>
  <c r="M40" i="2"/>
  <c r="M39" i="2"/>
  <c r="AP29" i="2"/>
  <c r="AC36" i="2" s="1"/>
  <c r="AE36" i="2" l="1"/>
  <c r="Q36" i="2"/>
  <c r="Y36" i="2"/>
  <c r="AG36" i="2"/>
  <c r="S36" i="2"/>
  <c r="AA36" i="2"/>
  <c r="AI36" i="2"/>
  <c r="M36" i="2"/>
  <c r="W36" i="2"/>
  <c r="O36" i="2"/>
  <c r="U36" i="2"/>
  <c r="AD1" i="2"/>
  <c r="M44" i="2" l="1"/>
  <c r="M45" i="2" s="1"/>
  <c r="M21" i="2" l="1"/>
  <c r="S21" i="2" l="1"/>
  <c r="V24" i="2" s="1"/>
  <c r="AE16" i="2" l="1"/>
  <c r="F14" i="3" l="1"/>
  <c r="F13" i="3"/>
  <c r="F12" i="3"/>
  <c r="F11" i="3"/>
  <c r="F10" i="3"/>
  <c r="F9" i="3"/>
  <c r="F8" i="3"/>
  <c r="F7" i="3"/>
  <c r="F6" i="3"/>
  <c r="F5" i="3"/>
  <c r="F4" i="3"/>
  <c r="F3" i="3"/>
  <c r="AY9" i="2"/>
  <c r="M34" i="2" s="1"/>
  <c r="Q34" i="2" l="1"/>
  <c r="S34" i="2"/>
  <c r="O34" i="2"/>
  <c r="Q35" i="2"/>
  <c r="S35" i="2"/>
  <c r="AY8" i="2"/>
  <c r="AY6" i="2"/>
  <c r="AY7" i="2"/>
  <c r="AY4" i="2"/>
  <c r="U40" i="2" l="1"/>
  <c r="Y40" i="2"/>
  <c r="AA40" i="2"/>
  <c r="W40" i="2"/>
  <c r="S37" i="2"/>
  <c r="AA37" i="2"/>
  <c r="AI37" i="2"/>
  <c r="AG34" i="2"/>
  <c r="Y37" i="2"/>
  <c r="AG37" i="2"/>
  <c r="AI34" i="2"/>
  <c r="U37" i="2"/>
  <c r="AC37" i="2"/>
  <c r="O37" i="2"/>
  <c r="AE34" i="2"/>
  <c r="Q37" i="2"/>
  <c r="S38" i="2"/>
  <c r="W37" i="2"/>
  <c r="AE37" i="2"/>
  <c r="M37" i="2"/>
  <c r="M38" i="2" s="1"/>
  <c r="AC34" i="2"/>
  <c r="Y34" i="2"/>
  <c r="W34" i="2"/>
  <c r="U34" i="2"/>
  <c r="AA34" i="2"/>
  <c r="Y35" i="2"/>
  <c r="AA35" i="2"/>
  <c r="AI35" i="2"/>
  <c r="AG35" i="2"/>
  <c r="S42" i="2" l="1"/>
  <c r="S43" i="2" s="1"/>
  <c r="S46" i="2" s="1"/>
  <c r="S47" i="2" s="1"/>
  <c r="M42" i="2"/>
  <c r="M43" i="2" s="1"/>
  <c r="M46" i="2" s="1"/>
  <c r="M47" i="2" s="1"/>
  <c r="AA38" i="2"/>
  <c r="AA42" i="2" s="1"/>
  <c r="AA43" i="2" s="1"/>
  <c r="O38" i="2"/>
  <c r="AI38" i="2"/>
  <c r="Q38" i="2"/>
  <c r="AC38" i="2"/>
  <c r="Y38" i="2"/>
  <c r="Y42" i="2" s="1"/>
  <c r="Y43" i="2" s="1"/>
  <c r="AG38" i="2"/>
  <c r="U38" i="2"/>
  <c r="U42" i="2" s="1"/>
  <c r="U43" i="2" s="1"/>
  <c r="AE38" i="2"/>
  <c r="W38" i="2"/>
  <c r="AG42" i="2" l="1"/>
  <c r="AG43" i="2" s="1"/>
  <c r="AG46" i="2" s="1"/>
  <c r="AG47" i="2" s="1"/>
  <c r="AI42" i="2"/>
  <c r="AI43" i="2" s="1"/>
  <c r="AI46" i="2" s="1"/>
  <c r="AI47" i="2" s="1"/>
  <c r="W42" i="2"/>
  <c r="W43" i="2" s="1"/>
  <c r="W46" i="2" s="1"/>
  <c r="W47" i="2" s="1"/>
  <c r="O42" i="2"/>
  <c r="O43" i="2" s="1"/>
  <c r="O46" i="2" s="1"/>
  <c r="O47" i="2" s="1"/>
  <c r="AE42" i="2"/>
  <c r="AE43" i="2" s="1"/>
  <c r="AE46" i="2" s="1"/>
  <c r="AE47" i="2" s="1"/>
  <c r="AC42" i="2"/>
  <c r="AC43" i="2" s="1"/>
  <c r="AC46" i="2" s="1"/>
  <c r="AC47" i="2" s="1"/>
  <c r="Q42" i="2"/>
  <c r="Q43" i="2" s="1"/>
  <c r="Q46" i="2" s="1"/>
  <c r="Q47" i="2" s="1"/>
  <c r="AA46" i="2"/>
  <c r="AA47" i="2" s="1"/>
  <c r="Y46" i="2"/>
  <c r="Y47" i="2" s="1"/>
  <c r="U46" i="2"/>
  <c r="U47" i="2" s="1"/>
  <c r="M50" i="2" l="1"/>
  <c r="M26" i="2" s="1"/>
  <c r="M49" i="2"/>
  <c r="M51" i="2"/>
  <c r="M27" i="2" s="1"/>
  <c r="M48" i="2" l="1"/>
</calcChain>
</file>

<file path=xl/sharedStrings.xml><?xml version="1.0" encoding="utf-8"?>
<sst xmlns="http://schemas.openxmlformats.org/spreadsheetml/2006/main" count="335" uniqueCount="249">
  <si>
    <t>定員</t>
    <rPh sb="0" eb="2">
      <t>テイイン</t>
    </rPh>
    <phoneticPr fontId="5"/>
  </si>
  <si>
    <t>施設・事業種別</t>
    <rPh sb="0" eb="2">
      <t>シセツ</t>
    </rPh>
    <rPh sb="3" eb="5">
      <t>ジギョウ</t>
    </rPh>
    <rPh sb="5" eb="7">
      <t>シュベツ</t>
    </rPh>
    <phoneticPr fontId="8"/>
  </si>
  <si>
    <t>施設・事業所番号</t>
    <rPh sb="0" eb="2">
      <t>シセツ</t>
    </rPh>
    <rPh sb="3" eb="6">
      <t>ジギョウショ</t>
    </rPh>
    <rPh sb="6" eb="8">
      <t>バンゴウ</t>
    </rPh>
    <phoneticPr fontId="8"/>
  </si>
  <si>
    <t>４歳以上児</t>
    <rPh sb="1" eb="4">
      <t>サイイジョウ</t>
    </rPh>
    <rPh sb="4" eb="5">
      <t>ジ</t>
    </rPh>
    <phoneticPr fontId="8"/>
  </si>
  <si>
    <t>３歳児</t>
    <rPh sb="1" eb="3">
      <t>サイジ</t>
    </rPh>
    <phoneticPr fontId="8"/>
  </si>
  <si>
    <t>２歳児</t>
    <rPh sb="1" eb="2">
      <t>サイ</t>
    </rPh>
    <rPh sb="2" eb="3">
      <t>ジ</t>
    </rPh>
    <phoneticPr fontId="8"/>
  </si>
  <si>
    <t>１歳児</t>
    <rPh sb="1" eb="2">
      <t>サイ</t>
    </rPh>
    <rPh sb="2" eb="3">
      <t>ジ</t>
    </rPh>
    <phoneticPr fontId="8"/>
  </si>
  <si>
    <t>乳児</t>
    <rPh sb="0" eb="2">
      <t>ニュウジ</t>
    </rPh>
    <phoneticPr fontId="8"/>
  </si>
  <si>
    <t>※黄欄には加算見込額が表示されます。賃金改善計画書に加算見込額の数字をそのまま記入してください。</t>
    <phoneticPr fontId="4"/>
  </si>
  <si>
    <t>※必ず賃金改善計画書と一緒に送付してください。</t>
    <rPh sb="1" eb="2">
      <t>カナラ</t>
    </rPh>
    <rPh sb="3" eb="5">
      <t>チンギン</t>
    </rPh>
    <rPh sb="5" eb="7">
      <t>カイゼン</t>
    </rPh>
    <rPh sb="7" eb="9">
      <t>ケイカク</t>
    </rPh>
    <rPh sb="9" eb="10">
      <t>ショ</t>
    </rPh>
    <rPh sb="11" eb="13">
      <t>イッショ</t>
    </rPh>
    <rPh sb="14" eb="16">
      <t>ソウフ</t>
    </rPh>
    <phoneticPr fontId="4"/>
  </si>
  <si>
    <t>利用定員</t>
    <rPh sb="0" eb="2">
      <t>リヨウ</t>
    </rPh>
    <rPh sb="2" eb="4">
      <t>テイイン</t>
    </rPh>
    <phoneticPr fontId="8"/>
  </si>
  <si>
    <t>定員区分</t>
    <rPh sb="0" eb="2">
      <t>テイイン</t>
    </rPh>
    <rPh sb="2" eb="4">
      <t>クブン</t>
    </rPh>
    <phoneticPr fontId="8"/>
  </si>
  <si>
    <t>基礎分</t>
    <rPh sb="0" eb="2">
      <t>キソ</t>
    </rPh>
    <rPh sb="2" eb="3">
      <t>ブン</t>
    </rPh>
    <phoneticPr fontId="4"/>
  </si>
  <si>
    <t>賃金改善要件分</t>
    <rPh sb="0" eb="2">
      <t>チンギン</t>
    </rPh>
    <rPh sb="2" eb="4">
      <t>カイゼン</t>
    </rPh>
    <rPh sb="4" eb="6">
      <t>ヨウケン</t>
    </rPh>
    <rPh sb="6" eb="7">
      <t>ブン</t>
    </rPh>
    <phoneticPr fontId="8"/>
  </si>
  <si>
    <t>うちｷｬﾘｱﾊﾟｽ要件</t>
    <rPh sb="9" eb="11">
      <t>ヨウケン</t>
    </rPh>
    <phoneticPr fontId="8"/>
  </si>
  <si>
    <t>区分</t>
    <rPh sb="0" eb="2">
      <t>クブン</t>
    </rPh>
    <phoneticPr fontId="8"/>
  </si>
  <si>
    <t>適用
する
場合</t>
    <rPh sb="0" eb="2">
      <t>テキヨウ</t>
    </rPh>
    <rPh sb="6" eb="8">
      <t>バアイ</t>
    </rPh>
    <phoneticPr fontId="8"/>
  </si>
  <si>
    <t>年齢別単価</t>
    <rPh sb="0" eb="2">
      <t>ネンレイ</t>
    </rPh>
    <rPh sb="2" eb="3">
      <t>ベツ</t>
    </rPh>
    <rPh sb="3" eb="5">
      <t>タンカ</t>
    </rPh>
    <phoneticPr fontId="8"/>
  </si>
  <si>
    <t>標準時間</t>
    <rPh sb="0" eb="2">
      <t>ヒョウジュン</t>
    </rPh>
    <rPh sb="2" eb="4">
      <t>ジカン</t>
    </rPh>
    <phoneticPr fontId="8"/>
  </si>
  <si>
    <t>短時間</t>
    <rPh sb="0" eb="3">
      <t>タンジカン</t>
    </rPh>
    <phoneticPr fontId="8"/>
  </si>
  <si>
    <t>平均利用子ども数(人)</t>
    <rPh sb="9" eb="10">
      <t>ニン</t>
    </rPh>
    <phoneticPr fontId="4"/>
  </si>
  <si>
    <t>①</t>
    <phoneticPr fontId="4"/>
  </si>
  <si>
    <t>処遇改善等加算分単価(円)</t>
    <rPh sb="0" eb="2">
      <t>ショグウ</t>
    </rPh>
    <rPh sb="2" eb="4">
      <t>カイゼン</t>
    </rPh>
    <rPh sb="4" eb="5">
      <t>ナド</t>
    </rPh>
    <rPh sb="5" eb="7">
      <t>カサン</t>
    </rPh>
    <rPh sb="7" eb="8">
      <t>ブン</t>
    </rPh>
    <rPh sb="8" eb="10">
      <t>タンカ</t>
    </rPh>
    <rPh sb="11" eb="12">
      <t>エン</t>
    </rPh>
    <phoneticPr fontId="8"/>
  </si>
  <si>
    <t>基本加算②</t>
    <rPh sb="0" eb="2">
      <t>キホン</t>
    </rPh>
    <rPh sb="2" eb="4">
      <t>カサン</t>
    </rPh>
    <phoneticPr fontId="8"/>
  </si>
  <si>
    <t>処遇改善等加算Ⅰ</t>
    <rPh sb="0" eb="2">
      <t>ショグウ</t>
    </rPh>
    <rPh sb="2" eb="4">
      <t>カイゼン</t>
    </rPh>
    <rPh sb="4" eb="5">
      <t>ナド</t>
    </rPh>
    <rPh sb="5" eb="7">
      <t>カサン</t>
    </rPh>
    <phoneticPr fontId="8"/>
  </si>
  <si>
    <t>夜間保育加算</t>
    <rPh sb="0" eb="2">
      <t>ヤカン</t>
    </rPh>
    <rPh sb="2" eb="4">
      <t>ホイク</t>
    </rPh>
    <rPh sb="4" eb="6">
      <t>カサン</t>
    </rPh>
    <phoneticPr fontId="8"/>
  </si>
  <si>
    <t>②合計</t>
    <rPh sb="1" eb="3">
      <t>ゴウケイ</t>
    </rPh>
    <phoneticPr fontId="4"/>
  </si>
  <si>
    <t>加減調整部分③</t>
    <rPh sb="0" eb="2">
      <t>カゲン</t>
    </rPh>
    <rPh sb="2" eb="4">
      <t>チョウセイ</t>
    </rPh>
    <rPh sb="4" eb="6">
      <t>ブブン</t>
    </rPh>
    <phoneticPr fontId="4"/>
  </si>
  <si>
    <t>定員を恒常的に超過する場合</t>
    <rPh sb="0" eb="2">
      <t>テイイン</t>
    </rPh>
    <rPh sb="3" eb="6">
      <t>コウジョウテキ</t>
    </rPh>
    <rPh sb="7" eb="9">
      <t>チョウカ</t>
    </rPh>
    <rPh sb="11" eb="13">
      <t>バアイ</t>
    </rPh>
    <phoneticPr fontId="8"/>
  </si>
  <si>
    <t>⑤</t>
    <phoneticPr fontId="4"/>
  </si>
  <si>
    <t>平均利用子ども数①×⑤</t>
    <rPh sb="0" eb="2">
      <t>ヘイキン</t>
    </rPh>
    <rPh sb="2" eb="4">
      <t>リヨウ</t>
    </rPh>
    <rPh sb="4" eb="5">
      <t>コ</t>
    </rPh>
    <rPh sb="7" eb="8">
      <t>スウ</t>
    </rPh>
    <phoneticPr fontId="4"/>
  </si>
  <si>
    <t>合計額（年額）</t>
    <rPh sb="0" eb="2">
      <t>ゴウケイ</t>
    </rPh>
    <rPh sb="2" eb="3">
      <t>ガク</t>
    </rPh>
    <rPh sb="4" eb="6">
      <t>ネンガク</t>
    </rPh>
    <phoneticPr fontId="4"/>
  </si>
  <si>
    <t>賃金改善要件分</t>
    <rPh sb="0" eb="2">
      <t>チンギン</t>
    </rPh>
    <rPh sb="2" eb="4">
      <t>カイゼン</t>
    </rPh>
    <rPh sb="4" eb="6">
      <t>ヨウケン</t>
    </rPh>
    <rPh sb="6" eb="7">
      <t>ブン</t>
    </rPh>
    <phoneticPr fontId="4"/>
  </si>
  <si>
    <t>職員一人当たりの
平均勤続年数</t>
    <phoneticPr fontId="8"/>
  </si>
  <si>
    <t>合計</t>
    <rPh sb="0" eb="2">
      <t>ゴウケイ</t>
    </rPh>
    <phoneticPr fontId="4"/>
  </si>
  <si>
    <t>１年未満</t>
    <phoneticPr fontId="8"/>
  </si>
  <si>
    <t>１年以上２年未満</t>
    <phoneticPr fontId="8"/>
  </si>
  <si>
    <t>２年以上３年未満</t>
    <phoneticPr fontId="8"/>
  </si>
  <si>
    <t>３年以上４年未満</t>
    <phoneticPr fontId="8"/>
  </si>
  <si>
    <t>４年以上５年未満</t>
    <phoneticPr fontId="8"/>
  </si>
  <si>
    <t>５年以上６年未満</t>
    <phoneticPr fontId="8"/>
  </si>
  <si>
    <t>６年以上７年未満</t>
    <phoneticPr fontId="8"/>
  </si>
  <si>
    <t>７年以上８年未満</t>
    <phoneticPr fontId="8"/>
  </si>
  <si>
    <t>８年以上９年未満</t>
    <phoneticPr fontId="8"/>
  </si>
  <si>
    <t>９年以上１０年未満</t>
    <phoneticPr fontId="8"/>
  </si>
  <si>
    <t>１０年以上１１年未満</t>
    <phoneticPr fontId="8"/>
  </si>
  <si>
    <t>１１年以上１２年未満</t>
    <phoneticPr fontId="8"/>
  </si>
  <si>
    <t>地域
区分</t>
    <rPh sb="0" eb="2">
      <t>チイキ</t>
    </rPh>
    <rPh sb="3" eb="5">
      <t>クブン</t>
    </rPh>
    <phoneticPr fontId="8"/>
  </si>
  <si>
    <t>定員
区分</t>
    <rPh sb="0" eb="2">
      <t>テイイン</t>
    </rPh>
    <rPh sb="3" eb="5">
      <t>クブン</t>
    </rPh>
    <phoneticPr fontId="8"/>
  </si>
  <si>
    <t>認定
区分</t>
    <rPh sb="0" eb="2">
      <t>ニンテイ</t>
    </rPh>
    <rPh sb="3" eb="5">
      <t>クブン</t>
    </rPh>
    <phoneticPr fontId="5"/>
  </si>
  <si>
    <t>年齢区分</t>
    <rPh sb="0" eb="2">
      <t>ネンレイ</t>
    </rPh>
    <rPh sb="2" eb="4">
      <t>クブン</t>
    </rPh>
    <phoneticPr fontId="8"/>
  </si>
  <si>
    <t>保育必要量区分⑤</t>
    <rPh sb="0" eb="2">
      <t>ホイク</t>
    </rPh>
    <rPh sb="2" eb="5">
      <t>ヒツヨウリョウ</t>
    </rPh>
    <rPh sb="5" eb="7">
      <t>クブン</t>
    </rPh>
    <phoneticPr fontId="5"/>
  </si>
  <si>
    <t>処遇改善等加算Ⅰ</t>
    <phoneticPr fontId="5"/>
  </si>
  <si>
    <t>管理者設置加算</t>
    <rPh sb="0" eb="3">
      <t>カンリシャ</t>
    </rPh>
    <rPh sb="3" eb="5">
      <t>セッチ</t>
    </rPh>
    <rPh sb="5" eb="7">
      <t>カサン</t>
    </rPh>
    <phoneticPr fontId="5"/>
  </si>
  <si>
    <r>
      <t>　障害児保育加算
　</t>
    </r>
    <r>
      <rPr>
        <sz val="7"/>
        <rFont val="HGｺﾞｼｯｸM"/>
        <family val="3"/>
        <charset val="128"/>
      </rPr>
      <t>※特別な支援が必要な利用子どもの単価に加算</t>
    </r>
    <rPh sb="1" eb="4">
      <t>ショウガイジ</t>
    </rPh>
    <rPh sb="4" eb="6">
      <t>ホイク</t>
    </rPh>
    <rPh sb="6" eb="8">
      <t>カサン</t>
    </rPh>
    <rPh sb="11" eb="13">
      <t>トクベツ</t>
    </rPh>
    <rPh sb="14" eb="16">
      <t>シエン</t>
    </rPh>
    <rPh sb="17" eb="19">
      <t>ヒツヨウ</t>
    </rPh>
    <rPh sb="20" eb="22">
      <t>リヨウ</t>
    </rPh>
    <rPh sb="22" eb="23">
      <t>コ</t>
    </rPh>
    <rPh sb="26" eb="28">
      <t>タンカ</t>
    </rPh>
    <rPh sb="29" eb="31">
      <t>カサン</t>
    </rPh>
    <phoneticPr fontId="5"/>
  </si>
  <si>
    <t>休日保育加算</t>
    <rPh sb="0" eb="2">
      <t>キュウジツ</t>
    </rPh>
    <rPh sb="2" eb="4">
      <t>ホイク</t>
    </rPh>
    <rPh sb="4" eb="6">
      <t>カサン</t>
    </rPh>
    <phoneticPr fontId="5"/>
  </si>
  <si>
    <t>夜間保育加算</t>
    <rPh sb="0" eb="2">
      <t>ヤカン</t>
    </rPh>
    <rPh sb="2" eb="4">
      <t>ホイク</t>
    </rPh>
    <rPh sb="4" eb="6">
      <t>カサン</t>
    </rPh>
    <phoneticPr fontId="5"/>
  </si>
  <si>
    <t>減価償却費加算</t>
    <rPh sb="0" eb="2">
      <t>ゲンカ</t>
    </rPh>
    <rPh sb="2" eb="5">
      <t>ショウキャクヒ</t>
    </rPh>
    <rPh sb="5" eb="7">
      <t>カサン</t>
    </rPh>
    <phoneticPr fontId="5"/>
  </si>
  <si>
    <t>賃借料加算</t>
    <rPh sb="0" eb="3">
      <t>チンシャクリョウ</t>
    </rPh>
    <rPh sb="3" eb="5">
      <t>カサン</t>
    </rPh>
    <phoneticPr fontId="5"/>
  </si>
  <si>
    <t>連携施設を設定しない場合</t>
    <phoneticPr fontId="5"/>
  </si>
  <si>
    <t>食事の搬入について自園調理又は連携施設等からの搬入以外の方法による場合</t>
    <phoneticPr fontId="5"/>
  </si>
  <si>
    <t>定員を恒常的に
超過する場合</t>
    <rPh sb="0" eb="2">
      <t>テイイン</t>
    </rPh>
    <rPh sb="3" eb="6">
      <t>コウジョウテキ</t>
    </rPh>
    <rPh sb="8" eb="10">
      <t>チョウカ</t>
    </rPh>
    <rPh sb="12" eb="14">
      <t>バアイ</t>
    </rPh>
    <phoneticPr fontId="5"/>
  </si>
  <si>
    <t>基本分
単価</t>
    <rPh sb="0" eb="3">
      <t>キホンブン</t>
    </rPh>
    <rPh sb="4" eb="6">
      <t>タンカ</t>
    </rPh>
    <phoneticPr fontId="5"/>
  </si>
  <si>
    <t>所長</t>
    <rPh sb="0" eb="2">
      <t>ショチョウ</t>
    </rPh>
    <phoneticPr fontId="5"/>
  </si>
  <si>
    <t>保育標準時間認定</t>
    <rPh sb="0" eb="2">
      <t>ホイク</t>
    </rPh>
    <rPh sb="2" eb="4">
      <t>ヒョウジュン</t>
    </rPh>
    <rPh sb="4" eb="6">
      <t>ジカン</t>
    </rPh>
    <rPh sb="6" eb="8">
      <t>ニンテイ</t>
    </rPh>
    <phoneticPr fontId="5"/>
  </si>
  <si>
    <t>保育短時間認定</t>
    <rPh sb="0" eb="2">
      <t>ホイク</t>
    </rPh>
    <rPh sb="2" eb="3">
      <t>タン</t>
    </rPh>
    <rPh sb="3" eb="5">
      <t>ジカン</t>
    </rPh>
    <rPh sb="5" eb="7">
      <t>ニンテイ</t>
    </rPh>
    <phoneticPr fontId="5"/>
  </si>
  <si>
    <t>基本分単価</t>
    <rPh sb="0" eb="2">
      <t>キホン</t>
    </rPh>
    <rPh sb="2" eb="3">
      <t>ブン</t>
    </rPh>
    <rPh sb="3" eb="4">
      <t>タン</t>
    </rPh>
    <rPh sb="4" eb="5">
      <t>アタイ</t>
    </rPh>
    <phoneticPr fontId="8"/>
  </si>
  <si>
    <t>処遇改善等
加算Ⅰ</t>
    <phoneticPr fontId="5"/>
  </si>
  <si>
    <t>処遇改善等加算Ⅰ</t>
    <rPh sb="0" eb="2">
      <t>ショグウ</t>
    </rPh>
    <rPh sb="2" eb="4">
      <t>カイゼン</t>
    </rPh>
    <rPh sb="4" eb="5">
      <t>トウ</t>
    </rPh>
    <rPh sb="5" eb="7">
      <t>カサン</t>
    </rPh>
    <phoneticPr fontId="8"/>
  </si>
  <si>
    <t>処遇改善
等加算Ⅰ</t>
    <phoneticPr fontId="5"/>
  </si>
  <si>
    <t>加算額</t>
    <rPh sb="0" eb="3">
      <t>カサンガク</t>
    </rPh>
    <phoneticPr fontId="5"/>
  </si>
  <si>
    <t>（注）</t>
    <phoneticPr fontId="5"/>
  </si>
  <si>
    <t>（注）</t>
    <rPh sb="0" eb="3">
      <t>チュウ</t>
    </rPh>
    <phoneticPr fontId="8"/>
  </si>
  <si>
    <t>(注)</t>
    <rPh sb="1" eb="2">
      <t>チュウ</t>
    </rPh>
    <phoneticPr fontId="8"/>
  </si>
  <si>
    <t>標　準</t>
    <rPh sb="0" eb="1">
      <t>シルベ</t>
    </rPh>
    <rPh sb="2" eb="3">
      <t>ジュン</t>
    </rPh>
    <phoneticPr fontId="5"/>
  </si>
  <si>
    <t>都市部</t>
    <rPh sb="0" eb="3">
      <t>トシブ</t>
    </rPh>
    <phoneticPr fontId="5"/>
  </si>
  <si>
    <t>①</t>
    <phoneticPr fontId="5"/>
  </si>
  <si>
    <t>②</t>
    <phoneticPr fontId="5"/>
  </si>
  <si>
    <t>③</t>
    <phoneticPr fontId="5"/>
  </si>
  <si>
    <t>④</t>
    <phoneticPr fontId="5"/>
  </si>
  <si>
    <t>⑥</t>
    <phoneticPr fontId="5"/>
  </si>
  <si>
    <t>⑥</t>
    <phoneticPr fontId="5"/>
  </si>
  <si>
    <t>⑦</t>
    <phoneticPr fontId="5"/>
  </si>
  <si>
    <t>⑦</t>
    <phoneticPr fontId="5"/>
  </si>
  <si>
    <t>⑧</t>
    <phoneticPr fontId="5"/>
  </si>
  <si>
    <t>⑩</t>
    <phoneticPr fontId="5"/>
  </si>
  <si>
    <t>⑪</t>
    <phoneticPr fontId="5"/>
  </si>
  <si>
    <t>⑫</t>
    <phoneticPr fontId="5"/>
  </si>
  <si>
    <t>⑬</t>
    <phoneticPr fontId="5"/>
  </si>
  <si>
    <t>⑭</t>
    <phoneticPr fontId="5"/>
  </si>
  <si>
    <t>⑮</t>
    <phoneticPr fontId="5"/>
  </si>
  <si>
    <t>⑯</t>
    <phoneticPr fontId="5"/>
  </si>
  <si>
    <t>⑱</t>
    <phoneticPr fontId="5"/>
  </si>
  <si>
    <t xml:space="preserve"> 6人
　から
12人
　まで</t>
    <rPh sb="2" eb="3">
      <t>ニン</t>
    </rPh>
    <rPh sb="10" eb="11">
      <t>ニン</t>
    </rPh>
    <phoneticPr fontId="8"/>
  </si>
  <si>
    <t>3号</t>
    <rPh sb="1" eb="2">
      <t>ゴウ</t>
    </rPh>
    <phoneticPr fontId="5"/>
  </si>
  <si>
    <t>１､２歳児</t>
    <rPh sb="3" eb="5">
      <t>サイジ</t>
    </rPh>
    <phoneticPr fontId="8"/>
  </si>
  <si>
    <t>＋</t>
    <phoneticPr fontId="5"/>
  </si>
  <si>
    <t>＋</t>
  </si>
  <si>
    <t>休日保育の年間延べ利用子ども数</t>
    <rPh sb="0" eb="2">
      <t>キュウジツ</t>
    </rPh>
    <rPh sb="2" eb="4">
      <t>ホイク</t>
    </rPh>
    <rPh sb="5" eb="7">
      <t>ネンカン</t>
    </rPh>
    <rPh sb="7" eb="8">
      <t>ノ</t>
    </rPh>
    <rPh sb="9" eb="11">
      <t>リヨウ</t>
    </rPh>
    <rPh sb="11" eb="12">
      <t>コ</t>
    </rPh>
    <rPh sb="14" eb="15">
      <t>スウ</t>
    </rPh>
    <phoneticPr fontId="5"/>
  </si>
  <si>
    <t>Ａ地域</t>
    <phoneticPr fontId="5"/>
  </si>
  <si>
    <t>ａ地域</t>
    <phoneticPr fontId="5"/>
  </si>
  <si>
    <t>－</t>
    <phoneticPr fontId="5"/>
  </si>
  <si>
    <t>　 　　 ～　210人</t>
    <rPh sb="10" eb="11">
      <t>ニン</t>
    </rPh>
    <phoneticPr fontId="5"/>
  </si>
  <si>
    <t>ｂ地域</t>
    <phoneticPr fontId="5"/>
  </si>
  <si>
    <t>＋</t>
    <phoneticPr fontId="5"/>
  </si>
  <si>
    <t>　 280人～　349人</t>
    <rPh sb="5" eb="6">
      <t>ニン</t>
    </rPh>
    <rPh sb="11" eb="12">
      <t>ニン</t>
    </rPh>
    <phoneticPr fontId="5"/>
  </si>
  <si>
    <t>Ｃ地域</t>
    <phoneticPr fontId="5"/>
  </si>
  <si>
    <t xml:space="preserve"> 　350人～　419人</t>
    <rPh sb="5" eb="6">
      <t>ニン</t>
    </rPh>
    <rPh sb="11" eb="12">
      <t>ニン</t>
    </rPh>
    <phoneticPr fontId="5"/>
  </si>
  <si>
    <t>　 420人～　489人</t>
    <rPh sb="5" eb="6">
      <t>ニン</t>
    </rPh>
    <rPh sb="11" eb="12">
      <t>ニン</t>
    </rPh>
    <phoneticPr fontId="5"/>
  </si>
  <si>
    <t xml:space="preserve"> 　490人～　559人</t>
    <rPh sb="5" eb="6">
      <t>ニン</t>
    </rPh>
    <rPh sb="11" eb="12">
      <t>ニン</t>
    </rPh>
    <phoneticPr fontId="5"/>
  </si>
  <si>
    <t>各月初日の</t>
    <rPh sb="0" eb="2">
      <t>カクツキ</t>
    </rPh>
    <rPh sb="2" eb="4">
      <t>ショニチ</t>
    </rPh>
    <phoneticPr fontId="5"/>
  </si>
  <si>
    <t>13人
　から
19人
　まで</t>
    <rPh sb="2" eb="3">
      <t>ニン</t>
    </rPh>
    <rPh sb="10" eb="11">
      <t>ニン</t>
    </rPh>
    <phoneticPr fontId="8"/>
  </si>
  <si>
    <t>　 560人～　629人</t>
    <rPh sb="5" eb="6">
      <t>ニン</t>
    </rPh>
    <rPh sb="11" eb="12">
      <t>ニン</t>
    </rPh>
    <phoneticPr fontId="5"/>
  </si>
  <si>
    <t>利用子ども数</t>
    <rPh sb="0" eb="2">
      <t>リヨウ</t>
    </rPh>
    <rPh sb="2" eb="3">
      <t>コ</t>
    </rPh>
    <rPh sb="5" eb="6">
      <t>スウ</t>
    </rPh>
    <phoneticPr fontId="5"/>
  </si>
  <si>
    <t>＋</t>
    <phoneticPr fontId="5"/>
  </si>
  <si>
    <t>　 630人～　699人</t>
    <rPh sb="5" eb="6">
      <t>ニン</t>
    </rPh>
    <rPh sb="11" eb="12">
      <t>ニン</t>
    </rPh>
    <phoneticPr fontId="5"/>
  </si>
  <si>
    <t xml:space="preserve"> 　700人～　769人</t>
    <rPh sb="5" eb="6">
      <t>ニン</t>
    </rPh>
    <rPh sb="11" eb="12">
      <t>ニン</t>
    </rPh>
    <phoneticPr fontId="5"/>
  </si>
  <si>
    <t>Ｂ地域</t>
    <phoneticPr fontId="5"/>
  </si>
  <si>
    <t xml:space="preserve"> 　770人～　839人</t>
    <rPh sb="5" eb="6">
      <t>ニン</t>
    </rPh>
    <rPh sb="11" eb="12">
      <t>ニン</t>
    </rPh>
    <phoneticPr fontId="5"/>
  </si>
  <si>
    <t>　 840人～　909人</t>
  </si>
  <si>
    <t xml:space="preserve"> 　910人～　979人</t>
    <rPh sb="5" eb="6">
      <t>ニン</t>
    </rPh>
    <rPh sb="11" eb="12">
      <t>ニン</t>
    </rPh>
    <phoneticPr fontId="5"/>
  </si>
  <si>
    <t>　 980人～1,049人</t>
    <rPh sb="5" eb="6">
      <t>ニン</t>
    </rPh>
    <rPh sb="12" eb="13">
      <t>ニン</t>
    </rPh>
    <phoneticPr fontId="5"/>
  </si>
  <si>
    <t xml:space="preserve"> 1,050人～</t>
    <rPh sb="6" eb="7">
      <t>ニン</t>
    </rPh>
    <phoneticPr fontId="5"/>
  </si>
  <si>
    <t>16/100
地域</t>
    <phoneticPr fontId="8"/>
  </si>
  <si>
    <t>Ｄ地域</t>
    <phoneticPr fontId="5"/>
  </si>
  <si>
    <t>加算部分２</t>
    <rPh sb="0" eb="2">
      <t>カサン</t>
    </rPh>
    <rPh sb="2" eb="4">
      <t>ブブン</t>
    </rPh>
    <phoneticPr fontId="5"/>
  </si>
  <si>
    <t>処遇改善等加算Ⅱ</t>
    <rPh sb="0" eb="2">
      <t>ショグウ</t>
    </rPh>
    <rPh sb="2" eb="4">
      <t>カイゼン</t>
    </rPh>
    <rPh sb="4" eb="5">
      <t>トウ</t>
    </rPh>
    <rPh sb="5" eb="7">
      <t>カサン</t>
    </rPh>
    <phoneticPr fontId="5"/>
  </si>
  <si>
    <t>　以下の加算を合算した額を各月初日の利用子ども数で除した額</t>
    <rPh sb="1" eb="3">
      <t>イカ</t>
    </rPh>
    <rPh sb="4" eb="6">
      <t>カサン</t>
    </rPh>
    <rPh sb="7" eb="9">
      <t>ガッサン</t>
    </rPh>
    <rPh sb="11" eb="12">
      <t>ガク</t>
    </rPh>
    <rPh sb="13" eb="15">
      <t>カクツキ</t>
    </rPh>
    <rPh sb="15" eb="17">
      <t>ショニチ</t>
    </rPh>
    <rPh sb="18" eb="20">
      <t>リヨウ</t>
    </rPh>
    <rPh sb="20" eb="21">
      <t>コ</t>
    </rPh>
    <rPh sb="23" eb="24">
      <t>スウ</t>
    </rPh>
    <rPh sb="25" eb="26">
      <t>ジョ</t>
    </rPh>
    <rPh sb="28" eb="29">
      <t>ガク</t>
    </rPh>
    <phoneticPr fontId="5"/>
  </si>
  <si>
    <t xml:space="preserve">※１　各月初日の利用子どもの単価に加算
※２　人数Ａ及び人数Ｂについては、別に定める
</t>
    <rPh sb="3" eb="5">
      <t>カクツキ</t>
    </rPh>
    <rPh sb="5" eb="7">
      <t>ショニチ</t>
    </rPh>
    <rPh sb="8" eb="10">
      <t>リヨウ</t>
    </rPh>
    <rPh sb="10" eb="11">
      <t>コ</t>
    </rPh>
    <rPh sb="14" eb="16">
      <t>タンカ</t>
    </rPh>
    <rPh sb="17" eb="19">
      <t>カサン</t>
    </rPh>
    <rPh sb="23" eb="25">
      <t>ニンズウ</t>
    </rPh>
    <rPh sb="26" eb="27">
      <t>オヨ</t>
    </rPh>
    <rPh sb="28" eb="30">
      <t>ニンズウ</t>
    </rPh>
    <rPh sb="37" eb="38">
      <t>ベツ</t>
    </rPh>
    <rPh sb="39" eb="40">
      <t>サダ</t>
    </rPh>
    <phoneticPr fontId="5"/>
  </si>
  <si>
    <t>冷暖房費加算</t>
    <rPh sb="0" eb="3">
      <t>レイダンボウ</t>
    </rPh>
    <rPh sb="3" eb="4">
      <t>ヒ</t>
    </rPh>
    <rPh sb="4" eb="6">
      <t>カサン</t>
    </rPh>
    <phoneticPr fontId="8"/>
  </si>
  <si>
    <t>１級地</t>
    <rPh sb="1" eb="3">
      <t>キュウチ</t>
    </rPh>
    <phoneticPr fontId="8"/>
  </si>
  <si>
    <t>４級地</t>
    <rPh sb="1" eb="3">
      <t>キュウチ</t>
    </rPh>
    <phoneticPr fontId="8"/>
  </si>
  <si>
    <t>※以下の区分に応じて、各月の単価に加算
　１級地から４級地：国家公務員の寒冷地手当に関する法律（昭和
　　　　　　　　　　２４年法律第２００号）第１条第１号及び第
　　　　　　　　　　２号に掲げる地域
　そ の 他  地  域：１級地から４級地以外の地域</t>
    <rPh sb="1" eb="3">
      <t>イカ</t>
    </rPh>
    <rPh sb="4" eb="6">
      <t>クブン</t>
    </rPh>
    <rPh sb="22" eb="24">
      <t>キュウチ</t>
    </rPh>
    <rPh sb="27" eb="29">
      <t>キュウチ</t>
    </rPh>
    <rPh sb="30" eb="32">
      <t>コッカ</t>
    </rPh>
    <rPh sb="32" eb="35">
      <t>コウムイン</t>
    </rPh>
    <rPh sb="36" eb="39">
      <t>カンレイチ</t>
    </rPh>
    <rPh sb="39" eb="41">
      <t>テアテ</t>
    </rPh>
    <rPh sb="42" eb="43">
      <t>カン</t>
    </rPh>
    <rPh sb="45" eb="47">
      <t>ホウリツ</t>
    </rPh>
    <rPh sb="48" eb="50">
      <t>ショウワ</t>
    </rPh>
    <rPh sb="63" eb="64">
      <t>ネン</t>
    </rPh>
    <rPh sb="64" eb="66">
      <t>ホウリツ</t>
    </rPh>
    <rPh sb="66" eb="67">
      <t>ダイ</t>
    </rPh>
    <rPh sb="70" eb="71">
      <t>ゴウ</t>
    </rPh>
    <rPh sb="72" eb="73">
      <t>ダイ</t>
    </rPh>
    <rPh sb="74" eb="75">
      <t>ジョウ</t>
    </rPh>
    <rPh sb="75" eb="76">
      <t>ダイ</t>
    </rPh>
    <rPh sb="77" eb="78">
      <t>ゴウ</t>
    </rPh>
    <rPh sb="78" eb="79">
      <t>オヨ</t>
    </rPh>
    <rPh sb="80" eb="81">
      <t>ダイ</t>
    </rPh>
    <rPh sb="93" eb="94">
      <t>ゴウ</t>
    </rPh>
    <rPh sb="95" eb="96">
      <t>カカ</t>
    </rPh>
    <rPh sb="98" eb="100">
      <t>チイキ</t>
    </rPh>
    <rPh sb="106" eb="107">
      <t>タ</t>
    </rPh>
    <rPh sb="115" eb="117">
      <t>キュウチ</t>
    </rPh>
    <rPh sb="120" eb="122">
      <t>キュウチ</t>
    </rPh>
    <rPh sb="122" eb="124">
      <t>イガイ</t>
    </rPh>
    <rPh sb="125" eb="127">
      <t>チイキ</t>
    </rPh>
    <phoneticPr fontId="8"/>
  </si>
  <si>
    <t>２級地</t>
    <rPh sb="1" eb="3">
      <t>キュウチ</t>
    </rPh>
    <phoneticPr fontId="8"/>
  </si>
  <si>
    <t>その他地域</t>
    <rPh sb="2" eb="3">
      <t>タ</t>
    </rPh>
    <rPh sb="3" eb="5">
      <t>チイキ</t>
    </rPh>
    <phoneticPr fontId="8"/>
  </si>
  <si>
    <t>３級地</t>
    <rPh sb="1" eb="3">
      <t>キュウチ</t>
    </rPh>
    <phoneticPr fontId="8"/>
  </si>
  <si>
    <t>除雪費加算</t>
    <rPh sb="0" eb="2">
      <t>ジョセツ</t>
    </rPh>
    <rPh sb="2" eb="3">
      <t>ヒ</t>
    </rPh>
    <rPh sb="3" eb="5">
      <t>カサン</t>
    </rPh>
    <phoneticPr fontId="8"/>
  </si>
  <si>
    <t>※３月初日の利用子どもの単価に加算</t>
    <rPh sb="3" eb="5">
      <t>ショニチ</t>
    </rPh>
    <rPh sb="6" eb="8">
      <t>リヨウ</t>
    </rPh>
    <rPh sb="8" eb="9">
      <t>コ</t>
    </rPh>
    <phoneticPr fontId="8"/>
  </si>
  <si>
    <t>降灰除去費加算</t>
    <rPh sb="0" eb="2">
      <t>コウカイ</t>
    </rPh>
    <rPh sb="2" eb="4">
      <t>ジョキョ</t>
    </rPh>
    <rPh sb="4" eb="5">
      <t>ヒ</t>
    </rPh>
    <rPh sb="5" eb="7">
      <t>カサン</t>
    </rPh>
    <phoneticPr fontId="8"/>
  </si>
  <si>
    <t>施設機能強化推進費加算</t>
    <rPh sb="0" eb="2">
      <t>シセツ</t>
    </rPh>
    <rPh sb="2" eb="4">
      <t>キノウ</t>
    </rPh>
    <rPh sb="4" eb="6">
      <t>キョウカ</t>
    </rPh>
    <rPh sb="6" eb="8">
      <t>スイシン</t>
    </rPh>
    <rPh sb="8" eb="9">
      <t>ヒ</t>
    </rPh>
    <rPh sb="9" eb="11">
      <t>カサン</t>
    </rPh>
    <phoneticPr fontId="8"/>
  </si>
  <si>
    <t>　</t>
    <phoneticPr fontId="8"/>
  </si>
  <si>
    <t>第三者評価受審加算</t>
    <rPh sb="0" eb="3">
      <t>ダイサンシャ</t>
    </rPh>
    <rPh sb="3" eb="5">
      <t>ヒョウカ</t>
    </rPh>
    <rPh sb="5" eb="7">
      <t>ジュシン</t>
    </rPh>
    <rPh sb="7" eb="9">
      <t>カサン</t>
    </rPh>
    <phoneticPr fontId="8"/>
  </si>
  <si>
    <t>（ 注 ）年度の初日の前日における満年齢に応じて月額を調整</t>
    <phoneticPr fontId="5"/>
  </si>
  <si>
    <t>12１，２歳児</t>
    <rPh sb="5" eb="6">
      <t>サイ</t>
    </rPh>
    <rPh sb="6" eb="7">
      <t>ジ</t>
    </rPh>
    <phoneticPr fontId="5"/>
  </si>
  <si>
    <t>12乳児</t>
    <rPh sb="2" eb="4">
      <t>ニュウジ</t>
    </rPh>
    <phoneticPr fontId="5"/>
  </si>
  <si>
    <t>19１，２歳児</t>
    <rPh sb="5" eb="6">
      <t>サイ</t>
    </rPh>
    <rPh sb="6" eb="7">
      <t>ジ</t>
    </rPh>
    <phoneticPr fontId="5"/>
  </si>
  <si>
    <t>19乳児</t>
    <rPh sb="2" eb="4">
      <t>ニュウジ</t>
    </rPh>
    <phoneticPr fontId="5"/>
  </si>
  <si>
    <t>乳児（障害児）</t>
    <rPh sb="0" eb="2">
      <t>ニュウジ</t>
    </rPh>
    <rPh sb="3" eb="5">
      <t>ショウガイ</t>
    </rPh>
    <rPh sb="5" eb="6">
      <t>ジ</t>
    </rPh>
    <phoneticPr fontId="8"/>
  </si>
  <si>
    <t>1歳児（障害児）</t>
    <rPh sb="1" eb="2">
      <t>サイ</t>
    </rPh>
    <rPh sb="2" eb="3">
      <t>ジ</t>
    </rPh>
    <rPh sb="4" eb="6">
      <t>ショウガイ</t>
    </rPh>
    <rPh sb="6" eb="7">
      <t>ジ</t>
    </rPh>
    <phoneticPr fontId="8"/>
  </si>
  <si>
    <t>2歳児（障害児）</t>
    <rPh sb="1" eb="2">
      <t>サイ</t>
    </rPh>
    <rPh sb="2" eb="3">
      <t>ジ</t>
    </rPh>
    <rPh sb="4" eb="6">
      <t>ショウガイ</t>
    </rPh>
    <rPh sb="6" eb="7">
      <t>ジ</t>
    </rPh>
    <phoneticPr fontId="8"/>
  </si>
  <si>
    <t>2歳児</t>
    <rPh sb="1" eb="2">
      <t>サイ</t>
    </rPh>
    <rPh sb="2" eb="3">
      <t>ジ</t>
    </rPh>
    <phoneticPr fontId="8"/>
  </si>
  <si>
    <t>障害児保育加算</t>
    <rPh sb="0" eb="2">
      <t>ショウガイ</t>
    </rPh>
    <rPh sb="2" eb="3">
      <t>ジ</t>
    </rPh>
    <rPh sb="3" eb="5">
      <t>ホイク</t>
    </rPh>
    <rPh sb="5" eb="7">
      <t>カサン</t>
    </rPh>
    <phoneticPr fontId="8"/>
  </si>
  <si>
    <t>加算見込額（処遇改善等加算【国】（1,000円未満切り捨て））</t>
    <rPh sb="0" eb="2">
      <t>カサン</t>
    </rPh>
    <rPh sb="2" eb="4">
      <t>ミコミ</t>
    </rPh>
    <rPh sb="4" eb="5">
      <t>ガク</t>
    </rPh>
    <phoneticPr fontId="4"/>
  </si>
  <si>
    <t>処遇改善等加算の単価の合計額②</t>
    <rPh sb="0" eb="2">
      <t>ショグウ</t>
    </rPh>
    <rPh sb="2" eb="4">
      <t>カイゼン</t>
    </rPh>
    <rPh sb="4" eb="5">
      <t>トウ</t>
    </rPh>
    <rPh sb="5" eb="7">
      <t>カサン</t>
    </rPh>
    <rPh sb="8" eb="10">
      <t>タンカ</t>
    </rPh>
    <rPh sb="11" eb="13">
      <t>ゴウケイ</t>
    </rPh>
    <rPh sb="13" eb="14">
      <t>ガク</t>
    </rPh>
    <phoneticPr fontId="4"/>
  </si>
  <si>
    <t>基礎分（②+③）</t>
    <rPh sb="0" eb="2">
      <t>キソ</t>
    </rPh>
    <rPh sb="2" eb="3">
      <t>ブン</t>
    </rPh>
    <phoneticPr fontId="4"/>
  </si>
  <si>
    <t>賃金改善要件分（②+③）</t>
    <rPh sb="0" eb="2">
      <t>チンギン</t>
    </rPh>
    <rPh sb="2" eb="4">
      <t>カイゼン</t>
    </rPh>
    <rPh sb="4" eb="6">
      <t>ヨウケン</t>
    </rPh>
    <rPh sb="6" eb="7">
      <t>ブン</t>
    </rPh>
    <phoneticPr fontId="4"/>
  </si>
  <si>
    <t>平均経験年数</t>
    <rPh sb="0" eb="2">
      <t>ヘイキン</t>
    </rPh>
    <rPh sb="2" eb="4">
      <t>ケイケン</t>
    </rPh>
    <rPh sb="4" eb="6">
      <t>ネンスウ</t>
    </rPh>
    <phoneticPr fontId="8"/>
  </si>
  <si>
    <t>小規模A型
事業所内保育</t>
    <rPh sb="0" eb="3">
      <t>ショウキボ</t>
    </rPh>
    <rPh sb="4" eb="5">
      <t>ガタ</t>
    </rPh>
    <rPh sb="6" eb="9">
      <t>ジギョウショ</t>
    </rPh>
    <rPh sb="9" eb="10">
      <t>ナイ</t>
    </rPh>
    <rPh sb="10" eb="12">
      <t>ホイク</t>
    </rPh>
    <phoneticPr fontId="4"/>
  </si>
  <si>
    <t>＋</t>
    <phoneticPr fontId="5"/>
  </si>
  <si>
    <t>＋</t>
    <phoneticPr fontId="5"/>
  </si>
  <si>
    <t>÷</t>
    <phoneticPr fontId="5"/>
  </si>
  <si>
    <t>Ａ地域</t>
    <phoneticPr fontId="5"/>
  </si>
  <si>
    <t>ｂ地域</t>
    <phoneticPr fontId="5"/>
  </si>
  <si>
    <t>ｃ地域</t>
    <phoneticPr fontId="5"/>
  </si>
  <si>
    <t>ｄ地域</t>
    <phoneticPr fontId="5"/>
  </si>
  <si>
    <t>ａ地域</t>
    <phoneticPr fontId="5"/>
  </si>
  <si>
    <t>Ｂ地域</t>
    <phoneticPr fontId="5"/>
  </si>
  <si>
    <t>Ｄ地域</t>
    <phoneticPr fontId="5"/>
  </si>
  <si>
    <t>※青色欄を記入してください。</t>
    <rPh sb="1" eb="3">
      <t>アオイロ</t>
    </rPh>
    <rPh sb="3" eb="4">
      <t>ラン</t>
    </rPh>
    <rPh sb="5" eb="7">
      <t>キニュウ</t>
    </rPh>
    <phoneticPr fontId="4"/>
  </si>
  <si>
    <t>実施月数
（通常12月）</t>
    <phoneticPr fontId="4"/>
  </si>
  <si>
    <t>処遇改善等加算Ⅰ</t>
    <rPh sb="0" eb="2">
      <t>ショグウ</t>
    </rPh>
    <rPh sb="2" eb="4">
      <t>カイゼン</t>
    </rPh>
    <rPh sb="4" eb="5">
      <t>トウ</t>
    </rPh>
    <rPh sb="5" eb="7">
      <t>カサン</t>
    </rPh>
    <phoneticPr fontId="1"/>
  </si>
  <si>
    <t>　 211人～　279人</t>
    <phoneticPr fontId="5"/>
  </si>
  <si>
    <t>・処遇改善等加算Ⅱ－①</t>
    <phoneticPr fontId="5"/>
  </si>
  <si>
    <t xml:space="preserve">× 人数Ａ </t>
    <phoneticPr fontId="5"/>
  </si>
  <si>
    <t>・処遇改善等加算Ⅱ－②</t>
    <phoneticPr fontId="5"/>
  </si>
  <si>
    <t>× 人数Ｂ</t>
    <phoneticPr fontId="5"/>
  </si>
  <si>
    <t>⑲</t>
    <phoneticPr fontId="5"/>
  </si>
  <si>
    <t>(⑥＋⑦＋⑪)</t>
  </si>
  <si>
    <t>管理者を配置していない場合</t>
    <rPh sb="0" eb="3">
      <t>カンリシャ</t>
    </rPh>
    <rPh sb="4" eb="6">
      <t>ハイチ</t>
    </rPh>
    <rPh sb="11" eb="13">
      <t>バアイ</t>
    </rPh>
    <phoneticPr fontId="5"/>
  </si>
  <si>
    <t>⑯</t>
  </si>
  <si>
    <t>土曜日に閉所する場合</t>
    <rPh sb="0" eb="3">
      <t>ドヨウビ</t>
    </rPh>
    <rPh sb="4" eb="6">
      <t>ヘイショ</t>
    </rPh>
    <rPh sb="8" eb="10">
      <t>バアイ</t>
    </rPh>
    <phoneticPr fontId="5"/>
  </si>
  <si>
    <t>月に１日土曜日を閉所する場合</t>
    <rPh sb="0" eb="1">
      <t>ツキ</t>
    </rPh>
    <rPh sb="3" eb="4">
      <t>ニチ</t>
    </rPh>
    <rPh sb="4" eb="7">
      <t>ドヨウビ</t>
    </rPh>
    <rPh sb="8" eb="10">
      <t>ヘイショ</t>
    </rPh>
    <rPh sb="12" eb="14">
      <t>バアイ</t>
    </rPh>
    <phoneticPr fontId="5"/>
  </si>
  <si>
    <t>月に２日土曜日を閉所する場合</t>
    <rPh sb="0" eb="1">
      <t>ツキ</t>
    </rPh>
    <rPh sb="3" eb="4">
      <t>ニチ</t>
    </rPh>
    <rPh sb="4" eb="7">
      <t>ドヨウビ</t>
    </rPh>
    <rPh sb="8" eb="10">
      <t>ヘイショ</t>
    </rPh>
    <rPh sb="12" eb="14">
      <t>バアイ</t>
    </rPh>
    <phoneticPr fontId="5"/>
  </si>
  <si>
    <t>月に３日以上土曜日を閉所する場合</t>
    <rPh sb="0" eb="1">
      <t>ツキ</t>
    </rPh>
    <rPh sb="3" eb="4">
      <t>ニチ</t>
    </rPh>
    <rPh sb="4" eb="6">
      <t>イジョウ</t>
    </rPh>
    <rPh sb="6" eb="9">
      <t>ドヨウビ</t>
    </rPh>
    <rPh sb="10" eb="12">
      <t>ヘイショ</t>
    </rPh>
    <rPh sb="14" eb="16">
      <t>バアイ</t>
    </rPh>
    <phoneticPr fontId="5"/>
  </si>
  <si>
    <t>全ての土曜日を閉所する場合</t>
    <rPh sb="0" eb="1">
      <t>スベ</t>
    </rPh>
    <rPh sb="3" eb="6">
      <t>ドヨウビ</t>
    </rPh>
    <rPh sb="7" eb="9">
      <t>ヘイショ</t>
    </rPh>
    <rPh sb="11" eb="13">
      <t>バアイ</t>
    </rPh>
    <phoneticPr fontId="5"/>
  </si>
  <si>
    <t>⑰</t>
  </si>
  <si>
    <t>(⑥＋⑦
　＋⑨＋⑪)</t>
  </si>
  <si>
    <t>(⑥～⑰)</t>
  </si>
  <si>
    <t>⑳</t>
    <phoneticPr fontId="5"/>
  </si>
  <si>
    <t>㉑</t>
    <phoneticPr fontId="5"/>
  </si>
  <si>
    <t>㉒</t>
    <phoneticPr fontId="5"/>
  </si>
  <si>
    <t>㉓</t>
    <phoneticPr fontId="5"/>
  </si>
  <si>
    <t>栄養管理加算</t>
    <rPh sb="0" eb="2">
      <t>エイヨウ</t>
    </rPh>
    <rPh sb="2" eb="4">
      <t>カンリ</t>
    </rPh>
    <rPh sb="4" eb="6">
      <t>カサン</t>
    </rPh>
    <phoneticPr fontId="5"/>
  </si>
  <si>
    <t>㉔</t>
    <phoneticPr fontId="5"/>
  </si>
  <si>
    <t>Ａ</t>
    <phoneticPr fontId="8"/>
  </si>
  <si>
    <t>基本額</t>
    <phoneticPr fontId="8"/>
  </si>
  <si>
    <t>処遇改善等加算Ⅰ</t>
    <phoneticPr fontId="8"/>
  </si>
  <si>
    <t>※以下の区分に応じて、各月初日の利用子どもの単価に加算
　Ａ：Bを除き栄養士を雇用契約等により配置している施設
　Ｂ：基本分単価及び他の加算の認定に当たって求められる
　　　職員が栄養士を兼務している施設
　Ｃ：A又はBを除き、栄養士を嘱託等している施設</t>
    <phoneticPr fontId="5"/>
  </si>
  <si>
    <t>（</t>
    <phoneticPr fontId="8"/>
  </si>
  <si>
    <t>＋</t>
    <phoneticPr fontId="8"/>
  </si>
  <si>
    <t>）</t>
    <phoneticPr fontId="8"/>
  </si>
  <si>
    <t>÷各月初日の利用子ども数</t>
    <phoneticPr fontId="8"/>
  </si>
  <si>
    <t>Ｂ</t>
    <phoneticPr fontId="5"/>
  </si>
  <si>
    <t>Ｃ</t>
    <phoneticPr fontId="8"/>
  </si>
  <si>
    <t>÷各月初日の利用子ども数</t>
  </si>
  <si>
    <t>㉕</t>
    <phoneticPr fontId="5"/>
  </si>
  <si>
    <t>休日保育加算</t>
    <rPh sb="0" eb="2">
      <t>キュウジツ</t>
    </rPh>
    <rPh sb="2" eb="4">
      <t>ホイク</t>
    </rPh>
    <rPh sb="4" eb="6">
      <t>カサン</t>
    </rPh>
    <phoneticPr fontId="1"/>
  </si>
  <si>
    <t>休日</t>
    <rPh sb="0" eb="2">
      <t>キュウジツ</t>
    </rPh>
    <phoneticPr fontId="1"/>
  </si>
  <si>
    <t>管理者を配置していない場合</t>
    <rPh sb="0" eb="3">
      <t>カンリシャ</t>
    </rPh>
    <rPh sb="4" eb="6">
      <t>ハイチ</t>
    </rPh>
    <rPh sb="11" eb="13">
      <t>バアイ</t>
    </rPh>
    <phoneticPr fontId="1"/>
  </si>
  <si>
    <t>食事の搬入について自園調理又は連携施設等からの搬入以外の方法による場合</t>
    <rPh sb="0" eb="2">
      <t>ショクジ</t>
    </rPh>
    <rPh sb="3" eb="5">
      <t>ハンニュウ</t>
    </rPh>
    <rPh sb="9" eb="10">
      <t>ジ</t>
    </rPh>
    <rPh sb="10" eb="11">
      <t>エン</t>
    </rPh>
    <rPh sb="11" eb="13">
      <t>チョウリ</t>
    </rPh>
    <rPh sb="13" eb="14">
      <t>マタ</t>
    </rPh>
    <rPh sb="15" eb="17">
      <t>レンケイ</t>
    </rPh>
    <rPh sb="17" eb="19">
      <t>シセツ</t>
    </rPh>
    <rPh sb="19" eb="20">
      <t>トウ</t>
    </rPh>
    <rPh sb="23" eb="25">
      <t>ハンニュウ</t>
    </rPh>
    <rPh sb="25" eb="27">
      <t>イガイ</t>
    </rPh>
    <rPh sb="28" eb="30">
      <t>ホウホウ</t>
    </rPh>
    <rPh sb="33" eb="35">
      <t>バアイ</t>
    </rPh>
    <phoneticPr fontId="1"/>
  </si>
  <si>
    <t>3日以上</t>
    <rPh sb="1" eb="2">
      <t>ニチ</t>
    </rPh>
    <rPh sb="2" eb="4">
      <t>イジョウ</t>
    </rPh>
    <phoneticPr fontId="1"/>
  </si>
  <si>
    <t>全て</t>
    <rPh sb="0" eb="1">
      <t>スベ</t>
    </rPh>
    <phoneticPr fontId="1"/>
  </si>
  <si>
    <t>土曜日に閉所する場合</t>
    <rPh sb="0" eb="3">
      <t>ドヨウビ</t>
    </rPh>
    <rPh sb="4" eb="6">
      <t>ヘイショ</t>
    </rPh>
    <rPh sb="8" eb="10">
      <t>バアイ</t>
    </rPh>
    <phoneticPr fontId="1"/>
  </si>
  <si>
    <t>③合計</t>
    <rPh sb="1" eb="3">
      <t>ゴウケイ</t>
    </rPh>
    <phoneticPr fontId="4"/>
  </si>
  <si>
    <t>栄養管理加算</t>
    <rPh sb="0" eb="2">
      <t>エイヨウ</t>
    </rPh>
    <rPh sb="2" eb="4">
      <t>カンリ</t>
    </rPh>
    <rPh sb="4" eb="6">
      <t>カサン</t>
    </rPh>
    <phoneticPr fontId="8"/>
  </si>
  <si>
    <t>④合計</t>
    <rPh sb="1" eb="3">
      <t>ゴウケイ</t>
    </rPh>
    <phoneticPr fontId="4"/>
  </si>
  <si>
    <t>栄養管理加算</t>
    <rPh sb="0" eb="2">
      <t>エイヨウ</t>
    </rPh>
    <rPh sb="2" eb="4">
      <t>カンリ</t>
    </rPh>
    <rPh sb="4" eb="6">
      <t>カサン</t>
    </rPh>
    <phoneticPr fontId="1"/>
  </si>
  <si>
    <t>配置</t>
    <rPh sb="0" eb="2">
      <t>ハイチ</t>
    </rPh>
    <phoneticPr fontId="1"/>
  </si>
  <si>
    <t>兼務</t>
    <rPh sb="0" eb="2">
      <t>ケンム</t>
    </rPh>
    <phoneticPr fontId="2"/>
  </si>
  <si>
    <t>特定加算④</t>
    <phoneticPr fontId="1"/>
  </si>
  <si>
    <t>市町村</t>
    <rPh sb="0" eb="3">
      <t>シチョウソン</t>
    </rPh>
    <phoneticPr fontId="8"/>
  </si>
  <si>
    <t>施設・事業所名称</t>
    <rPh sb="0" eb="2">
      <t>シセツ</t>
    </rPh>
    <rPh sb="3" eb="6">
      <t>ジギョウショ</t>
    </rPh>
    <rPh sb="6" eb="8">
      <t>メイショウ</t>
    </rPh>
    <phoneticPr fontId="4"/>
  </si>
  <si>
    <t>代表者職・氏名</t>
    <rPh sb="0" eb="3">
      <t>ダイヒョウシャ</t>
    </rPh>
    <rPh sb="3" eb="4">
      <t>ショク</t>
    </rPh>
    <rPh sb="5" eb="7">
      <t>シメイ</t>
    </rPh>
    <phoneticPr fontId="4"/>
  </si>
  <si>
    <t>横浜市</t>
    <rPh sb="0" eb="3">
      <t>ヨコハマシ</t>
    </rPh>
    <phoneticPr fontId="1"/>
  </si>
  <si>
    <t>区</t>
    <rPh sb="0" eb="1">
      <t>ク</t>
    </rPh>
    <phoneticPr fontId="1"/>
  </si>
  <si>
    <t>新規事由</t>
    <rPh sb="0" eb="2">
      <t>シンキ</t>
    </rPh>
    <rPh sb="2" eb="4">
      <t>ジユウ</t>
    </rPh>
    <phoneticPr fontId="1"/>
  </si>
  <si>
    <t>基準年度</t>
    <rPh sb="0" eb="2">
      <t>キジュン</t>
    </rPh>
    <rPh sb="2" eb="4">
      <t>ネンド</t>
    </rPh>
    <phoneticPr fontId="1"/>
  </si>
  <si>
    <t>基準年度の
賃金改善要件分</t>
    <rPh sb="0" eb="2">
      <t>キジュン</t>
    </rPh>
    <rPh sb="2" eb="4">
      <t>ネンド</t>
    </rPh>
    <rPh sb="6" eb="8">
      <t>チンギン</t>
    </rPh>
    <rPh sb="8" eb="10">
      <t>カイゼン</t>
    </rPh>
    <rPh sb="10" eb="12">
      <t>ヨウケン</t>
    </rPh>
    <rPh sb="12" eb="13">
      <t>ブン</t>
    </rPh>
    <phoneticPr fontId="1"/>
  </si>
  <si>
    <t>新規事由に係る
加算率</t>
    <rPh sb="0" eb="2">
      <t>シンキ</t>
    </rPh>
    <rPh sb="2" eb="4">
      <t>ジユウ</t>
    </rPh>
    <rPh sb="5" eb="6">
      <t>カカ</t>
    </rPh>
    <rPh sb="8" eb="10">
      <t>カサン</t>
    </rPh>
    <rPh sb="10" eb="11">
      <t>リツ</t>
    </rPh>
    <phoneticPr fontId="1"/>
  </si>
  <si>
    <t>年度</t>
    <rPh sb="0" eb="2">
      <t>ネンド</t>
    </rPh>
    <phoneticPr fontId="1"/>
  </si>
  <si>
    <t>基準年度加算率</t>
    <rPh sb="0" eb="2">
      <t>キジュン</t>
    </rPh>
    <rPh sb="2" eb="4">
      <t>ネンド</t>
    </rPh>
    <rPh sb="4" eb="6">
      <t>カサン</t>
    </rPh>
    <rPh sb="6" eb="7">
      <t>リツ</t>
    </rPh>
    <phoneticPr fontId="1"/>
  </si>
  <si>
    <t>平成24年度</t>
    <rPh sb="0" eb="2">
      <t>ヘイセイ</t>
    </rPh>
    <rPh sb="4" eb="6">
      <t>ネンド</t>
    </rPh>
    <phoneticPr fontId="1"/>
  </si>
  <si>
    <t>平成26年度</t>
    <rPh sb="0" eb="2">
      <t>ヘイセイ</t>
    </rPh>
    <rPh sb="4" eb="6">
      <t>ネンド</t>
    </rPh>
    <phoneticPr fontId="1"/>
  </si>
  <si>
    <t>平成27年度</t>
    <rPh sb="0" eb="2">
      <t>ヘイセイ</t>
    </rPh>
    <rPh sb="4" eb="6">
      <t>ネンド</t>
    </rPh>
    <phoneticPr fontId="1"/>
  </si>
  <si>
    <t>平成28年度</t>
    <rPh sb="0" eb="2">
      <t>ヘイセイ</t>
    </rPh>
    <rPh sb="4" eb="6">
      <t>ネンド</t>
    </rPh>
    <phoneticPr fontId="1"/>
  </si>
  <si>
    <t>平成29年度</t>
    <rPh sb="0" eb="2">
      <t>ヘイセイ</t>
    </rPh>
    <rPh sb="4" eb="6">
      <t>ネンド</t>
    </rPh>
    <phoneticPr fontId="1"/>
  </si>
  <si>
    <t>平成30年度</t>
    <rPh sb="0" eb="2">
      <t>ヘイセイ</t>
    </rPh>
    <rPh sb="4" eb="6">
      <t>ネンド</t>
    </rPh>
    <phoneticPr fontId="1"/>
  </si>
  <si>
    <t>令和元年度</t>
    <rPh sb="0" eb="2">
      <t>レイワ</t>
    </rPh>
    <rPh sb="2" eb="4">
      <t>ガンネン</t>
    </rPh>
    <rPh sb="4" eb="5">
      <t>ド</t>
    </rPh>
    <phoneticPr fontId="1"/>
  </si>
  <si>
    <t>うち特定加算見込額分</t>
    <phoneticPr fontId="1"/>
  </si>
  <si>
    <t>○</t>
  </si>
  <si>
    <t>1日</t>
    <rPh sb="1" eb="2">
      <t>ニチ</t>
    </rPh>
    <phoneticPr fontId="1"/>
  </si>
  <si>
    <t>2日</t>
    <rPh sb="1" eb="2">
      <t>ニチ</t>
    </rPh>
    <phoneticPr fontId="1"/>
  </si>
  <si>
    <t>―</t>
    <phoneticPr fontId="1"/>
  </si>
  <si>
    <t>特定加算見込額（処遇改善等加算【国】（1,000円未満切り捨て））</t>
    <rPh sb="0" eb="2">
      <t>トクテイ</t>
    </rPh>
    <rPh sb="2" eb="4">
      <t>カサン</t>
    </rPh>
    <rPh sb="4" eb="6">
      <t>ミコミ</t>
    </rPh>
    <rPh sb="6" eb="7">
      <t>ガク</t>
    </rPh>
    <phoneticPr fontId="4"/>
  </si>
  <si>
    <t>令和３年度 処遇改善等加算Ⅰ加算見込額積算表</t>
    <rPh sb="0" eb="2">
      <t>レイワ</t>
    </rPh>
    <rPh sb="3" eb="5">
      <t>ネンド</t>
    </rPh>
    <rPh sb="5" eb="7">
      <t>ヘイネンド</t>
    </rPh>
    <rPh sb="6" eb="8">
      <t>ショグウ</t>
    </rPh>
    <rPh sb="8" eb="10">
      <t>カイゼン</t>
    </rPh>
    <rPh sb="10" eb="11">
      <t>トウ</t>
    </rPh>
    <rPh sb="11" eb="13">
      <t>カサン</t>
    </rPh>
    <rPh sb="14" eb="16">
      <t>カサン</t>
    </rPh>
    <rPh sb="16" eb="18">
      <t>ミコ</t>
    </rPh>
    <rPh sb="18" eb="19">
      <t>ガク</t>
    </rPh>
    <rPh sb="19" eb="21">
      <t>セキサン</t>
    </rPh>
    <rPh sb="21" eb="22">
      <t>ヒョウ</t>
    </rPh>
    <phoneticPr fontId="8"/>
  </si>
  <si>
    <t>×加算率</t>
    <rPh sb="1" eb="3">
      <t>カサン</t>
    </rPh>
    <rPh sb="3" eb="4">
      <t>リツ</t>
    </rPh>
    <phoneticPr fontId="4"/>
  </si>
  <si>
    <t>×加算率</t>
    <rPh sb="1" eb="4">
      <t>カサンリツ</t>
    </rPh>
    <phoneticPr fontId="4"/>
  </si>
  <si>
    <t>(⑥＋⑦
　＋⑨＋⑪)</t>
    <phoneticPr fontId="1"/>
  </si>
  <si>
    <t>令和２年度</t>
    <rPh sb="0" eb="2">
      <t>レイワ</t>
    </rPh>
    <rPh sb="3" eb="5">
      <t>ネンド</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</si>
</sst>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1">
    <numFmt numFmtId="176" formatCode="[$-411]ggge&quot;年&quot;m&quot;月&quot;d&quot;日&quot;;@"/>
    <numFmt numFmtId="177" formatCode="0_);[Red]\(0\)"/>
    <numFmt numFmtId="178" formatCode="0.0_);[Red]\(0.0\)"/>
    <numFmt numFmtId="179" formatCode="0&quot; 年&quot;"/>
    <numFmt numFmtId="180" formatCode="0&quot;人&quot;"/>
    <numFmt numFmtId="181" formatCode="0&quot; 月&quot;"/>
    <numFmt numFmtId="182" formatCode="##&quot;％&quot;"/>
    <numFmt numFmtId="183" formatCode="0.0"/>
    <numFmt numFmtId="184" formatCode="#,##0;[Red]#,##0"/>
    <numFmt numFmtId="185" formatCode="###,###&quot;円&quot;"/>
    <numFmt numFmtId="186" formatCode="\(#,##0\)"/>
    <numFmt numFmtId="187" formatCode="#,##0;&quot;▲ &quot;#,##0"/>
    <numFmt numFmtId="188" formatCode="#,##0\×&quot;加&quot;&quot;算&quot;&quot;率&quot;"/>
    <numFmt numFmtId="189" formatCode="&quot;＋ &quot;#,##0;&quot;▲ &quot;#,##0"/>
    <numFmt numFmtId="190" formatCode="&quot;＋　 &quot;#,##0;&quot;▲ &quot;#,##0"/>
    <numFmt numFmtId="191" formatCode="&quot;×&quot;#\ ?/100"/>
    <numFmt numFmtId="192" formatCode="#,##0&quot;÷３月初日の利用子ども数&quot;"/>
    <numFmt numFmtId="193" formatCode="#,##0&quot;（限度額）÷３月初日の利用子ども数&quot;"/>
    <numFmt numFmtId="194" formatCode="#,##0&quot;×加算率&quot;"/>
    <numFmt numFmtId="195" formatCode="0&quot;％&quot;"/>
    <numFmt numFmtId="196" formatCode="#,##0_ "/>
  </numFmts>
  <fonts count="36">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1"/>
      <name val="HGｺﾞｼｯｸM"/>
      <family val="3"/>
      <charset val="128"/>
    </font>
    <font>
      <sz val="6"/>
      <name val="ＭＳ Ｐゴシック"/>
      <family val="3"/>
      <charset val="128"/>
      <scheme val="minor"/>
    </font>
    <font>
      <sz val="6"/>
      <name val="明朝"/>
      <family val="3"/>
      <charset val="128"/>
    </font>
    <font>
      <b/>
      <sz val="28"/>
      <name val="HGPｺﾞｼｯｸM"/>
      <family val="3"/>
      <charset val="128"/>
    </font>
    <font>
      <sz val="12"/>
      <name val="HGPｺﾞｼｯｸM"/>
      <family val="3"/>
      <charset val="128"/>
    </font>
    <font>
      <sz val="6"/>
      <name val="ＭＳ Ｐゴシック"/>
      <family val="3"/>
      <charset val="128"/>
    </font>
    <font>
      <sz val="12"/>
      <name val="HGP創英角ﾎﾟｯﾌﾟ体"/>
      <family val="3"/>
      <charset val="128"/>
    </font>
    <font>
      <sz val="11"/>
      <color theme="1"/>
      <name val="ＭＳ Ｐゴシック"/>
      <family val="3"/>
      <charset val="128"/>
      <scheme val="minor"/>
    </font>
    <font>
      <sz val="10"/>
      <color theme="1"/>
      <name val="ＭＳ 明朝"/>
      <family val="1"/>
      <charset val="128"/>
    </font>
    <font>
      <sz val="10"/>
      <color theme="1"/>
      <name val="ＭＳ Ｐゴシック"/>
      <family val="3"/>
      <charset val="128"/>
      <scheme val="minor"/>
    </font>
    <font>
      <sz val="11"/>
      <name val="HGPｺﾞｼｯｸM"/>
      <family val="3"/>
      <charset val="128"/>
    </font>
    <font>
      <sz val="10"/>
      <name val="HGｺﾞｼｯｸM"/>
      <family val="3"/>
      <charset val="128"/>
    </font>
    <font>
      <b/>
      <sz val="11"/>
      <name val="HGｺﾞｼｯｸM"/>
      <family val="3"/>
      <charset val="128"/>
    </font>
    <font>
      <sz val="18"/>
      <name val="HGP創英角ﾎﾟｯﾌﾟ体"/>
      <family val="3"/>
      <charset val="128"/>
    </font>
    <font>
      <sz val="10"/>
      <name val="HGPｺﾞｼｯｸM"/>
      <family val="3"/>
      <charset val="128"/>
    </font>
    <font>
      <b/>
      <sz val="18"/>
      <name val="HGP創英角ﾎﾟｯﾌﾟ体"/>
      <family val="3"/>
      <charset val="128"/>
    </font>
    <font>
      <b/>
      <sz val="11"/>
      <name val="HGP創英角ﾎﾟｯﾌﾟ体"/>
      <family val="3"/>
      <charset val="128"/>
    </font>
    <font>
      <sz val="11"/>
      <name val="Arial Unicode MS"/>
      <family val="3"/>
      <charset val="128"/>
    </font>
    <font>
      <sz val="9"/>
      <name val="HGPｺﾞｼｯｸM"/>
      <family val="3"/>
      <charset val="128"/>
    </font>
    <font>
      <sz val="12"/>
      <name val="Arial Unicode MS"/>
      <family val="3"/>
      <charset val="128"/>
    </font>
    <font>
      <sz val="11"/>
      <color theme="1"/>
      <name val="HGPｺﾞｼｯｸM"/>
      <family val="3"/>
      <charset val="128"/>
    </font>
    <font>
      <sz val="10"/>
      <color theme="1"/>
      <name val="HGｺﾞｼｯｸM"/>
      <family val="3"/>
      <charset val="128"/>
    </font>
    <font>
      <sz val="10"/>
      <color theme="1"/>
      <name val="Arial Unicode MS"/>
      <family val="3"/>
      <charset val="128"/>
    </font>
    <font>
      <sz val="11"/>
      <color theme="1"/>
      <name val="Arial Unicode MS"/>
      <family val="3"/>
      <charset val="128"/>
    </font>
    <font>
      <sz val="8"/>
      <name val="HGｺﾞｼｯｸM"/>
      <family val="3"/>
      <charset val="128"/>
    </font>
    <font>
      <sz val="7"/>
      <name val="HGｺﾞｼｯｸM"/>
      <family val="3"/>
      <charset val="128"/>
    </font>
    <font>
      <sz val="11"/>
      <name val="明朝"/>
      <family val="3"/>
      <charset val="128"/>
    </font>
    <font>
      <b/>
      <sz val="16"/>
      <name val="HGｺﾞｼｯｸM"/>
      <family val="3"/>
      <charset val="128"/>
    </font>
    <font>
      <sz val="11"/>
      <color rgb="FFFF0000"/>
      <name val="ＭＳ Ｐゴシック"/>
      <family val="2"/>
      <charset val="128"/>
      <scheme val="minor"/>
    </font>
    <font>
      <sz val="6"/>
      <name val="HGPｺﾞｼｯｸM"/>
      <family val="3"/>
      <charset val="128"/>
    </font>
    <font>
      <sz val="12"/>
      <color theme="1"/>
      <name val="Arial Unicode MS"/>
      <family val="3"/>
      <charset val="128"/>
    </font>
    <font>
      <sz val="11"/>
      <name val="ＭＳ Ｐゴシック"/>
      <family val="2"/>
      <charset val="128"/>
      <scheme val="minor"/>
    </font>
    <font>
      <b/>
      <sz val="18"/>
      <color rgb="FFFF0000"/>
      <name val="HGｺﾞｼｯｸM"/>
      <family val="3"/>
      <charset val="128"/>
    </font>
  </fonts>
  <fills count="9">
    <fill>
      <patternFill patternType="none"/>
    </fill>
    <fill>
      <patternFill patternType="gray125"/>
    </fill>
    <fill>
      <patternFill patternType="solid">
        <fgColor rgb="FFFFFF66"/>
        <bgColor indexed="64"/>
      </patternFill>
    </fill>
    <fill>
      <patternFill patternType="solid">
        <fgColor theme="1" tint="0.499984740745262"/>
        <bgColor indexed="64"/>
      </patternFill>
    </fill>
    <fill>
      <patternFill patternType="solid">
        <fgColor rgb="FFFFFF00"/>
        <bgColor indexed="64"/>
      </patternFill>
    </fill>
    <fill>
      <patternFill patternType="solid">
        <fgColor theme="0" tint="-0.499984740745262"/>
        <bgColor indexed="64"/>
      </patternFill>
    </fill>
    <fill>
      <patternFill patternType="solid">
        <fgColor theme="0"/>
        <bgColor indexed="64"/>
      </patternFill>
    </fill>
    <fill>
      <patternFill patternType="solid">
        <fgColor rgb="FF99FF99"/>
        <bgColor indexed="64"/>
      </patternFill>
    </fill>
    <fill>
      <patternFill patternType="solid">
        <fgColor theme="5" tint="0.59999389629810485"/>
        <bgColor indexed="64"/>
      </patternFill>
    </fill>
  </fills>
  <borders count="128">
    <border>
      <left/>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hair">
        <color indexed="64"/>
      </left>
      <right/>
      <top style="thin">
        <color indexed="64"/>
      </top>
      <bottom style="medium">
        <color auto="1"/>
      </bottom>
      <diagonal/>
    </border>
    <border>
      <left style="medium">
        <color auto="1"/>
      </left>
      <right style="hair">
        <color auto="1"/>
      </right>
      <top style="medium">
        <color auto="1"/>
      </top>
      <bottom style="medium">
        <color auto="1"/>
      </bottom>
      <diagonal/>
    </border>
    <border>
      <left style="hair">
        <color auto="1"/>
      </left>
      <right style="hair">
        <color auto="1"/>
      </right>
      <top style="medium">
        <color auto="1"/>
      </top>
      <bottom style="medium">
        <color auto="1"/>
      </bottom>
      <diagonal/>
    </border>
    <border>
      <left style="hair">
        <color auto="1"/>
      </left>
      <right/>
      <top style="medium">
        <color auto="1"/>
      </top>
      <bottom style="medium">
        <color auto="1"/>
      </bottom>
      <diagonal/>
    </border>
    <border>
      <left style="thin">
        <color auto="1"/>
      </left>
      <right style="hair">
        <color auto="1"/>
      </right>
      <top style="medium">
        <color auto="1"/>
      </top>
      <bottom style="medium">
        <color auto="1"/>
      </bottom>
      <diagonal/>
    </border>
    <border>
      <left style="hair">
        <color auto="1"/>
      </left>
      <right style="thin">
        <color indexed="64"/>
      </right>
      <top style="medium">
        <color auto="1"/>
      </top>
      <bottom style="medium">
        <color auto="1"/>
      </bottom>
      <diagonal/>
    </border>
    <border>
      <left/>
      <right style="hair">
        <color auto="1"/>
      </right>
      <top style="medium">
        <color auto="1"/>
      </top>
      <bottom style="medium">
        <color auto="1"/>
      </bottom>
      <diagonal/>
    </border>
    <border>
      <left style="hair">
        <color auto="1"/>
      </left>
      <right style="medium">
        <color indexed="64"/>
      </right>
      <top style="medium">
        <color indexed="64"/>
      </top>
      <bottom style="medium">
        <color indexed="64"/>
      </bottom>
      <diagonal/>
    </border>
    <border>
      <left/>
      <right/>
      <top style="thin">
        <color indexed="64"/>
      </top>
      <bottom style="hair">
        <color indexed="64"/>
      </bottom>
      <diagonal/>
    </border>
    <border>
      <left style="medium">
        <color indexed="64"/>
      </left>
      <right/>
      <top style="medium">
        <color indexed="64"/>
      </top>
      <bottom style="hair">
        <color auto="1"/>
      </bottom>
      <diagonal/>
    </border>
    <border>
      <left/>
      <right style="medium">
        <color auto="1"/>
      </right>
      <top style="medium">
        <color auto="1"/>
      </top>
      <bottom style="hair">
        <color auto="1"/>
      </bottom>
      <diagonal/>
    </border>
    <border>
      <left/>
      <right/>
      <top style="hair">
        <color indexed="64"/>
      </top>
      <bottom style="hair">
        <color indexed="64"/>
      </bottom>
      <diagonal/>
    </border>
    <border>
      <left style="medium">
        <color auto="1"/>
      </left>
      <right/>
      <top style="hair">
        <color auto="1"/>
      </top>
      <bottom style="hair">
        <color auto="1"/>
      </bottom>
      <diagonal/>
    </border>
    <border>
      <left/>
      <right style="medium">
        <color auto="1"/>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top style="hair">
        <color indexed="64"/>
      </top>
      <bottom/>
      <diagonal/>
    </border>
    <border>
      <left style="hair">
        <color indexed="64"/>
      </left>
      <right/>
      <top style="hair">
        <color indexed="64"/>
      </top>
      <bottom/>
      <diagonal/>
    </border>
    <border>
      <left style="thin">
        <color indexed="64"/>
      </left>
      <right/>
      <top style="hair">
        <color indexed="64"/>
      </top>
      <bottom/>
      <diagonal/>
    </border>
    <border>
      <left/>
      <right style="thin">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right style="hair">
        <color indexed="64"/>
      </right>
      <top style="hair">
        <color indexed="64"/>
      </top>
      <bottom style="hair">
        <color indexed="64"/>
      </bottom>
      <diagonal/>
    </border>
    <border>
      <left/>
      <right style="hair">
        <color indexed="64"/>
      </right>
      <top/>
      <bottom style="thin">
        <color indexed="64"/>
      </bottom>
      <diagonal/>
    </border>
    <border>
      <left style="thin">
        <color indexed="64"/>
      </left>
      <right style="thin">
        <color indexed="64"/>
      </right>
      <top/>
      <bottom/>
      <diagonal/>
    </border>
    <border>
      <left/>
      <right/>
      <top style="hair">
        <color indexed="64"/>
      </top>
      <bottom style="double">
        <color indexed="64"/>
      </bottom>
      <diagonal/>
    </border>
    <border>
      <left/>
      <right style="hair">
        <color indexed="64"/>
      </right>
      <top style="hair">
        <color indexed="64"/>
      </top>
      <bottom style="double">
        <color indexed="64"/>
      </bottom>
      <diagonal/>
    </border>
    <border>
      <left style="hair">
        <color indexed="64"/>
      </left>
      <right/>
      <top style="hair">
        <color indexed="64"/>
      </top>
      <bottom style="double">
        <color indexed="64"/>
      </bottom>
      <diagonal/>
    </border>
    <border>
      <left style="thin">
        <color indexed="64"/>
      </left>
      <right/>
      <top style="hair">
        <color indexed="64"/>
      </top>
      <bottom style="double">
        <color indexed="64"/>
      </bottom>
      <diagonal/>
    </border>
    <border>
      <left/>
      <right style="thin">
        <color indexed="64"/>
      </right>
      <top/>
      <bottom style="hair">
        <color indexed="64"/>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thin">
        <color indexed="64"/>
      </right>
      <top/>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hair">
        <color indexed="64"/>
      </right>
      <top style="thin">
        <color indexed="64"/>
      </top>
      <bottom/>
      <diagonal/>
    </border>
    <border>
      <left style="thin">
        <color indexed="64"/>
      </left>
      <right style="hair">
        <color indexed="64"/>
      </right>
      <top/>
      <bottom/>
      <diagonal/>
    </border>
    <border>
      <left style="hair">
        <color indexed="64"/>
      </left>
      <right style="hair">
        <color indexed="64"/>
      </right>
      <top/>
      <bottom/>
      <diagonal/>
    </border>
    <border>
      <left style="thin">
        <color indexed="64"/>
      </left>
      <right style="thin">
        <color indexed="64"/>
      </right>
      <top style="hair">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auto="1"/>
      </left>
      <right style="hair">
        <color auto="1"/>
      </right>
      <top style="hair">
        <color auto="1"/>
      </top>
      <bottom style="double">
        <color indexed="64"/>
      </bottom>
      <diagonal/>
    </border>
    <border>
      <left style="hair">
        <color indexed="64"/>
      </left>
      <right/>
      <top/>
      <bottom style="thin">
        <color indexed="64"/>
      </bottom>
      <diagonal/>
    </border>
    <border>
      <left style="thin">
        <color indexed="64"/>
      </left>
      <right/>
      <top style="hair">
        <color indexed="64"/>
      </top>
      <bottom style="hair">
        <color indexed="64"/>
      </bottom>
      <diagonal/>
    </border>
    <border>
      <left style="hair">
        <color indexed="64"/>
      </left>
      <right style="thin">
        <color indexed="64"/>
      </right>
      <top style="hair">
        <color indexed="64"/>
      </top>
      <bottom style="double">
        <color indexed="64"/>
      </bottom>
      <diagonal/>
    </border>
    <border>
      <left style="thin">
        <color auto="1"/>
      </left>
      <right style="hair">
        <color auto="1"/>
      </right>
      <top style="hair">
        <color auto="1"/>
      </top>
      <bottom style="double">
        <color indexed="64"/>
      </bottom>
      <diagonal/>
    </border>
    <border>
      <left style="hair">
        <color indexed="64"/>
      </left>
      <right/>
      <top style="hair">
        <color indexed="64"/>
      </top>
      <bottom style="hair">
        <color indexed="64"/>
      </bottom>
      <diagonal/>
    </border>
    <border>
      <left style="thin">
        <color auto="1"/>
      </left>
      <right style="hair">
        <color auto="1"/>
      </right>
      <top style="double">
        <color indexed="64"/>
      </top>
      <bottom style="thin">
        <color indexed="64"/>
      </bottom>
      <diagonal/>
    </border>
    <border>
      <left style="hair">
        <color indexed="64"/>
      </left>
      <right style="hair">
        <color indexed="64"/>
      </right>
      <top style="double">
        <color indexed="64"/>
      </top>
      <bottom style="thin">
        <color indexed="64"/>
      </bottom>
      <diagonal/>
    </border>
    <border>
      <left style="hair">
        <color indexed="64"/>
      </left>
      <right/>
      <top style="double">
        <color indexed="64"/>
      </top>
      <bottom style="thin">
        <color indexed="64"/>
      </bottom>
      <diagonal/>
    </border>
    <border>
      <left style="hair">
        <color indexed="64"/>
      </left>
      <right style="thin">
        <color indexed="64"/>
      </right>
      <top style="double">
        <color indexed="64"/>
      </top>
      <bottom style="thin">
        <color indexed="64"/>
      </bottom>
      <diagonal/>
    </border>
    <border>
      <left/>
      <right style="hair">
        <color auto="1"/>
      </right>
      <top style="double">
        <color indexed="64"/>
      </top>
      <bottom style="thin">
        <color indexed="64"/>
      </bottom>
      <diagonal/>
    </border>
    <border>
      <left style="thin">
        <color indexed="64"/>
      </left>
      <right style="hair">
        <color indexed="64"/>
      </right>
      <top style="hair">
        <color indexed="64"/>
      </top>
      <bottom/>
      <diagonal/>
    </border>
    <border>
      <left style="medium">
        <color indexed="64"/>
      </left>
      <right/>
      <top style="hair">
        <color auto="1"/>
      </top>
      <bottom style="medium">
        <color indexed="64"/>
      </bottom>
      <diagonal/>
    </border>
    <border>
      <left/>
      <right style="medium">
        <color indexed="64"/>
      </right>
      <top style="hair">
        <color auto="1"/>
      </top>
      <bottom style="medium">
        <color indexed="64"/>
      </bottom>
      <diagonal/>
    </border>
    <border>
      <left/>
      <right style="hair">
        <color indexed="64"/>
      </right>
      <top style="thin">
        <color indexed="64"/>
      </top>
      <bottom style="hair">
        <color indexed="64"/>
      </bottom>
      <diagonal/>
    </border>
    <border>
      <left/>
      <right style="hair">
        <color indexed="64"/>
      </right>
      <top style="thin">
        <color indexed="64"/>
      </top>
      <bottom style="medium">
        <color indexed="64"/>
      </bottom>
      <diagonal/>
    </border>
    <border>
      <left/>
      <right style="hair">
        <color auto="1"/>
      </right>
      <top style="medium">
        <color auto="1"/>
      </top>
      <bottom style="hair">
        <color indexed="64"/>
      </bottom>
      <diagonal/>
    </border>
    <border>
      <left style="hair">
        <color indexed="64"/>
      </left>
      <right style="hair">
        <color indexed="64"/>
      </right>
      <top style="medium">
        <color auto="1"/>
      </top>
      <bottom style="hair">
        <color indexed="64"/>
      </bottom>
      <diagonal/>
    </border>
    <border>
      <left style="hair">
        <color indexed="64"/>
      </left>
      <right/>
      <top style="medium">
        <color auto="1"/>
      </top>
      <bottom style="hair">
        <color indexed="64"/>
      </bottom>
      <diagonal/>
    </border>
    <border>
      <left style="thin">
        <color auto="1"/>
      </left>
      <right style="hair">
        <color auto="1"/>
      </right>
      <top style="medium">
        <color auto="1"/>
      </top>
      <bottom style="hair">
        <color indexed="64"/>
      </bottom>
      <diagonal/>
    </border>
    <border>
      <left style="hair">
        <color indexed="64"/>
      </left>
      <right style="thin">
        <color indexed="64"/>
      </right>
      <top style="medium">
        <color auto="1"/>
      </top>
      <bottom style="hair">
        <color indexed="64"/>
      </bottom>
      <diagonal/>
    </border>
    <border>
      <left style="hair">
        <color auto="1"/>
      </left>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style="thin">
        <color indexed="64"/>
      </top>
      <bottom/>
      <diagonal/>
    </border>
    <border>
      <left/>
      <right style="medium">
        <color indexed="64"/>
      </right>
      <top style="hair">
        <color indexed="64"/>
      </top>
      <bottom style="double">
        <color indexed="64"/>
      </bottom>
      <diagonal/>
    </border>
    <border>
      <left style="medium">
        <color auto="1"/>
      </left>
      <right/>
      <top style="thin">
        <color indexed="64"/>
      </top>
      <bottom style="hair">
        <color indexed="64"/>
      </bottom>
      <diagonal/>
    </border>
    <border>
      <left style="medium">
        <color indexed="64"/>
      </left>
      <right/>
      <top style="hair">
        <color indexed="64"/>
      </top>
      <bottom style="double">
        <color indexed="64"/>
      </bottom>
      <diagonal/>
    </border>
    <border>
      <left/>
      <right/>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double">
        <color indexed="64"/>
      </bottom>
      <diagonal/>
    </border>
  </borders>
  <cellStyleXfs count="9">
    <xf numFmtId="0" fontId="0" fillId="0" borderId="0">
      <alignment vertical="center"/>
    </xf>
    <xf numFmtId="0" fontId="2" fillId="0" borderId="0"/>
    <xf numFmtId="0" fontId="10" fillId="0" borderId="0">
      <alignment vertical="center"/>
    </xf>
    <xf numFmtId="9" fontId="2" fillId="0" borderId="0" applyFont="0" applyFill="0" applyBorder="0" applyAlignment="0" applyProtection="0"/>
    <xf numFmtId="9" fontId="10" fillId="0" borderId="0" applyFont="0" applyFill="0" applyBorder="0" applyAlignment="0" applyProtection="0">
      <alignment vertical="center"/>
    </xf>
    <xf numFmtId="38" fontId="10" fillId="0" borderId="0" applyFont="0" applyFill="0" applyBorder="0" applyAlignment="0" applyProtection="0">
      <alignment vertical="center"/>
    </xf>
    <xf numFmtId="0" fontId="2" fillId="0" borderId="0">
      <alignment vertical="center"/>
    </xf>
    <xf numFmtId="0" fontId="29" fillId="0" borderId="0"/>
    <xf numFmtId="0" fontId="29" fillId="0" borderId="0"/>
  </cellStyleXfs>
  <cellXfs count="637">
    <xf numFmtId="0" fontId="0" fillId="0" borderId="0" xfId="0">
      <alignment vertical="center"/>
    </xf>
    <xf numFmtId="0" fontId="2" fillId="0" borderId="0" xfId="1" applyProtection="1"/>
    <xf numFmtId="0" fontId="3" fillId="0" borderId="0" xfId="1" applyFont="1" applyProtection="1"/>
    <xf numFmtId="0" fontId="10" fillId="0" borderId="0" xfId="2" applyProtection="1">
      <alignment vertical="center"/>
    </xf>
    <xf numFmtId="178" fontId="11" fillId="0" borderId="0" xfId="2" applyNumberFormat="1" applyFont="1" applyFill="1" applyBorder="1" applyAlignment="1" applyProtection="1">
      <alignment horizontal="distributed" vertical="center" shrinkToFit="1"/>
    </xf>
    <xf numFmtId="0" fontId="12" fillId="0" borderId="0" xfId="2" applyFont="1" applyFill="1" applyBorder="1" applyAlignment="1" applyProtection="1">
      <alignment horizontal="distributed" vertical="center"/>
    </xf>
    <xf numFmtId="0" fontId="3" fillId="0" borderId="0" xfId="1" applyFont="1" applyBorder="1" applyProtection="1"/>
    <xf numFmtId="0" fontId="13" fillId="0" borderId="26" xfId="1" applyFont="1" applyFill="1" applyBorder="1" applyAlignment="1" applyProtection="1">
      <alignment horizontal="left" vertical="center"/>
    </xf>
    <xf numFmtId="0" fontId="10" fillId="0" borderId="0" xfId="2" applyAlignment="1">
      <alignment horizontal="center" vertical="center" wrapText="1"/>
    </xf>
    <xf numFmtId="0" fontId="10" fillId="0" borderId="0" xfId="2">
      <alignment vertical="center"/>
    </xf>
    <xf numFmtId="0" fontId="24" fillId="0" borderId="0" xfId="2" applyFont="1" applyBorder="1" applyAlignment="1">
      <alignment horizontal="center" vertical="center" wrapText="1"/>
    </xf>
    <xf numFmtId="0" fontId="24" fillId="0" borderId="34" xfId="2" applyFont="1" applyBorder="1" applyAlignment="1">
      <alignment horizontal="center" vertical="center" wrapText="1"/>
    </xf>
    <xf numFmtId="0" fontId="24" fillId="0" borderId="34" xfId="2" applyFont="1" applyFill="1" applyBorder="1" applyAlignment="1">
      <alignment horizontal="center" vertical="center" wrapText="1"/>
    </xf>
    <xf numFmtId="0" fontId="24" fillId="0" borderId="0" xfId="2" applyFont="1" applyBorder="1" applyAlignment="1">
      <alignment horizontal="center" vertical="center"/>
    </xf>
    <xf numFmtId="0" fontId="24" fillId="0" borderId="34" xfId="2" applyFont="1" applyBorder="1" applyAlignment="1">
      <alignment horizontal="center" vertical="center"/>
    </xf>
    <xf numFmtId="0" fontId="25" fillId="0" borderId="34" xfId="2" applyFont="1" applyBorder="1" applyAlignment="1">
      <alignment horizontal="center" vertical="center"/>
    </xf>
    <xf numFmtId="38" fontId="26" fillId="0" borderId="34" xfId="2" applyNumberFormat="1" applyFont="1" applyBorder="1">
      <alignment vertical="center"/>
    </xf>
    <xf numFmtId="182" fontId="10" fillId="0" borderId="34" xfId="2" applyNumberFormat="1" applyBorder="1">
      <alignment vertical="center"/>
    </xf>
    <xf numFmtId="3" fontId="27" fillId="0" borderId="64" xfId="6" applyNumberFormat="1" applyFont="1" applyFill="1" applyBorder="1" applyAlignment="1">
      <alignment horizontal="center" vertical="center" wrapText="1"/>
    </xf>
    <xf numFmtId="3" fontId="27" fillId="0" borderId="0" xfId="6" applyNumberFormat="1" applyFont="1" applyFill="1" applyBorder="1" applyAlignment="1">
      <alignment horizontal="center" vertical="center"/>
    </xf>
    <xf numFmtId="3" fontId="14" fillId="0" borderId="0" xfId="6" applyNumberFormat="1" applyFont="1" applyFill="1" applyAlignment="1">
      <alignment horizontal="left" vertical="center"/>
    </xf>
    <xf numFmtId="186" fontId="27" fillId="0" borderId="0" xfId="6" applyNumberFormat="1" applyFont="1" applyFill="1" applyBorder="1" applyAlignment="1">
      <alignment horizontal="center" vertical="center"/>
    </xf>
    <xf numFmtId="3" fontId="27" fillId="0" borderId="26" xfId="6" applyNumberFormat="1" applyFont="1" applyFill="1" applyBorder="1" applyAlignment="1">
      <alignment horizontal="center" vertical="center" wrapText="1"/>
    </xf>
    <xf numFmtId="3" fontId="27" fillId="0" borderId="0" xfId="6" applyNumberFormat="1" applyFont="1" applyFill="1" applyBorder="1" applyAlignment="1">
      <alignment horizontal="center" vertical="center" wrapText="1"/>
    </xf>
    <xf numFmtId="187" fontId="27" fillId="0" borderId="26" xfId="6" applyNumberFormat="1" applyFont="1" applyFill="1" applyBorder="1" applyAlignment="1">
      <alignment vertical="center" wrapText="1"/>
    </xf>
    <xf numFmtId="186" fontId="27" fillId="0" borderId="0" xfId="6" applyNumberFormat="1" applyFont="1" applyFill="1" applyBorder="1" applyAlignment="1">
      <alignment vertical="center" wrapText="1"/>
    </xf>
    <xf numFmtId="186" fontId="27" fillId="0" borderId="0" xfId="6" applyNumberFormat="1" applyFont="1" applyFill="1" applyBorder="1" applyAlignment="1">
      <alignment horizontal="center" vertical="center" wrapText="1"/>
    </xf>
    <xf numFmtId="186" fontId="27" fillId="0" borderId="27" xfId="6" applyNumberFormat="1" applyFont="1" applyFill="1" applyBorder="1" applyAlignment="1">
      <alignment horizontal="center" vertical="center" wrapText="1"/>
    </xf>
    <xf numFmtId="187" fontId="27" fillId="0" borderId="26" xfId="6" applyNumberFormat="1" applyFont="1" applyFill="1" applyBorder="1" applyAlignment="1">
      <alignment horizontal="center" vertical="center" wrapText="1"/>
    </xf>
    <xf numFmtId="3" fontId="27" fillId="0" borderId="27" xfId="6" applyNumberFormat="1" applyFont="1" applyFill="1" applyBorder="1" applyAlignment="1">
      <alignment horizontal="center" vertical="center" wrapText="1"/>
    </xf>
    <xf numFmtId="186" fontId="27" fillId="0" borderId="69" xfId="6" applyNumberFormat="1" applyFont="1" applyFill="1" applyBorder="1" applyAlignment="1">
      <alignment vertical="center" wrapText="1"/>
    </xf>
    <xf numFmtId="187" fontId="27" fillId="0" borderId="0" xfId="6" applyNumberFormat="1" applyFont="1" applyFill="1" applyBorder="1" applyAlignment="1">
      <alignment horizontal="center" vertical="center" wrapText="1"/>
    </xf>
    <xf numFmtId="188" fontId="27" fillId="0" borderId="0" xfId="6" applyNumberFormat="1" applyFont="1" applyFill="1" applyBorder="1" applyAlignment="1">
      <alignment horizontal="center" vertical="center" wrapText="1"/>
    </xf>
    <xf numFmtId="187" fontId="27" fillId="0" borderId="0" xfId="6" applyNumberFormat="1" applyFont="1" applyFill="1" applyBorder="1" applyAlignment="1">
      <alignment vertical="center" wrapText="1"/>
    </xf>
    <xf numFmtId="0" fontId="3" fillId="0" borderId="0" xfId="6" applyFont="1" applyFill="1">
      <alignment vertical="center"/>
    </xf>
    <xf numFmtId="0" fontId="14" fillId="0" borderId="0" xfId="6" applyFont="1" applyFill="1">
      <alignment vertical="center"/>
    </xf>
    <xf numFmtId="186" fontId="27" fillId="0" borderId="61" xfId="6" applyNumberFormat="1" applyFont="1" applyFill="1" applyBorder="1" applyAlignment="1">
      <alignment horizontal="center" vertical="center"/>
    </xf>
    <xf numFmtId="186" fontId="27" fillId="0" borderId="27" xfId="6" applyNumberFormat="1" applyFont="1" applyFill="1" applyBorder="1" applyAlignment="1">
      <alignment horizontal="center" vertical="center"/>
    </xf>
    <xf numFmtId="186" fontId="27" fillId="0" borderId="60" xfId="6" applyNumberFormat="1" applyFont="1" applyFill="1" applyBorder="1" applyAlignment="1">
      <alignment horizontal="center" vertical="center" wrapText="1"/>
    </xf>
    <xf numFmtId="187" fontId="27" fillId="0" borderId="26" xfId="6" applyNumberFormat="1" applyFont="1" applyFill="1" applyBorder="1" applyAlignment="1">
      <alignment vertical="center"/>
    </xf>
    <xf numFmtId="186" fontId="27" fillId="0" borderId="26" xfId="6" applyNumberFormat="1" applyFont="1" applyFill="1" applyBorder="1" applyAlignment="1">
      <alignment vertical="center" wrapText="1"/>
    </xf>
    <xf numFmtId="186" fontId="27" fillId="0" borderId="57" xfId="6" applyNumberFormat="1" applyFont="1" applyFill="1" applyBorder="1" applyAlignment="1">
      <alignment horizontal="center" vertical="center" wrapText="1"/>
    </xf>
    <xf numFmtId="186" fontId="27" fillId="0" borderId="76" xfId="6" applyNumberFormat="1" applyFont="1" applyFill="1" applyBorder="1" applyAlignment="1">
      <alignment horizontal="center" vertical="center" wrapText="1"/>
    </xf>
    <xf numFmtId="187" fontId="27" fillId="0" borderId="60" xfId="6" applyNumberFormat="1" applyFont="1" applyFill="1" applyBorder="1" applyAlignment="1">
      <alignment horizontal="center" vertical="center" wrapText="1"/>
    </xf>
    <xf numFmtId="187" fontId="27" fillId="0" borderId="61" xfId="6" applyNumberFormat="1" applyFont="1" applyFill="1" applyBorder="1" applyAlignment="1">
      <alignment horizontal="center" vertical="center" wrapText="1"/>
    </xf>
    <xf numFmtId="3" fontId="27" fillId="0" borderId="70" xfId="6" applyNumberFormat="1" applyFont="1" applyFill="1" applyBorder="1" applyAlignment="1">
      <alignment horizontal="center" vertical="center" wrapText="1"/>
    </xf>
    <xf numFmtId="187" fontId="27" fillId="0" borderId="70" xfId="6" applyNumberFormat="1" applyFont="1" applyFill="1" applyBorder="1" applyAlignment="1">
      <alignment horizontal="center" vertical="center" wrapText="1"/>
    </xf>
    <xf numFmtId="3" fontId="27" fillId="0" borderId="13" xfId="6" applyNumberFormat="1" applyFont="1" applyFill="1" applyBorder="1" applyAlignment="1">
      <alignment vertical="center" wrapText="1"/>
    </xf>
    <xf numFmtId="3" fontId="27" fillId="0" borderId="13" xfId="6" applyNumberFormat="1" applyFont="1" applyFill="1" applyBorder="1" applyAlignment="1">
      <alignment vertical="center"/>
    </xf>
    <xf numFmtId="3" fontId="27" fillId="0" borderId="0" xfId="6" applyNumberFormat="1" applyFont="1" applyFill="1" applyBorder="1" applyAlignment="1">
      <alignment vertical="center"/>
    </xf>
    <xf numFmtId="187" fontId="3" fillId="0" borderId="0" xfId="6" applyNumberFormat="1" applyFont="1" applyFill="1" applyBorder="1" applyAlignment="1">
      <alignment vertical="center"/>
    </xf>
    <xf numFmtId="187" fontId="27" fillId="0" borderId="0" xfId="6" applyNumberFormat="1" applyFont="1" applyFill="1" applyBorder="1" applyAlignment="1">
      <alignment horizontal="right" vertical="center" wrapText="1"/>
    </xf>
    <xf numFmtId="0" fontId="3" fillId="0" borderId="0" xfId="6" applyFont="1" applyFill="1" applyBorder="1">
      <alignment vertical="center"/>
    </xf>
    <xf numFmtId="0" fontId="14" fillId="0" borderId="0" xfId="6" applyFont="1" applyFill="1" applyBorder="1">
      <alignment vertical="center"/>
    </xf>
    <xf numFmtId="3" fontId="27" fillId="0" borderId="26" xfId="6" applyNumberFormat="1" applyFont="1" applyFill="1" applyBorder="1" applyAlignment="1">
      <alignment horizontal="distributed" vertical="center"/>
    </xf>
    <xf numFmtId="186" fontId="27" fillId="0" borderId="26" xfId="6" applyNumberFormat="1" applyFont="1" applyFill="1" applyBorder="1" applyAlignment="1">
      <alignment vertical="center"/>
    </xf>
    <xf numFmtId="3" fontId="27" fillId="0" borderId="0" xfId="6" applyNumberFormat="1" applyFont="1" applyFill="1" applyAlignment="1">
      <alignment vertical="center"/>
    </xf>
    <xf numFmtId="187" fontId="27" fillId="0" borderId="0" xfId="6" applyNumberFormat="1" applyFont="1" applyFill="1" applyAlignment="1">
      <alignment vertical="center"/>
    </xf>
    <xf numFmtId="186" fontId="27" fillId="0" borderId="0" xfId="6" applyNumberFormat="1" applyFont="1" applyFill="1" applyAlignment="1">
      <alignment vertical="center"/>
    </xf>
    <xf numFmtId="187" fontId="3" fillId="0" borderId="0" xfId="6" applyNumberFormat="1" applyFont="1" applyFill="1" applyAlignment="1">
      <alignment vertical="center"/>
    </xf>
    <xf numFmtId="186" fontId="27" fillId="0" borderId="0" xfId="6" applyNumberFormat="1" applyFont="1" applyFill="1" applyAlignment="1">
      <alignment horizontal="center" vertical="center"/>
    </xf>
    <xf numFmtId="188" fontId="27" fillId="0" borderId="0" xfId="6" applyNumberFormat="1" applyFont="1" applyFill="1" applyBorder="1" applyAlignment="1">
      <alignment vertical="center"/>
    </xf>
    <xf numFmtId="188" fontId="27" fillId="0" borderId="0" xfId="6" applyNumberFormat="1" applyFont="1" applyFill="1" applyAlignment="1">
      <alignment vertical="center"/>
    </xf>
    <xf numFmtId="188" fontId="3" fillId="0" borderId="0" xfId="6" applyNumberFormat="1" applyFont="1" applyFill="1" applyBorder="1" applyAlignment="1">
      <alignment vertical="center"/>
    </xf>
    <xf numFmtId="187" fontId="27" fillId="0" borderId="0" xfId="6" applyNumberFormat="1" applyFont="1" applyFill="1" applyAlignment="1">
      <alignment horizontal="center" vertical="center"/>
    </xf>
    <xf numFmtId="3" fontId="3" fillId="0" borderId="0" xfId="6" applyNumberFormat="1" applyFont="1" applyFill="1" applyAlignment="1">
      <alignment vertical="center"/>
    </xf>
    <xf numFmtId="188" fontId="3" fillId="0" borderId="0" xfId="6" applyNumberFormat="1" applyFont="1" applyFill="1" applyAlignment="1">
      <alignment vertical="center"/>
    </xf>
    <xf numFmtId="187" fontId="30" fillId="0" borderId="0" xfId="7" applyNumberFormat="1" applyFont="1" applyFill="1" applyBorder="1" applyAlignment="1">
      <alignment vertical="center"/>
    </xf>
    <xf numFmtId="187" fontId="3" fillId="0" borderId="0" xfId="7" applyNumberFormat="1" applyFont="1" applyFill="1" applyBorder="1" applyAlignment="1">
      <alignment vertical="center"/>
    </xf>
    <xf numFmtId="187" fontId="3" fillId="0" borderId="0" xfId="7" applyNumberFormat="1" applyFont="1" applyFill="1" applyAlignment="1">
      <alignment vertical="center"/>
    </xf>
    <xf numFmtId="0" fontId="3" fillId="0" borderId="0" xfId="7" applyFont="1" applyFill="1" applyAlignment="1">
      <alignment horizontal="center" vertical="center"/>
    </xf>
    <xf numFmtId="0" fontId="3" fillId="0" borderId="0" xfId="7" applyFont="1" applyFill="1" applyAlignment="1">
      <alignment horizontal="distributed" vertical="center"/>
    </xf>
    <xf numFmtId="0" fontId="3" fillId="0" borderId="0" xfId="7" applyFont="1" applyFill="1" applyAlignment="1">
      <alignment horizontal="right" vertical="center"/>
    </xf>
    <xf numFmtId="0" fontId="3" fillId="0" borderId="0" xfId="7" applyFont="1" applyFill="1" applyAlignment="1">
      <alignment vertical="center"/>
    </xf>
    <xf numFmtId="0" fontId="3" fillId="0" borderId="15" xfId="7" applyFont="1" applyFill="1" applyBorder="1" applyAlignment="1">
      <alignment vertical="center" wrapText="1"/>
    </xf>
    <xf numFmtId="0" fontId="3" fillId="0" borderId="14" xfId="7" applyFont="1" applyFill="1" applyBorder="1" applyAlignment="1">
      <alignment vertical="center" wrapText="1"/>
    </xf>
    <xf numFmtId="0" fontId="14" fillId="0" borderId="34" xfId="7" applyFont="1" applyFill="1" applyBorder="1" applyAlignment="1">
      <alignment vertical="center"/>
    </xf>
    <xf numFmtId="0" fontId="14" fillId="0" borderId="0" xfId="7" applyFont="1" applyFill="1" applyAlignment="1">
      <alignment horizontal="center" vertical="center"/>
    </xf>
    <xf numFmtId="0" fontId="14" fillId="0" borderId="0" xfId="7" applyFont="1" applyFill="1" applyBorder="1" applyAlignment="1">
      <alignment vertical="center"/>
    </xf>
    <xf numFmtId="187" fontId="14" fillId="0" borderId="0" xfId="7" applyNumberFormat="1" applyFont="1" applyFill="1" applyAlignment="1">
      <alignment vertical="center"/>
    </xf>
    <xf numFmtId="187" fontId="27" fillId="4" borderId="0" xfId="6" applyNumberFormat="1" applyFont="1" applyFill="1" applyBorder="1" applyAlignment="1">
      <alignment horizontal="right" vertical="center" wrapText="1"/>
    </xf>
    <xf numFmtId="186" fontId="27" fillId="4" borderId="0" xfId="6" applyNumberFormat="1" applyFont="1" applyFill="1" applyBorder="1" applyAlignment="1">
      <alignment horizontal="center" vertical="center" wrapText="1"/>
    </xf>
    <xf numFmtId="3" fontId="27" fillId="4" borderId="0" xfId="6" applyNumberFormat="1" applyFont="1" applyFill="1" applyBorder="1" applyAlignment="1">
      <alignment horizontal="center" vertical="center"/>
    </xf>
    <xf numFmtId="0" fontId="3" fillId="4" borderId="0" xfId="6" applyFont="1" applyFill="1">
      <alignment vertical="center"/>
    </xf>
    <xf numFmtId="0" fontId="14" fillId="4" borderId="0" xfId="6" applyFont="1" applyFill="1">
      <alignment vertical="center"/>
    </xf>
    <xf numFmtId="0" fontId="13" fillId="0" borderId="13" xfId="1" applyFont="1" applyFill="1" applyBorder="1" applyAlignment="1" applyProtection="1">
      <alignment horizontal="right" vertical="center"/>
    </xf>
    <xf numFmtId="0" fontId="0" fillId="0" borderId="0" xfId="0" applyProtection="1">
      <alignment vertical="center"/>
    </xf>
    <xf numFmtId="3" fontId="27" fillId="0" borderId="0" xfId="6" applyNumberFormat="1" applyFont="1" applyFill="1" applyBorder="1" applyAlignment="1">
      <alignment horizontal="center" vertical="center"/>
    </xf>
    <xf numFmtId="187" fontId="27" fillId="5" borderId="26" xfId="6" applyNumberFormat="1" applyFont="1" applyFill="1" applyBorder="1" applyAlignment="1">
      <alignment horizontal="center" vertical="center" wrapText="1"/>
    </xf>
    <xf numFmtId="3" fontId="27" fillId="5" borderId="27" xfId="6" applyNumberFormat="1" applyFont="1" applyFill="1" applyBorder="1" applyAlignment="1">
      <alignment horizontal="center" vertical="center" wrapText="1"/>
    </xf>
    <xf numFmtId="187" fontId="27" fillId="5" borderId="26" xfId="6" applyNumberFormat="1" applyFont="1" applyFill="1" applyBorder="1" applyAlignment="1">
      <alignment vertical="center" wrapText="1"/>
    </xf>
    <xf numFmtId="186" fontId="27" fillId="5" borderId="27" xfId="6" applyNumberFormat="1" applyFont="1" applyFill="1" applyBorder="1" applyAlignment="1">
      <alignment horizontal="center" vertical="center"/>
    </xf>
    <xf numFmtId="187" fontId="3" fillId="5" borderId="0" xfId="6" applyNumberFormat="1" applyFont="1" applyFill="1" applyAlignment="1">
      <alignment vertical="center"/>
    </xf>
    <xf numFmtId="186" fontId="27" fillId="5" borderId="0" xfId="6" applyNumberFormat="1" applyFont="1" applyFill="1" applyBorder="1" applyAlignment="1">
      <alignment horizontal="center" vertical="center"/>
    </xf>
    <xf numFmtId="187" fontId="27" fillId="5" borderId="0" xfId="6" applyNumberFormat="1" applyFont="1" applyFill="1" applyAlignment="1">
      <alignment vertical="center"/>
    </xf>
    <xf numFmtId="0" fontId="14" fillId="0" borderId="0" xfId="7" applyFont="1" applyFill="1" applyAlignment="1">
      <alignment vertical="center"/>
    </xf>
    <xf numFmtId="0" fontId="3" fillId="0" borderId="0" xfId="8" applyFont="1" applyFill="1" applyBorder="1" applyAlignment="1">
      <alignment vertical="center" wrapText="1"/>
    </xf>
    <xf numFmtId="0" fontId="3" fillId="0" borderId="0" xfId="7" applyFont="1" applyFill="1" applyBorder="1" applyAlignment="1">
      <alignment vertical="center" wrapText="1"/>
    </xf>
    <xf numFmtId="192" fontId="3" fillId="0" borderId="0" xfId="8" applyNumberFormat="1" applyFont="1" applyFill="1" applyBorder="1" applyAlignment="1">
      <alignment horizontal="center" vertical="center" wrapText="1"/>
    </xf>
    <xf numFmtId="0" fontId="14" fillId="0" borderId="0" xfId="8" applyFont="1" applyFill="1" applyBorder="1" applyAlignment="1">
      <alignment vertical="center"/>
    </xf>
    <xf numFmtId="187" fontId="3" fillId="0" borderId="0" xfId="8" applyNumberFormat="1" applyFont="1" applyFill="1" applyAlignment="1">
      <alignment vertical="center"/>
    </xf>
    <xf numFmtId="0" fontId="0" fillId="0" borderId="0" xfId="0" applyAlignment="1" applyProtection="1">
      <alignment horizontal="left" vertical="center"/>
    </xf>
    <xf numFmtId="0" fontId="13" fillId="6" borderId="117" xfId="1" applyFont="1" applyFill="1" applyBorder="1" applyAlignment="1" applyProtection="1">
      <alignment vertical="center"/>
    </xf>
    <xf numFmtId="0" fontId="13" fillId="6" borderId="117" xfId="1" applyFont="1" applyFill="1" applyBorder="1" applyAlignment="1" applyProtection="1">
      <alignment horizontal="right" vertical="center"/>
    </xf>
    <xf numFmtId="0" fontId="31" fillId="0" borderId="0" xfId="0" applyFont="1" applyProtection="1">
      <alignment vertical="center"/>
    </xf>
    <xf numFmtId="0" fontId="13" fillId="6" borderId="29" xfId="1" applyFont="1" applyFill="1" applyBorder="1" applyAlignment="1" applyProtection="1">
      <alignment vertical="center"/>
    </xf>
    <xf numFmtId="0" fontId="13" fillId="6" borderId="29" xfId="1" applyFont="1" applyFill="1" applyBorder="1" applyAlignment="1" applyProtection="1">
      <alignment horizontal="right" vertical="center"/>
    </xf>
    <xf numFmtId="0" fontId="0" fillId="0" borderId="0" xfId="0" applyAlignment="1" applyProtection="1">
      <alignment horizontal="right" vertical="center"/>
    </xf>
    <xf numFmtId="0" fontId="0" fillId="6" borderId="0" xfId="0" applyFill="1" applyProtection="1">
      <alignment vertical="center"/>
    </xf>
    <xf numFmtId="0" fontId="2" fillId="6" borderId="0" xfId="1" applyFill="1" applyProtection="1"/>
    <xf numFmtId="0" fontId="2" fillId="6" borderId="0" xfId="1" applyFill="1" applyBorder="1" applyAlignment="1" applyProtection="1"/>
    <xf numFmtId="176" fontId="2" fillId="6" borderId="0" xfId="1" applyNumberFormat="1" applyFont="1" applyFill="1" applyBorder="1" applyAlignment="1" applyProtection="1"/>
    <xf numFmtId="0" fontId="2" fillId="6" borderId="0" xfId="1" applyFont="1" applyFill="1" applyProtection="1"/>
    <xf numFmtId="0" fontId="13" fillId="6" borderId="0" xfId="1" applyFont="1" applyFill="1" applyBorder="1" applyAlignment="1" applyProtection="1">
      <alignment vertical="center" shrinkToFit="1"/>
    </xf>
    <xf numFmtId="0" fontId="9" fillId="6" borderId="0" xfId="1" applyFont="1" applyFill="1" applyBorder="1" applyAlignment="1" applyProtection="1">
      <alignment vertical="center" shrinkToFit="1"/>
    </xf>
    <xf numFmtId="0" fontId="3" fillId="6" borderId="23" xfId="1" applyFont="1" applyFill="1" applyBorder="1" applyAlignment="1" applyProtection="1">
      <alignment horizontal="left" vertical="center"/>
    </xf>
    <xf numFmtId="0" fontId="3" fillId="6" borderId="24" xfId="1" applyFont="1" applyFill="1" applyBorder="1" applyProtection="1"/>
    <xf numFmtId="0" fontId="15" fillId="6" borderId="24" xfId="1" applyFont="1" applyFill="1" applyBorder="1" applyAlignment="1" applyProtection="1">
      <alignment horizontal="center" vertical="center"/>
    </xf>
    <xf numFmtId="1" fontId="13" fillId="6" borderId="24" xfId="1" applyNumberFormat="1" applyFont="1" applyFill="1" applyBorder="1" applyAlignment="1" applyProtection="1">
      <alignment horizontal="right" vertical="center"/>
    </xf>
    <xf numFmtId="0" fontId="2" fillId="6" borderId="24" xfId="1" applyFont="1" applyFill="1" applyBorder="1" applyProtection="1"/>
    <xf numFmtId="0" fontId="3" fillId="6" borderId="24" xfId="1" applyFont="1" applyFill="1" applyBorder="1" applyAlignment="1" applyProtection="1">
      <alignment horizontal="right"/>
    </xf>
    <xf numFmtId="0" fontId="3" fillId="6" borderId="25" xfId="1" applyFont="1" applyFill="1" applyBorder="1" applyProtection="1"/>
    <xf numFmtId="0" fontId="3" fillId="6" borderId="28" xfId="1" applyFont="1" applyFill="1" applyBorder="1" applyAlignment="1" applyProtection="1">
      <alignment horizontal="left" vertical="center"/>
    </xf>
    <xf numFmtId="0" fontId="3" fillId="6" borderId="29" xfId="1" applyFont="1" applyFill="1" applyBorder="1" applyProtection="1"/>
    <xf numFmtId="0" fontId="2" fillId="6" borderId="29" xfId="1" applyFont="1" applyFill="1" applyBorder="1" applyProtection="1"/>
    <xf numFmtId="1" fontId="13" fillId="6" borderId="29" xfId="1" applyNumberFormat="1" applyFont="1" applyFill="1" applyBorder="1" applyAlignment="1" applyProtection="1">
      <alignment horizontal="right" vertical="center"/>
    </xf>
    <xf numFmtId="0" fontId="3" fillId="6" borderId="29" xfId="1" applyFont="1" applyFill="1" applyBorder="1" applyAlignment="1" applyProtection="1">
      <alignment horizontal="right"/>
    </xf>
    <xf numFmtId="0" fontId="3" fillId="6" borderId="30" xfId="1" applyFont="1" applyFill="1" applyBorder="1" applyProtection="1"/>
    <xf numFmtId="9" fontId="13" fillId="6" borderId="24" xfId="3" applyFont="1" applyFill="1" applyBorder="1" applyAlignment="1" applyProtection="1">
      <alignment vertical="center"/>
    </xf>
    <xf numFmtId="9" fontId="17" fillId="6" borderId="24" xfId="3" applyFont="1" applyFill="1" applyBorder="1" applyAlignment="1" applyProtection="1">
      <alignment vertical="center" wrapText="1"/>
    </xf>
    <xf numFmtId="9" fontId="17" fillId="6" borderId="13" xfId="3" applyFont="1" applyFill="1" applyBorder="1" applyAlignment="1" applyProtection="1">
      <alignment vertical="center" wrapText="1"/>
    </xf>
    <xf numFmtId="9" fontId="17" fillId="6" borderId="14" xfId="3" applyFont="1" applyFill="1" applyBorder="1" applyAlignment="1" applyProtection="1">
      <alignment vertical="center" wrapText="1"/>
    </xf>
    <xf numFmtId="0" fontId="3" fillId="6" borderId="0" xfId="1" applyFont="1" applyFill="1" applyProtection="1"/>
    <xf numFmtId="0" fontId="3" fillId="6" borderId="0" xfId="1" applyFont="1" applyFill="1" applyBorder="1" applyAlignment="1" applyProtection="1">
      <alignment horizontal="right"/>
    </xf>
    <xf numFmtId="0" fontId="3" fillId="6" borderId="0" xfId="1" applyFont="1" applyFill="1" applyBorder="1" applyProtection="1"/>
    <xf numFmtId="0" fontId="13" fillId="6" borderId="47" xfId="1" applyFont="1" applyFill="1" applyBorder="1" applyAlignment="1" applyProtection="1">
      <alignment vertical="center"/>
    </xf>
    <xf numFmtId="0" fontId="13" fillId="6" borderId="50" xfId="1" applyFont="1" applyFill="1" applyBorder="1" applyAlignment="1" applyProtection="1">
      <alignment vertical="center"/>
    </xf>
    <xf numFmtId="0" fontId="13" fillId="6" borderId="56" xfId="1" applyFont="1" applyFill="1" applyBorder="1" applyAlignment="1" applyProtection="1">
      <alignment vertical="center"/>
    </xf>
    <xf numFmtId="0" fontId="13" fillId="6" borderId="68" xfId="1" applyFont="1" applyFill="1" applyBorder="1" applyAlignment="1" applyProtection="1">
      <alignment vertical="center"/>
    </xf>
    <xf numFmtId="0" fontId="13" fillId="6" borderId="65" xfId="1" applyFont="1" applyFill="1" applyBorder="1" applyAlignment="1" applyProtection="1">
      <alignment vertical="center"/>
    </xf>
    <xf numFmtId="0" fontId="13" fillId="6" borderId="65" xfId="1" applyFont="1" applyFill="1" applyBorder="1" applyAlignment="1" applyProtection="1">
      <alignment horizontal="right" vertical="center"/>
    </xf>
    <xf numFmtId="182" fontId="16" fillId="6" borderId="0" xfId="4" applyNumberFormat="1" applyFont="1" applyFill="1" applyBorder="1" applyAlignment="1" applyProtection="1">
      <alignment horizontal="center" vertical="center"/>
    </xf>
    <xf numFmtId="0" fontId="3" fillId="7" borderId="0" xfId="1" applyFont="1" applyFill="1" applyProtection="1"/>
    <xf numFmtId="0" fontId="13" fillId="0" borderId="64" xfId="1" applyFont="1" applyFill="1" applyBorder="1" applyAlignment="1" applyProtection="1">
      <alignment horizontal="left" vertical="center"/>
    </xf>
    <xf numFmtId="0" fontId="0" fillId="6" borderId="27" xfId="0" applyFill="1" applyBorder="1" applyProtection="1">
      <alignment vertical="center"/>
    </xf>
    <xf numFmtId="0" fontId="23" fillId="6" borderId="28" xfId="0" applyFont="1" applyFill="1" applyBorder="1" applyAlignment="1" applyProtection="1">
      <alignment vertical="center"/>
    </xf>
    <xf numFmtId="186" fontId="27" fillId="0" borderId="64" xfId="6" applyNumberFormat="1" applyFont="1" applyFill="1" applyBorder="1" applyAlignment="1">
      <alignment horizontal="center" vertical="center"/>
    </xf>
    <xf numFmtId="186" fontId="27" fillId="0" borderId="26" xfId="6" applyNumberFormat="1" applyFont="1" applyFill="1" applyBorder="1" applyAlignment="1">
      <alignment horizontal="center" vertical="center"/>
    </xf>
    <xf numFmtId="186" fontId="27" fillId="0" borderId="0" xfId="6" applyNumberFormat="1" applyFont="1" applyFill="1" applyBorder="1" applyAlignment="1">
      <alignment horizontal="center" vertical="center"/>
    </xf>
    <xf numFmtId="0" fontId="34" fillId="0" borderId="0" xfId="0" applyFont="1" applyProtection="1">
      <alignment vertical="center"/>
    </xf>
    <xf numFmtId="188" fontId="27" fillId="0" borderId="26" xfId="6" applyNumberFormat="1" applyFont="1" applyFill="1" applyBorder="1" applyAlignment="1">
      <alignment vertical="center"/>
    </xf>
    <xf numFmtId="188" fontId="27" fillId="0" borderId="35" xfId="6" applyNumberFormat="1" applyFont="1" applyFill="1" applyBorder="1" applyAlignment="1">
      <alignment vertical="center"/>
    </xf>
    <xf numFmtId="188" fontId="27" fillId="0" borderId="64" xfId="6" applyNumberFormat="1" applyFont="1" applyFill="1" applyBorder="1" applyAlignment="1">
      <alignment vertical="center"/>
    </xf>
    <xf numFmtId="188" fontId="27" fillId="0" borderId="64" xfId="6" applyNumberFormat="1" applyFont="1" applyFill="1" applyBorder="1" applyAlignment="1">
      <alignment horizontal="right" vertical="center"/>
    </xf>
    <xf numFmtId="0" fontId="34" fillId="0" borderId="0" xfId="0" applyFont="1" applyFill="1" applyProtection="1">
      <alignment vertical="center"/>
    </xf>
    <xf numFmtId="187" fontId="27" fillId="0" borderId="28" xfId="6" applyNumberFormat="1" applyFont="1" applyFill="1" applyBorder="1" applyAlignment="1">
      <alignment vertical="center"/>
    </xf>
    <xf numFmtId="187" fontId="27" fillId="8" borderId="27" xfId="6" applyNumberFormat="1" applyFont="1" applyFill="1" applyBorder="1" applyAlignment="1">
      <alignment vertical="center"/>
    </xf>
    <xf numFmtId="187" fontId="27" fillId="8" borderId="30" xfId="6" applyNumberFormat="1" applyFont="1" applyFill="1" applyBorder="1" applyAlignment="1">
      <alignment vertical="center"/>
    </xf>
    <xf numFmtId="188" fontId="27" fillId="8" borderId="64" xfId="6" applyNumberFormat="1" applyFont="1" applyFill="1" applyBorder="1" applyAlignment="1">
      <alignment vertical="center"/>
    </xf>
    <xf numFmtId="0" fontId="29" fillId="8" borderId="24" xfId="7" applyFont="1" applyFill="1" applyBorder="1" applyAlignment="1">
      <alignment wrapText="1"/>
    </xf>
    <xf numFmtId="187" fontId="3" fillId="8" borderId="24" xfId="8" applyNumberFormat="1" applyFont="1" applyFill="1" applyBorder="1" applyAlignment="1">
      <alignment vertical="center"/>
    </xf>
    <xf numFmtId="187" fontId="3" fillId="8" borderId="25" xfId="8" applyNumberFormat="1" applyFont="1" applyFill="1" applyBorder="1" applyAlignment="1">
      <alignment vertical="center"/>
    </xf>
    <xf numFmtId="187" fontId="3" fillId="8" borderId="0" xfId="8" applyNumberFormat="1" applyFont="1" applyFill="1" applyBorder="1" applyAlignment="1">
      <alignment vertical="center"/>
    </xf>
    <xf numFmtId="0" fontId="3" fillId="8" borderId="0" xfId="8" applyFont="1" applyFill="1" applyBorder="1" applyAlignment="1">
      <alignment horizontal="left" vertical="center"/>
    </xf>
    <xf numFmtId="187" fontId="3" fillId="8" borderId="27" xfId="8" applyNumberFormat="1" applyFont="1" applyFill="1" applyBorder="1" applyAlignment="1">
      <alignment vertical="center"/>
    </xf>
    <xf numFmtId="187" fontId="3" fillId="8" borderId="29" xfId="8" applyNumberFormat="1" applyFont="1" applyFill="1" applyBorder="1" applyAlignment="1">
      <alignment vertical="center"/>
    </xf>
    <xf numFmtId="0" fontId="29" fillId="8" borderId="29" xfId="7" applyFont="1" applyFill="1" applyBorder="1" applyAlignment="1">
      <alignment vertical="center"/>
    </xf>
    <xf numFmtId="0" fontId="3" fillId="8" borderId="24" xfId="7" applyFont="1" applyFill="1" applyBorder="1" applyAlignment="1">
      <alignment horizontal="center" vertical="center"/>
    </xf>
    <xf numFmtId="0" fontId="3" fillId="8" borderId="25" xfId="7" applyFont="1" applyFill="1" applyBorder="1" applyAlignment="1">
      <alignment horizontal="center" vertical="center"/>
    </xf>
    <xf numFmtId="196" fontId="33" fillId="6" borderId="58" xfId="0" applyNumberFormat="1" applyFont="1" applyFill="1" applyBorder="1" applyAlignment="1" applyProtection="1">
      <alignment horizontal="center" vertical="center"/>
    </xf>
    <xf numFmtId="196" fontId="33" fillId="6" borderId="56" xfId="0" applyNumberFormat="1" applyFont="1" applyFill="1" applyBorder="1" applyAlignment="1" applyProtection="1">
      <alignment horizontal="center" vertical="center"/>
    </xf>
    <xf numFmtId="185" fontId="16" fillId="7" borderId="37" xfId="5" applyNumberFormat="1" applyFont="1" applyFill="1" applyBorder="1" applyAlignment="1" applyProtection="1">
      <alignment horizontal="right" vertical="center" indent="3" shrinkToFit="1"/>
    </xf>
    <xf numFmtId="185" fontId="16" fillId="7" borderId="38" xfId="5" applyNumberFormat="1" applyFont="1" applyFill="1" applyBorder="1" applyAlignment="1" applyProtection="1">
      <alignment horizontal="right" vertical="center" indent="3" shrinkToFit="1"/>
    </xf>
    <xf numFmtId="3" fontId="20" fillId="0" borderId="88" xfId="1" applyNumberFormat="1" applyFont="1" applyFill="1" applyBorder="1" applyAlignment="1" applyProtection="1">
      <alignment horizontal="right" vertical="center" shrinkToFit="1"/>
    </xf>
    <xf numFmtId="3" fontId="20" fillId="0" borderId="62" xfId="1" applyNumberFormat="1" applyFont="1" applyFill="1" applyBorder="1" applyAlignment="1" applyProtection="1">
      <alignment horizontal="right" vertical="center" shrinkToFit="1"/>
    </xf>
    <xf numFmtId="3" fontId="20" fillId="0" borderId="91" xfId="1" applyNumberFormat="1" applyFont="1" applyFill="1" applyBorder="1" applyAlignment="1" applyProtection="1">
      <alignment horizontal="right" vertical="center" shrinkToFit="1"/>
    </xf>
    <xf numFmtId="3" fontId="20" fillId="0" borderId="108" xfId="1" applyNumberFormat="1" applyFont="1" applyFill="1" applyBorder="1" applyAlignment="1" applyProtection="1">
      <alignment horizontal="right" vertical="center" shrinkToFit="1"/>
    </xf>
    <xf numFmtId="3" fontId="20" fillId="0" borderId="54" xfId="1" quotePrefix="1" applyNumberFormat="1" applyFont="1" applyFill="1" applyBorder="1" applyAlignment="1" applyProtection="1">
      <alignment vertical="center" shrinkToFit="1"/>
    </xf>
    <xf numFmtId="3" fontId="20" fillId="0" borderId="55" xfId="1" quotePrefix="1" applyNumberFormat="1" applyFont="1" applyFill="1" applyBorder="1" applyAlignment="1" applyProtection="1">
      <alignment vertical="center" shrinkToFit="1"/>
    </xf>
    <xf numFmtId="3" fontId="20" fillId="0" borderId="88" xfId="1" quotePrefix="1" applyNumberFormat="1" applyFont="1" applyFill="1" applyBorder="1" applyAlignment="1" applyProtection="1">
      <alignment vertical="center" shrinkToFit="1"/>
    </xf>
    <xf numFmtId="3" fontId="20" fillId="0" borderId="62" xfId="1" quotePrefix="1" applyNumberFormat="1" applyFont="1" applyFill="1" applyBorder="1" applyAlignment="1" applyProtection="1">
      <alignment vertical="center" shrinkToFit="1"/>
    </xf>
    <xf numFmtId="177" fontId="9" fillId="6" borderId="15" xfId="1" applyNumberFormat="1" applyFont="1" applyFill="1" applyBorder="1" applyAlignment="1" applyProtection="1">
      <alignment horizontal="center" vertical="center" shrinkToFit="1"/>
      <protection locked="0"/>
    </xf>
    <xf numFmtId="177" fontId="9" fillId="6" borderId="13" xfId="1" applyNumberFormat="1" applyFont="1" applyFill="1" applyBorder="1" applyAlignment="1" applyProtection="1">
      <alignment horizontal="center" vertical="center" shrinkToFit="1"/>
      <protection locked="0"/>
    </xf>
    <xf numFmtId="177" fontId="9" fillId="6" borderId="23" xfId="1" applyNumberFormat="1" applyFont="1" applyFill="1" applyBorder="1" applyAlignment="1" applyProtection="1">
      <alignment horizontal="center" vertical="center" shrinkToFit="1"/>
      <protection locked="0"/>
    </xf>
    <xf numFmtId="177" fontId="9" fillId="6" borderId="24" xfId="1" applyNumberFormat="1" applyFont="1" applyFill="1" applyBorder="1" applyAlignment="1" applyProtection="1">
      <alignment horizontal="center" vertical="center" shrinkToFit="1"/>
      <protection locked="0"/>
    </xf>
    <xf numFmtId="177" fontId="9" fillId="6" borderId="28" xfId="1" applyNumberFormat="1" applyFont="1" applyFill="1" applyBorder="1" applyAlignment="1" applyProtection="1">
      <alignment horizontal="center" vertical="center" shrinkToFit="1"/>
      <protection locked="0"/>
    </xf>
    <xf numFmtId="177" fontId="9" fillId="6" borderId="29" xfId="1" applyNumberFormat="1" applyFont="1" applyFill="1" applyBorder="1" applyAlignment="1" applyProtection="1">
      <alignment horizontal="center" vertical="center" shrinkToFit="1"/>
      <protection locked="0"/>
    </xf>
    <xf numFmtId="181" fontId="17" fillId="6" borderId="35" xfId="1" applyNumberFormat="1" applyFont="1" applyFill="1" applyBorder="1" applyAlignment="1" applyProtection="1">
      <alignment horizontal="center" vertical="center"/>
    </xf>
    <xf numFmtId="182" fontId="17" fillId="6" borderId="35" xfId="4" applyNumberFormat="1" applyFont="1" applyFill="1" applyBorder="1" applyAlignment="1" applyProtection="1">
      <alignment horizontal="center" vertical="center"/>
    </xf>
    <xf numFmtId="182" fontId="17" fillId="6" borderId="35" xfId="4" applyNumberFormat="1" applyFont="1" applyFill="1" applyBorder="1" applyAlignment="1" applyProtection="1">
      <alignment horizontal="center" vertical="center" wrapText="1"/>
    </xf>
    <xf numFmtId="182" fontId="17" fillId="6" borderId="23" xfId="4" applyNumberFormat="1" applyFont="1" applyFill="1" applyBorder="1" applyAlignment="1" applyProtection="1">
      <alignment horizontal="center" vertical="center"/>
    </xf>
    <xf numFmtId="182" fontId="17" fillId="6" borderId="34" xfId="4" applyNumberFormat="1" applyFont="1" applyFill="1" applyBorder="1" applyAlignment="1" applyProtection="1">
      <alignment horizontal="center" vertical="center" wrapText="1"/>
    </xf>
    <xf numFmtId="182" fontId="17" fillId="6" borderId="34" xfId="4" applyNumberFormat="1" applyFont="1" applyFill="1" applyBorder="1" applyAlignment="1" applyProtection="1">
      <alignment horizontal="center" vertical="center"/>
    </xf>
    <xf numFmtId="181" fontId="16" fillId="6" borderId="36" xfId="1" applyNumberFormat="1" applyFont="1" applyFill="1" applyBorder="1" applyAlignment="1" applyProtection="1">
      <alignment horizontal="center" vertical="center"/>
      <protection locked="0"/>
    </xf>
    <xf numFmtId="181" fontId="16" fillId="6" borderId="37" xfId="1" applyNumberFormat="1" applyFont="1" applyFill="1" applyBorder="1" applyAlignment="1" applyProtection="1">
      <alignment horizontal="center" vertical="center"/>
      <protection locked="0"/>
    </xf>
    <xf numFmtId="0" fontId="16" fillId="6" borderId="36" xfId="1" applyNumberFormat="1" applyFont="1" applyFill="1" applyBorder="1" applyAlignment="1" applyProtection="1">
      <alignment horizontal="center" vertical="center" shrinkToFit="1"/>
      <protection locked="0"/>
    </xf>
    <xf numFmtId="0" fontId="16" fillId="6" borderId="37" xfId="1" applyNumberFormat="1" applyFont="1" applyFill="1" applyBorder="1" applyAlignment="1" applyProtection="1">
      <alignment horizontal="center" vertical="center" shrinkToFit="1"/>
      <protection locked="0"/>
    </xf>
    <xf numFmtId="0" fontId="16" fillId="6" borderId="38" xfId="1" applyNumberFormat="1" applyFont="1" applyFill="1" applyBorder="1" applyAlignment="1" applyProtection="1">
      <alignment horizontal="center" vertical="center" shrinkToFit="1"/>
      <protection locked="0"/>
    </xf>
    <xf numFmtId="195" fontId="16" fillId="6" borderId="36" xfId="1" applyNumberFormat="1" applyFont="1" applyFill="1" applyBorder="1" applyAlignment="1" applyProtection="1">
      <alignment horizontal="center" vertical="center"/>
      <protection locked="0"/>
    </xf>
    <xf numFmtId="195" fontId="16" fillId="6" borderId="37" xfId="1" applyNumberFormat="1" applyFont="1" applyFill="1" applyBorder="1" applyAlignment="1" applyProtection="1">
      <alignment horizontal="center" vertical="center"/>
      <protection locked="0"/>
    </xf>
    <xf numFmtId="195" fontId="16" fillId="6" borderId="38" xfId="1" applyNumberFormat="1" applyFont="1" applyFill="1" applyBorder="1" applyAlignment="1" applyProtection="1">
      <alignment horizontal="center" vertical="center"/>
      <protection locked="0"/>
    </xf>
    <xf numFmtId="182" fontId="17" fillId="6" borderId="14" xfId="4" applyNumberFormat="1" applyFont="1" applyFill="1" applyBorder="1" applyAlignment="1" applyProtection="1">
      <alignment horizontal="center" vertical="center"/>
    </xf>
    <xf numFmtId="0" fontId="13" fillId="7" borderId="34" xfId="1" applyFont="1" applyFill="1" applyBorder="1" applyAlignment="1" applyProtection="1">
      <alignment horizontal="left" vertical="center" wrapText="1"/>
    </xf>
    <xf numFmtId="182" fontId="16" fillId="6" borderId="14" xfId="4" applyNumberFormat="1" applyFont="1" applyFill="1" applyBorder="1" applyAlignment="1" applyProtection="1">
      <alignment horizontal="center" vertical="center"/>
    </xf>
    <xf numFmtId="182" fontId="16" fillId="6" borderId="34" xfId="4" applyNumberFormat="1" applyFont="1" applyFill="1" applyBorder="1" applyAlignment="1" applyProtection="1">
      <alignment horizontal="center" vertical="center"/>
    </xf>
    <xf numFmtId="182" fontId="16" fillId="6" borderId="70" xfId="4" applyNumberFormat="1" applyFont="1" applyFill="1" applyBorder="1" applyAlignment="1" applyProtection="1">
      <alignment horizontal="center" vertical="center"/>
    </xf>
    <xf numFmtId="182" fontId="16" fillId="6" borderId="28" xfId="4" applyNumberFormat="1" applyFont="1" applyFill="1" applyBorder="1" applyAlignment="1" applyProtection="1">
      <alignment horizontal="center" vertical="center"/>
    </xf>
    <xf numFmtId="9" fontId="18" fillId="6" borderId="31" xfId="3" applyFont="1" applyFill="1" applyBorder="1" applyAlignment="1" applyProtection="1">
      <alignment horizontal="center" vertical="center"/>
      <protection locked="0"/>
    </xf>
    <xf numFmtId="9" fontId="18" fillId="6" borderId="32" xfId="3" applyFont="1" applyFill="1" applyBorder="1" applyAlignment="1" applyProtection="1">
      <alignment horizontal="center" vertical="center"/>
      <protection locked="0"/>
    </xf>
    <xf numFmtId="9" fontId="18" fillId="6" borderId="33" xfId="3" applyFont="1" applyFill="1" applyBorder="1" applyAlignment="1" applyProtection="1">
      <alignment horizontal="center" vertical="center"/>
      <protection locked="0"/>
    </xf>
    <xf numFmtId="181" fontId="16" fillId="6" borderId="36" xfId="1" applyNumberFormat="1" applyFont="1" applyFill="1" applyBorder="1" applyAlignment="1" applyProtection="1">
      <alignment horizontal="center" vertical="center"/>
    </xf>
    <xf numFmtId="181" fontId="16" fillId="6" borderId="37" xfId="1" applyNumberFormat="1" applyFont="1" applyFill="1" applyBorder="1" applyAlignment="1" applyProtection="1">
      <alignment horizontal="center" vertical="center"/>
    </xf>
    <xf numFmtId="181" fontId="16" fillId="6" borderId="38" xfId="1" applyNumberFormat="1" applyFont="1" applyFill="1" applyBorder="1" applyAlignment="1" applyProtection="1">
      <alignment horizontal="center" vertical="center"/>
    </xf>
    <xf numFmtId="3" fontId="20" fillId="0" borderId="91" xfId="1" quotePrefix="1" applyNumberFormat="1" applyFont="1" applyFill="1" applyBorder="1" applyAlignment="1" applyProtection="1">
      <alignment vertical="center" shrinkToFit="1"/>
    </xf>
    <xf numFmtId="3" fontId="20" fillId="0" borderId="108" xfId="1" quotePrefix="1" applyNumberFormat="1" applyFont="1" applyFill="1" applyBorder="1" applyAlignment="1" applyProtection="1">
      <alignment vertical="center" shrinkToFit="1"/>
    </xf>
    <xf numFmtId="3" fontId="20" fillId="0" borderId="126" xfId="1" quotePrefix="1" applyNumberFormat="1" applyFont="1" applyFill="1" applyBorder="1" applyAlignment="1" applyProtection="1">
      <alignment vertical="center" shrinkToFit="1"/>
    </xf>
    <xf numFmtId="179" fontId="16" fillId="6" borderId="36" xfId="1" applyNumberFormat="1" applyFont="1" applyFill="1" applyBorder="1" applyAlignment="1" applyProtection="1">
      <alignment horizontal="center" vertical="center"/>
      <protection locked="0"/>
    </xf>
    <xf numFmtId="179" fontId="16" fillId="6" borderId="37" xfId="1" applyNumberFormat="1" applyFont="1" applyFill="1" applyBorder="1" applyAlignment="1" applyProtection="1">
      <alignment horizontal="center" vertical="center"/>
      <protection locked="0"/>
    </xf>
    <xf numFmtId="179" fontId="16" fillId="6" borderId="38" xfId="1" applyNumberFormat="1" applyFont="1" applyFill="1" applyBorder="1" applyAlignment="1" applyProtection="1">
      <alignment horizontal="center" vertical="center"/>
      <protection locked="0"/>
    </xf>
    <xf numFmtId="176" fontId="2" fillId="6" borderId="0" xfId="1" applyNumberFormat="1" applyFont="1" applyFill="1" applyBorder="1" applyAlignment="1" applyProtection="1">
      <alignment horizontal="right"/>
    </xf>
    <xf numFmtId="177" fontId="9" fillId="6" borderId="8" xfId="1" applyNumberFormat="1" applyFont="1" applyFill="1" applyBorder="1" applyAlignment="1" applyProtection="1">
      <alignment horizontal="center" vertical="center" shrinkToFit="1"/>
    </xf>
    <xf numFmtId="177" fontId="9" fillId="6" borderId="6" xfId="1" applyNumberFormat="1" applyFont="1" applyFill="1" applyBorder="1" applyAlignment="1" applyProtection="1">
      <alignment horizontal="center" vertical="center" shrinkToFit="1"/>
    </xf>
    <xf numFmtId="177" fontId="9" fillId="6" borderId="9" xfId="1" applyNumberFormat="1" applyFont="1" applyFill="1" applyBorder="1" applyAlignment="1" applyProtection="1">
      <alignment horizontal="center" vertical="center" shrinkToFit="1"/>
    </xf>
    <xf numFmtId="177" fontId="9" fillId="6" borderId="6" xfId="1" applyNumberFormat="1" applyFont="1" applyFill="1" applyBorder="1" applyAlignment="1" applyProtection="1">
      <alignment horizontal="center" vertical="center" shrinkToFit="1"/>
      <protection locked="0"/>
    </xf>
    <xf numFmtId="0" fontId="32" fillId="0" borderId="35" xfId="1" applyFont="1" applyFill="1" applyBorder="1" applyAlignment="1" applyProtection="1">
      <alignment horizontal="center" vertical="center" textRotation="255" wrapText="1"/>
    </xf>
    <xf numFmtId="0" fontId="32" fillId="0" borderId="70" xfId="1" applyFont="1" applyFill="1" applyBorder="1" applyAlignment="1" applyProtection="1">
      <alignment horizontal="center" vertical="center" textRotation="255" wrapText="1"/>
    </xf>
    <xf numFmtId="0" fontId="13" fillId="0" borderId="35" xfId="1" applyFont="1" applyFill="1" applyBorder="1" applyAlignment="1" applyProtection="1">
      <alignment horizontal="center" vertical="center" textRotation="255"/>
    </xf>
    <xf numFmtId="0" fontId="13" fillId="0" borderId="64" xfId="1" applyFont="1" applyFill="1" applyBorder="1" applyAlignment="1" applyProtection="1">
      <alignment horizontal="center" vertical="center" textRotation="255"/>
    </xf>
    <xf numFmtId="0" fontId="13" fillId="0" borderId="70" xfId="1" applyFont="1" applyFill="1" applyBorder="1" applyAlignment="1" applyProtection="1">
      <alignment horizontal="center" vertical="center" textRotation="255"/>
    </xf>
    <xf numFmtId="3" fontId="20" fillId="6" borderId="118" xfId="1" applyNumberFormat="1" applyFont="1" applyFill="1" applyBorder="1" applyAlignment="1" applyProtection="1">
      <alignment horizontal="center" vertical="center" shrinkToFit="1"/>
    </xf>
    <xf numFmtId="3" fontId="20" fillId="6" borderId="119" xfId="1" applyNumberFormat="1" applyFont="1" applyFill="1" applyBorder="1" applyAlignment="1" applyProtection="1">
      <alignment horizontal="center" vertical="center" shrinkToFit="1"/>
    </xf>
    <xf numFmtId="3" fontId="20" fillId="0" borderId="110" xfId="1" quotePrefix="1" applyNumberFormat="1" applyFont="1" applyFill="1" applyBorder="1" applyAlignment="1" applyProtection="1">
      <alignment vertical="center" shrinkToFit="1"/>
    </xf>
    <xf numFmtId="3" fontId="20" fillId="0" borderId="100" xfId="1" quotePrefix="1" applyNumberFormat="1" applyFont="1" applyFill="1" applyBorder="1" applyAlignment="1" applyProtection="1">
      <alignment vertical="center" shrinkToFit="1"/>
    </xf>
    <xf numFmtId="3" fontId="20" fillId="0" borderId="107" xfId="1" quotePrefix="1" applyNumberFormat="1" applyFont="1" applyFill="1" applyBorder="1" applyAlignment="1" applyProtection="1">
      <alignment vertical="center" shrinkToFit="1"/>
    </xf>
    <xf numFmtId="3" fontId="20" fillId="0" borderId="109" xfId="1" quotePrefix="1" applyNumberFormat="1" applyFont="1" applyFill="1" applyBorder="1" applyAlignment="1" applyProtection="1">
      <alignment vertical="center" shrinkToFit="1"/>
    </xf>
    <xf numFmtId="0" fontId="19" fillId="6" borderId="31" xfId="1" applyFont="1" applyFill="1" applyBorder="1" applyAlignment="1" applyProtection="1">
      <alignment horizontal="center" vertical="center"/>
      <protection locked="0"/>
    </xf>
    <xf numFmtId="0" fontId="19" fillId="6" borderId="33" xfId="1" applyFont="1" applyFill="1" applyBorder="1" applyAlignment="1" applyProtection="1">
      <alignment horizontal="center" vertical="center"/>
      <protection locked="0"/>
    </xf>
    <xf numFmtId="0" fontId="13" fillId="6" borderId="29" xfId="1" applyFont="1" applyFill="1" applyBorder="1" applyAlignment="1" applyProtection="1">
      <alignment horizontal="right" vertical="center" shrinkToFit="1"/>
    </xf>
    <xf numFmtId="0" fontId="13" fillId="6" borderId="30" xfId="1" applyFont="1" applyFill="1" applyBorder="1" applyAlignment="1" applyProtection="1">
      <alignment horizontal="right" vertical="center" shrinkToFit="1"/>
    </xf>
    <xf numFmtId="3" fontId="20" fillId="6" borderId="121" xfId="1" applyNumberFormat="1" applyFont="1" applyFill="1" applyBorder="1" applyAlignment="1" applyProtection="1">
      <alignment horizontal="center" vertical="center" shrinkToFit="1"/>
    </xf>
    <xf numFmtId="3" fontId="20" fillId="6" borderId="122" xfId="1" applyNumberFormat="1" applyFont="1" applyFill="1" applyBorder="1" applyAlignment="1" applyProtection="1">
      <alignment horizontal="center" vertical="center" shrinkToFit="1"/>
    </xf>
    <xf numFmtId="3" fontId="20" fillId="0" borderId="51" xfId="1" applyNumberFormat="1" applyFont="1" applyFill="1" applyBorder="1" applyAlignment="1" applyProtection="1">
      <alignment horizontal="right" vertical="center" shrinkToFit="1"/>
    </xf>
    <xf numFmtId="0" fontId="19" fillId="0" borderId="51" xfId="1" applyFont="1" applyFill="1" applyBorder="1" applyAlignment="1" applyProtection="1">
      <alignment horizontal="center" vertical="center" shrinkToFit="1"/>
      <protection locked="0"/>
    </xf>
    <xf numFmtId="0" fontId="19" fillId="0" borderId="52" xfId="1" applyFont="1" applyFill="1" applyBorder="1" applyAlignment="1" applyProtection="1">
      <alignment horizontal="center" vertical="center" shrinkToFit="1"/>
      <protection locked="0"/>
    </xf>
    <xf numFmtId="3" fontId="20" fillId="0" borderId="93" xfId="1" applyNumberFormat="1" applyFont="1" applyFill="1" applyBorder="1" applyAlignment="1" applyProtection="1">
      <alignment horizontal="right" vertical="center" shrinkToFit="1"/>
    </xf>
    <xf numFmtId="3" fontId="20" fillId="0" borderId="95" xfId="1" applyNumberFormat="1" applyFont="1" applyFill="1" applyBorder="1" applyAlignment="1" applyProtection="1">
      <alignment horizontal="right" vertical="center" shrinkToFit="1"/>
    </xf>
    <xf numFmtId="0" fontId="7" fillId="6" borderId="5" xfId="1" applyFont="1" applyFill="1" applyBorder="1" applyAlignment="1" applyProtection="1">
      <alignment horizontal="center" vertical="center" shrinkToFit="1"/>
      <protection hidden="1"/>
    </xf>
    <xf numFmtId="0" fontId="7" fillId="6" borderId="6" xfId="1" applyFont="1" applyFill="1" applyBorder="1" applyAlignment="1" applyProtection="1">
      <alignment horizontal="center" vertical="center" shrinkToFit="1"/>
      <protection hidden="1"/>
    </xf>
    <xf numFmtId="0" fontId="7" fillId="6" borderId="7" xfId="1" applyFont="1" applyFill="1" applyBorder="1" applyAlignment="1" applyProtection="1">
      <alignment horizontal="center" vertical="center" shrinkToFit="1"/>
      <protection hidden="1"/>
    </xf>
    <xf numFmtId="177" fontId="9" fillId="6" borderId="113" xfId="1" applyNumberFormat="1" applyFont="1" applyFill="1" applyBorder="1" applyAlignment="1" applyProtection="1">
      <alignment horizontal="center" vertical="center" shrinkToFit="1"/>
      <protection locked="0"/>
    </xf>
    <xf numFmtId="0" fontId="7" fillId="6" borderId="12" xfId="1" applyFont="1" applyFill="1" applyBorder="1" applyAlignment="1" applyProtection="1">
      <alignment horizontal="center" vertical="center" shrinkToFit="1"/>
      <protection hidden="1"/>
    </xf>
    <xf numFmtId="0" fontId="7" fillId="6" borderId="13" xfId="1" applyFont="1" applyFill="1" applyBorder="1" applyAlignment="1" applyProtection="1">
      <alignment horizontal="center" vertical="center" shrinkToFit="1"/>
      <protection hidden="1"/>
    </xf>
    <xf numFmtId="0" fontId="7" fillId="6" borderId="14" xfId="1" applyFont="1" applyFill="1" applyBorder="1" applyAlignment="1" applyProtection="1">
      <alignment horizontal="center" vertical="center" shrinkToFit="1"/>
      <protection hidden="1"/>
    </xf>
    <xf numFmtId="0" fontId="6" fillId="6" borderId="2" xfId="1" applyFont="1" applyFill="1" applyBorder="1" applyAlignment="1" applyProtection="1">
      <alignment horizontal="center" vertical="center" wrapText="1"/>
    </xf>
    <xf numFmtId="0" fontId="6" fillId="6" borderId="3" xfId="1" applyFont="1" applyFill="1" applyBorder="1" applyAlignment="1" applyProtection="1">
      <alignment horizontal="center" vertical="center" wrapText="1"/>
    </xf>
    <xf numFmtId="0" fontId="6" fillId="6" borderId="4" xfId="1" applyFont="1" applyFill="1" applyBorder="1" applyAlignment="1" applyProtection="1">
      <alignment horizontal="center" vertical="center" wrapText="1"/>
    </xf>
    <xf numFmtId="0" fontId="6" fillId="6" borderId="10" xfId="1" applyFont="1" applyFill="1" applyBorder="1" applyAlignment="1" applyProtection="1">
      <alignment horizontal="center" vertical="center" wrapText="1"/>
    </xf>
    <xf numFmtId="0" fontId="6" fillId="6" borderId="0" xfId="1" applyFont="1" applyFill="1" applyBorder="1" applyAlignment="1" applyProtection="1">
      <alignment horizontal="center" vertical="center" wrapText="1"/>
    </xf>
    <xf numFmtId="0" fontId="6" fillId="6" borderId="11" xfId="1" applyFont="1" applyFill="1" applyBorder="1" applyAlignment="1" applyProtection="1">
      <alignment horizontal="center" vertical="center" wrapText="1"/>
    </xf>
    <xf numFmtId="0" fontId="6" fillId="6" borderId="16" xfId="1" applyFont="1" applyFill="1" applyBorder="1" applyAlignment="1" applyProtection="1">
      <alignment horizontal="center" vertical="center" wrapText="1"/>
    </xf>
    <xf numFmtId="0" fontId="6" fillId="6" borderId="1" xfId="1" applyFont="1" applyFill="1" applyBorder="1" applyAlignment="1" applyProtection="1">
      <alignment horizontal="center" vertical="center" wrapText="1"/>
    </xf>
    <xf numFmtId="0" fontId="6" fillId="6" borderId="17" xfId="1" applyFont="1" applyFill="1" applyBorder="1" applyAlignment="1" applyProtection="1">
      <alignment horizontal="center" vertical="center" wrapText="1"/>
    </xf>
    <xf numFmtId="0" fontId="9" fillId="6" borderId="21" xfId="1" applyFont="1" applyFill="1" applyBorder="1" applyAlignment="1" applyProtection="1">
      <alignment horizontal="left" vertical="center" shrinkToFit="1"/>
      <protection locked="0"/>
    </xf>
    <xf numFmtId="0" fontId="9" fillId="6" borderId="19" xfId="1" applyFont="1" applyFill="1" applyBorder="1" applyAlignment="1" applyProtection="1">
      <alignment horizontal="left" vertical="center" shrinkToFit="1"/>
      <protection locked="0"/>
    </xf>
    <xf numFmtId="0" fontId="9" fillId="6" borderId="22" xfId="1" applyFont="1" applyFill="1" applyBorder="1" applyAlignment="1" applyProtection="1">
      <alignment horizontal="left" vertical="center" shrinkToFit="1"/>
      <protection locked="0"/>
    </xf>
    <xf numFmtId="0" fontId="13" fillId="6" borderId="18" xfId="1" applyFont="1" applyFill="1" applyBorder="1" applyAlignment="1" applyProtection="1">
      <alignment horizontal="center" vertical="center" shrinkToFit="1"/>
      <protection hidden="1"/>
    </xf>
    <xf numFmtId="0" fontId="13" fillId="6" borderId="19" xfId="1" applyFont="1" applyFill="1" applyBorder="1" applyAlignment="1" applyProtection="1">
      <alignment horizontal="center" vertical="center" shrinkToFit="1"/>
      <protection hidden="1"/>
    </xf>
    <xf numFmtId="0" fontId="13" fillId="6" borderId="20" xfId="1" applyFont="1" applyFill="1" applyBorder="1" applyAlignment="1" applyProtection="1">
      <alignment horizontal="center" vertical="center" shrinkToFit="1"/>
      <protection hidden="1"/>
    </xf>
    <xf numFmtId="0" fontId="13" fillId="6" borderId="111" xfId="1" applyFont="1" applyFill="1" applyBorder="1" applyAlignment="1" applyProtection="1">
      <alignment horizontal="center" vertical="center" shrinkToFit="1"/>
      <protection hidden="1"/>
    </xf>
    <xf numFmtId="0" fontId="13" fillId="6" borderId="24" xfId="1" applyFont="1" applyFill="1" applyBorder="1" applyAlignment="1" applyProtection="1">
      <alignment horizontal="center" vertical="center" shrinkToFit="1"/>
      <protection hidden="1"/>
    </xf>
    <xf numFmtId="0" fontId="13" fillId="6" borderId="25" xfId="1" applyFont="1" applyFill="1" applyBorder="1" applyAlignment="1" applyProtection="1">
      <alignment horizontal="center" vertical="center" shrinkToFit="1"/>
      <protection hidden="1"/>
    </xf>
    <xf numFmtId="0" fontId="13" fillId="6" borderId="112" xfId="1" applyFont="1" applyFill="1" applyBorder="1" applyAlignment="1" applyProtection="1">
      <alignment horizontal="center" vertical="center" shrinkToFit="1"/>
      <protection hidden="1"/>
    </xf>
    <xf numFmtId="0" fontId="13" fillId="6" borderId="29" xfId="1" applyFont="1" applyFill="1" applyBorder="1" applyAlignment="1" applyProtection="1">
      <alignment horizontal="center" vertical="center" shrinkToFit="1"/>
      <protection hidden="1"/>
    </xf>
    <xf numFmtId="0" fontId="13" fillId="6" borderId="30" xfId="1" applyFont="1" applyFill="1" applyBorder="1" applyAlignment="1" applyProtection="1">
      <alignment horizontal="center" vertical="center" shrinkToFit="1"/>
      <protection hidden="1"/>
    </xf>
    <xf numFmtId="0" fontId="13" fillId="6" borderId="34" xfId="1" applyFont="1" applyFill="1" applyBorder="1" applyAlignment="1" applyProtection="1">
      <alignment horizontal="center" vertical="center" wrapText="1"/>
    </xf>
    <xf numFmtId="0" fontId="13" fillId="6" borderId="15" xfId="1" applyFont="1" applyFill="1" applyBorder="1" applyAlignment="1" applyProtection="1">
      <alignment horizontal="center" vertical="center" wrapText="1"/>
    </xf>
    <xf numFmtId="9" fontId="17" fillId="6" borderId="23" xfId="3" applyFont="1" applyFill="1" applyBorder="1" applyAlignment="1" applyProtection="1">
      <alignment horizontal="center" vertical="center" wrapText="1"/>
    </xf>
    <xf numFmtId="9" fontId="17" fillId="6" borderId="24" xfId="3" applyFont="1" applyFill="1" applyBorder="1" applyAlignment="1" applyProtection="1">
      <alignment horizontal="center" vertical="center" wrapText="1"/>
    </xf>
    <xf numFmtId="9" fontId="17" fillId="6" borderId="28" xfId="3" applyFont="1" applyFill="1" applyBorder="1" applyAlignment="1" applyProtection="1">
      <alignment horizontal="center" vertical="center" wrapText="1"/>
    </xf>
    <xf numFmtId="9" fontId="17" fillId="6" borderId="29" xfId="3" applyFont="1" applyFill="1" applyBorder="1" applyAlignment="1" applyProtection="1">
      <alignment horizontal="center" vertical="center" wrapText="1"/>
    </xf>
    <xf numFmtId="0" fontId="17" fillId="6" borderId="35" xfId="1" applyFont="1" applyFill="1" applyBorder="1" applyAlignment="1" applyProtection="1">
      <alignment horizontal="center" vertical="center" shrinkToFit="1"/>
    </xf>
    <xf numFmtId="0" fontId="35" fillId="6" borderId="0" xfId="1" applyFont="1" applyFill="1" applyAlignment="1" applyProtection="1">
      <alignment horizontal="center" vertical="center"/>
    </xf>
    <xf numFmtId="0" fontId="3" fillId="6" borderId="26" xfId="1" applyFont="1" applyFill="1" applyBorder="1" applyAlignment="1" applyProtection="1">
      <alignment horizontal="left" vertical="center" shrinkToFit="1"/>
    </xf>
    <xf numFmtId="0" fontId="3" fillId="6" borderId="0" xfId="1" applyFont="1" applyFill="1" applyBorder="1" applyAlignment="1" applyProtection="1">
      <alignment horizontal="left" vertical="center" shrinkToFit="1"/>
    </xf>
    <xf numFmtId="0" fontId="3" fillId="6" borderId="27" xfId="1" applyFont="1" applyFill="1" applyBorder="1" applyAlignment="1" applyProtection="1">
      <alignment horizontal="left" vertical="center" shrinkToFit="1"/>
    </xf>
    <xf numFmtId="180" fontId="16" fillId="6" borderId="36" xfId="1" applyNumberFormat="1" applyFont="1" applyFill="1" applyBorder="1" applyAlignment="1" applyProtection="1">
      <alignment horizontal="center" vertical="center" shrinkToFit="1"/>
      <protection locked="0"/>
    </xf>
    <xf numFmtId="180" fontId="16" fillId="6" borderId="37" xfId="1" applyNumberFormat="1" applyFont="1" applyFill="1" applyBorder="1" applyAlignment="1" applyProtection="1">
      <alignment horizontal="center" vertical="center" shrinkToFit="1"/>
      <protection locked="0"/>
    </xf>
    <xf numFmtId="180" fontId="16" fillId="6" borderId="38" xfId="1" applyNumberFormat="1" applyFont="1" applyFill="1" applyBorder="1" applyAlignment="1" applyProtection="1">
      <alignment horizontal="center" vertical="center" shrinkToFit="1"/>
      <protection locked="0"/>
    </xf>
    <xf numFmtId="0" fontId="7" fillId="6" borderId="14" xfId="1" applyFont="1" applyFill="1" applyBorder="1" applyAlignment="1" applyProtection="1">
      <alignment horizontal="center" vertical="center"/>
    </xf>
    <xf numFmtId="0" fontId="7" fillId="6" borderId="34" xfId="1" applyFont="1" applyFill="1" applyBorder="1" applyAlignment="1" applyProtection="1">
      <alignment horizontal="center" vertical="center"/>
    </xf>
    <xf numFmtId="0" fontId="16" fillId="6" borderId="34" xfId="1" applyFont="1" applyFill="1" applyBorder="1" applyAlignment="1" applyProtection="1">
      <alignment horizontal="center" vertical="center"/>
    </xf>
    <xf numFmtId="0" fontId="7" fillId="6" borderId="15" xfId="1" applyFont="1" applyFill="1" applyBorder="1" applyAlignment="1" applyProtection="1">
      <alignment horizontal="center" vertical="center"/>
    </xf>
    <xf numFmtId="0" fontId="17" fillId="6" borderId="34" xfId="1" applyFont="1" applyFill="1" applyBorder="1" applyAlignment="1" applyProtection="1">
      <alignment horizontal="center" vertical="center" wrapText="1"/>
    </xf>
    <xf numFmtId="0" fontId="17" fillId="6" borderId="35" xfId="1" applyFont="1" applyFill="1" applyBorder="1" applyAlignment="1" applyProtection="1">
      <alignment horizontal="center" vertical="center" wrapText="1"/>
    </xf>
    <xf numFmtId="3" fontId="20" fillId="0" borderId="105" xfId="1" applyNumberFormat="1" applyFont="1" applyFill="1" applyBorder="1" applyAlignment="1" applyProtection="1">
      <alignment horizontal="right" vertical="center" shrinkToFit="1"/>
    </xf>
    <xf numFmtId="3" fontId="20" fillId="0" borderId="103" xfId="1" applyNumberFormat="1" applyFont="1" applyFill="1" applyBorder="1" applyAlignment="1" applyProtection="1">
      <alignment horizontal="right" vertical="center" shrinkToFit="1"/>
    </xf>
    <xf numFmtId="3" fontId="20" fillId="0" borderId="66" xfId="1" applyNumberFormat="1" applyFont="1" applyFill="1" applyBorder="1" applyAlignment="1" applyProtection="1">
      <alignment horizontal="right" vertical="center" shrinkToFit="1"/>
    </xf>
    <xf numFmtId="3" fontId="20" fillId="0" borderId="86" xfId="1" applyNumberFormat="1" applyFont="1" applyFill="1" applyBorder="1" applyAlignment="1" applyProtection="1">
      <alignment horizontal="right" vertical="center" shrinkToFit="1"/>
    </xf>
    <xf numFmtId="3" fontId="20" fillId="0" borderId="89" xfId="1" applyNumberFormat="1" applyFont="1" applyFill="1" applyBorder="1" applyAlignment="1" applyProtection="1">
      <alignment horizontal="right" vertical="center" shrinkToFit="1"/>
    </xf>
    <xf numFmtId="3" fontId="20" fillId="0" borderId="51" xfId="1" quotePrefix="1" applyNumberFormat="1" applyFont="1" applyFill="1" applyBorder="1" applyAlignment="1" applyProtection="1">
      <alignment vertical="center" shrinkToFit="1"/>
    </xf>
    <xf numFmtId="3" fontId="20" fillId="0" borderId="96" xfId="1" applyNumberFormat="1" applyFont="1" applyFill="1" applyBorder="1" applyAlignment="1" applyProtection="1">
      <alignment horizontal="right" vertical="center" shrinkToFit="1"/>
    </xf>
    <xf numFmtId="3" fontId="20" fillId="0" borderId="102" xfId="1" applyNumberFormat="1" applyFont="1" applyFill="1" applyBorder="1" applyAlignment="1" applyProtection="1">
      <alignment horizontal="right" vertical="center" shrinkToFit="1"/>
    </xf>
    <xf numFmtId="3" fontId="20" fillId="0" borderId="106" xfId="1" applyNumberFormat="1" applyFont="1" applyFill="1" applyBorder="1" applyAlignment="1" applyProtection="1">
      <alignment horizontal="right" vertical="center" shrinkToFit="1"/>
    </xf>
    <xf numFmtId="3" fontId="20" fillId="0" borderId="104" xfId="1" applyNumberFormat="1" applyFont="1" applyFill="1" applyBorder="1" applyAlignment="1" applyProtection="1">
      <alignment horizontal="right" vertical="center" shrinkToFit="1"/>
    </xf>
    <xf numFmtId="3" fontId="20" fillId="0" borderId="92" xfId="1" applyNumberFormat="1" applyFont="1" applyFill="1" applyBorder="1" applyAlignment="1" applyProtection="1">
      <alignment horizontal="right" vertical="center" shrinkToFit="1"/>
    </xf>
    <xf numFmtId="3" fontId="20" fillId="0" borderId="94" xfId="1" applyNumberFormat="1" applyFont="1" applyFill="1" applyBorder="1" applyAlignment="1" applyProtection="1">
      <alignment horizontal="right" vertical="center" shrinkToFit="1"/>
    </xf>
    <xf numFmtId="183" fontId="19" fillId="6" borderId="41" xfId="1" applyNumberFormat="1" applyFont="1" applyFill="1" applyBorder="1" applyAlignment="1" applyProtection="1">
      <alignment horizontal="right" vertical="center" shrinkToFit="1"/>
      <protection locked="0"/>
    </xf>
    <xf numFmtId="183" fontId="19" fillId="6" borderId="44" xfId="1" applyNumberFormat="1" applyFont="1" applyFill="1" applyBorder="1" applyAlignment="1" applyProtection="1">
      <alignment horizontal="right" vertical="center" shrinkToFit="1"/>
      <protection locked="0"/>
    </xf>
    <xf numFmtId="183" fontId="19" fillId="6" borderId="45" xfId="1" applyNumberFormat="1" applyFont="1" applyFill="1" applyBorder="1" applyAlignment="1" applyProtection="1">
      <alignment horizontal="right" vertical="center" shrinkToFit="1"/>
      <protection locked="0"/>
    </xf>
    <xf numFmtId="183" fontId="19" fillId="6" borderId="46" xfId="1" applyNumberFormat="1" applyFont="1" applyFill="1" applyBorder="1" applyAlignment="1" applyProtection="1">
      <alignment horizontal="right" vertical="center" shrinkToFit="1"/>
      <protection locked="0"/>
    </xf>
    <xf numFmtId="3" fontId="20" fillId="3" borderId="54" xfId="1" applyNumberFormat="1" applyFont="1" applyFill="1" applyBorder="1" applyAlignment="1" applyProtection="1">
      <alignment horizontal="right" vertical="center" shrinkToFit="1"/>
    </xf>
    <xf numFmtId="3" fontId="20" fillId="3" borderId="91" xfId="1" applyNumberFormat="1" applyFont="1" applyFill="1" applyBorder="1" applyAlignment="1" applyProtection="1">
      <alignment horizontal="right" vertical="center" shrinkToFit="1"/>
    </xf>
    <xf numFmtId="0" fontId="13" fillId="6" borderId="23" xfId="1" applyFont="1" applyFill="1" applyBorder="1" applyAlignment="1" applyProtection="1">
      <alignment horizontal="center" vertical="center"/>
    </xf>
    <xf numFmtId="0" fontId="13" fillId="6" borderId="24" xfId="1" applyFont="1" applyFill="1" applyBorder="1" applyAlignment="1" applyProtection="1">
      <alignment horizontal="center" vertical="center"/>
    </xf>
    <xf numFmtId="0" fontId="13" fillId="6" borderId="26" xfId="1" applyFont="1" applyFill="1" applyBorder="1" applyAlignment="1" applyProtection="1">
      <alignment horizontal="center" vertical="center"/>
    </xf>
    <xf numFmtId="0" fontId="13" fillId="6" borderId="0" xfId="1" applyFont="1" applyFill="1" applyBorder="1" applyAlignment="1" applyProtection="1">
      <alignment horizontal="center" vertical="center"/>
    </xf>
    <xf numFmtId="0" fontId="13" fillId="6" borderId="28" xfId="1" applyFont="1" applyFill="1" applyBorder="1" applyAlignment="1" applyProtection="1">
      <alignment horizontal="center" vertical="center"/>
    </xf>
    <xf numFmtId="0" fontId="13" fillId="6" borderId="29" xfId="1" applyFont="1" applyFill="1" applyBorder="1" applyAlignment="1" applyProtection="1">
      <alignment horizontal="center" vertical="center"/>
    </xf>
    <xf numFmtId="0" fontId="13" fillId="6" borderId="23" xfId="1" applyFont="1" applyFill="1" applyBorder="1" applyAlignment="1" applyProtection="1">
      <alignment horizontal="center" vertical="center" wrapText="1"/>
    </xf>
    <xf numFmtId="0" fontId="13" fillId="6" borderId="25" xfId="1" applyFont="1" applyFill="1" applyBorder="1" applyAlignment="1" applyProtection="1">
      <alignment horizontal="center" vertical="center" wrapText="1"/>
    </xf>
    <xf numFmtId="0" fontId="13" fillId="6" borderId="26" xfId="1" applyFont="1" applyFill="1" applyBorder="1" applyAlignment="1" applyProtection="1">
      <alignment horizontal="center" vertical="center" wrapText="1"/>
    </xf>
    <xf numFmtId="0" fontId="13" fillId="6" borderId="27" xfId="1" applyFont="1" applyFill="1" applyBorder="1" applyAlignment="1" applyProtection="1">
      <alignment horizontal="center" vertical="center" wrapText="1"/>
    </xf>
    <xf numFmtId="0" fontId="13" fillId="6" borderId="15" xfId="1" applyFont="1" applyFill="1" applyBorder="1" applyAlignment="1" applyProtection="1">
      <alignment horizontal="center" vertical="center" shrinkToFit="1"/>
    </xf>
    <xf numFmtId="0" fontId="13" fillId="6" borderId="13" xfId="1" applyFont="1" applyFill="1" applyBorder="1" applyAlignment="1" applyProtection="1">
      <alignment horizontal="center" vertical="center" shrinkToFit="1"/>
    </xf>
    <xf numFmtId="0" fontId="13" fillId="6" borderId="14" xfId="1" applyFont="1" applyFill="1" applyBorder="1" applyAlignment="1" applyProtection="1">
      <alignment horizontal="center" vertical="center" shrinkToFit="1"/>
    </xf>
    <xf numFmtId="0" fontId="13" fillId="6" borderId="21" xfId="1" applyFont="1" applyFill="1" applyBorder="1" applyAlignment="1" applyProtection="1">
      <alignment horizontal="center" vertical="center" shrinkToFit="1"/>
    </xf>
    <xf numFmtId="0" fontId="13" fillId="6" borderId="101" xfId="1" applyFont="1" applyFill="1" applyBorder="1" applyAlignment="1" applyProtection="1">
      <alignment horizontal="center" vertical="center" shrinkToFit="1"/>
    </xf>
    <xf numFmtId="0" fontId="13" fillId="6" borderId="39" xfId="1" applyFont="1" applyFill="1" applyBorder="1" applyAlignment="1" applyProtection="1">
      <alignment horizontal="center" vertical="center" shrinkToFit="1"/>
    </xf>
    <xf numFmtId="0" fontId="13" fillId="6" borderId="20" xfId="1" applyFont="1" applyFill="1" applyBorder="1" applyAlignment="1" applyProtection="1">
      <alignment horizontal="center" vertical="center" shrinkToFit="1"/>
    </xf>
    <xf numFmtId="3" fontId="20" fillId="0" borderId="53" xfId="1" applyNumberFormat="1" applyFont="1" applyFill="1" applyBorder="1" applyAlignment="1" applyProtection="1">
      <alignment horizontal="right" vertical="center" shrinkToFit="1"/>
    </xf>
    <xf numFmtId="3" fontId="20" fillId="0" borderId="54" xfId="1" applyNumberFormat="1" applyFont="1" applyFill="1" applyBorder="1" applyAlignment="1" applyProtection="1">
      <alignment horizontal="right" vertical="center" shrinkToFit="1"/>
    </xf>
    <xf numFmtId="3" fontId="20" fillId="0" borderId="55" xfId="1" applyNumberFormat="1" applyFont="1" applyFill="1" applyBorder="1" applyAlignment="1" applyProtection="1">
      <alignment horizontal="right" vertical="center" shrinkToFit="1"/>
    </xf>
    <xf numFmtId="3" fontId="20" fillId="0" borderId="50" xfId="1" quotePrefix="1" applyNumberFormat="1" applyFont="1" applyFill="1" applyBorder="1" applyAlignment="1" applyProtection="1">
      <alignment vertical="center" shrinkToFit="1"/>
    </xf>
    <xf numFmtId="3" fontId="20" fillId="3" borderId="55" xfId="1" applyNumberFormat="1" applyFont="1" applyFill="1" applyBorder="1" applyAlignment="1" applyProtection="1">
      <alignment horizontal="right" vertical="center" shrinkToFit="1"/>
    </xf>
    <xf numFmtId="0" fontId="13" fillId="0" borderId="15" xfId="1" applyFont="1" applyFill="1" applyBorder="1" applyAlignment="1" applyProtection="1">
      <alignment horizontal="left" vertical="center" shrinkToFit="1"/>
    </xf>
    <xf numFmtId="0" fontId="13" fillId="0" borderId="13" xfId="1" applyFont="1" applyFill="1" applyBorder="1" applyAlignment="1" applyProtection="1">
      <alignment horizontal="left" vertical="center" shrinkToFit="1"/>
    </xf>
    <xf numFmtId="38" fontId="22" fillId="0" borderId="71" xfId="5" applyFont="1" applyFill="1" applyBorder="1" applyAlignment="1" applyProtection="1">
      <alignment horizontal="right" vertical="center" shrinkToFit="1"/>
    </xf>
    <xf numFmtId="38" fontId="22" fillId="0" borderId="72" xfId="5" applyFont="1" applyFill="1" applyBorder="1" applyAlignment="1" applyProtection="1">
      <alignment horizontal="right" vertical="center" shrinkToFit="1"/>
    </xf>
    <xf numFmtId="38" fontId="22" fillId="0" borderId="74" xfId="5" applyFont="1" applyFill="1" applyBorder="1" applyAlignment="1" applyProtection="1">
      <alignment horizontal="right" vertical="center" shrinkToFit="1"/>
    </xf>
    <xf numFmtId="0" fontId="21" fillId="0" borderId="35" xfId="1" applyFont="1" applyFill="1" applyBorder="1" applyAlignment="1" applyProtection="1">
      <alignment horizontal="center" vertical="center" textRotation="255" wrapText="1"/>
    </xf>
    <xf numFmtId="0" fontId="21" fillId="0" borderId="64" xfId="1" applyFont="1" applyFill="1" applyBorder="1" applyAlignment="1" applyProtection="1">
      <alignment horizontal="center" vertical="center" textRotation="255" wrapText="1"/>
    </xf>
    <xf numFmtId="0" fontId="21" fillId="0" borderId="70" xfId="1" applyFont="1" applyFill="1" applyBorder="1" applyAlignment="1" applyProtection="1">
      <alignment horizontal="center" vertical="center" textRotation="255" wrapText="1"/>
    </xf>
    <xf numFmtId="38" fontId="22" fillId="0" borderId="73" xfId="5" applyFont="1" applyFill="1" applyBorder="1" applyAlignment="1" applyProtection="1">
      <alignment horizontal="right" vertical="center" shrinkToFit="1"/>
    </xf>
    <xf numFmtId="3" fontId="20" fillId="0" borderId="116" xfId="1" applyNumberFormat="1" applyFont="1" applyFill="1" applyBorder="1" applyAlignment="1" applyProtection="1">
      <alignment vertical="center" shrinkToFit="1"/>
    </xf>
    <xf numFmtId="3" fontId="20" fillId="0" borderId="65" xfId="1" applyNumberFormat="1" applyFont="1" applyFill="1" applyBorder="1" applyAlignment="1" applyProtection="1">
      <alignment vertical="center" shrinkToFit="1"/>
    </xf>
    <xf numFmtId="3" fontId="20" fillId="0" borderId="89" xfId="1" applyNumberFormat="1" applyFont="1" applyFill="1" applyBorder="1" applyAlignment="1" applyProtection="1">
      <alignment vertical="center" shrinkToFit="1"/>
    </xf>
    <xf numFmtId="3" fontId="20" fillId="0" borderId="127" xfId="1" applyNumberFormat="1" applyFont="1" applyFill="1" applyBorder="1" applyAlignment="1" applyProtection="1">
      <alignment vertical="center" shrinkToFit="1"/>
    </xf>
    <xf numFmtId="0" fontId="13" fillId="6" borderId="88" xfId="1" applyFont="1" applyFill="1" applyBorder="1" applyAlignment="1" applyProtection="1">
      <alignment horizontal="left" vertical="center" wrapText="1" shrinkToFit="1"/>
    </xf>
    <xf numFmtId="0" fontId="13" fillId="6" borderId="50" xfId="1" applyFont="1" applyFill="1" applyBorder="1" applyAlignment="1" applyProtection="1">
      <alignment horizontal="left" vertical="center" wrapText="1" shrinkToFit="1"/>
    </xf>
    <xf numFmtId="0" fontId="13" fillId="6" borderId="52" xfId="1" applyFont="1" applyFill="1" applyBorder="1" applyAlignment="1" applyProtection="1">
      <alignment horizontal="left" vertical="center" wrapText="1" shrinkToFit="1"/>
    </xf>
    <xf numFmtId="0" fontId="19" fillId="0" borderId="51" xfId="1" applyFont="1" applyFill="1" applyBorder="1" applyAlignment="1" applyProtection="1">
      <alignment horizontal="center" vertical="center"/>
      <protection locked="0"/>
    </xf>
    <xf numFmtId="0" fontId="19" fillId="0" borderId="52" xfId="1" applyFont="1" applyFill="1" applyBorder="1" applyAlignment="1" applyProtection="1">
      <alignment horizontal="center" vertical="center"/>
      <protection locked="0"/>
    </xf>
    <xf numFmtId="0" fontId="19" fillId="0" borderId="48" xfId="1" applyFont="1" applyFill="1" applyBorder="1" applyAlignment="1" applyProtection="1">
      <alignment horizontal="center" vertical="center"/>
      <protection locked="0"/>
    </xf>
    <xf numFmtId="0" fontId="19" fillId="0" borderId="49" xfId="1" applyFont="1" applyFill="1" applyBorder="1" applyAlignment="1" applyProtection="1">
      <alignment horizontal="center" vertical="center"/>
      <protection locked="0"/>
    </xf>
    <xf numFmtId="3" fontId="20" fillId="0" borderId="90" xfId="1" applyNumberFormat="1" applyFont="1" applyFill="1" applyBorder="1" applyAlignment="1" applyProtection="1">
      <alignment vertical="center" shrinkToFit="1"/>
    </xf>
    <xf numFmtId="3" fontId="20" fillId="0" borderId="53" xfId="1" quotePrefix="1" applyNumberFormat="1" applyFont="1" applyFill="1" applyBorder="1" applyAlignment="1" applyProtection="1">
      <alignment vertical="center" shrinkToFit="1"/>
    </xf>
    <xf numFmtId="0" fontId="19" fillId="0" borderId="98" xfId="1" applyFont="1" applyFill="1" applyBorder="1" applyAlignment="1" applyProtection="1">
      <alignment horizontal="center" vertical="center"/>
      <protection locked="0"/>
    </xf>
    <xf numFmtId="0" fontId="19" fillId="0" borderId="99" xfId="1" applyFont="1" applyFill="1" applyBorder="1" applyAlignment="1" applyProtection="1">
      <alignment horizontal="center" vertical="center"/>
      <protection locked="0"/>
    </xf>
    <xf numFmtId="0" fontId="13" fillId="0" borderId="23" xfId="1" applyFont="1" applyFill="1" applyBorder="1" applyAlignment="1" applyProtection="1">
      <alignment horizontal="left" vertical="center"/>
    </xf>
    <xf numFmtId="0" fontId="13" fillId="0" borderId="24" xfId="1" applyFont="1" applyFill="1" applyBorder="1" applyAlignment="1" applyProtection="1">
      <alignment horizontal="left" vertical="center"/>
    </xf>
    <xf numFmtId="0" fontId="13" fillId="0" borderId="25" xfId="1" applyFont="1" applyFill="1" applyBorder="1" applyAlignment="1" applyProtection="1">
      <alignment horizontal="left" vertical="center"/>
    </xf>
    <xf numFmtId="184" fontId="22" fillId="0" borderId="23" xfId="1" applyNumberFormat="1" applyFont="1" applyFill="1" applyBorder="1" applyAlignment="1" applyProtection="1">
      <alignment horizontal="center" vertical="center" shrinkToFit="1"/>
    </xf>
    <xf numFmtId="184" fontId="22" fillId="0" borderId="24" xfId="1" applyNumberFormat="1" applyFont="1" applyFill="1" applyBorder="1" applyAlignment="1" applyProtection="1">
      <alignment horizontal="center" vertical="center" shrinkToFit="1"/>
    </xf>
    <xf numFmtId="184" fontId="22" fillId="0" borderId="25" xfId="1" applyNumberFormat="1" applyFont="1" applyFill="1" applyBorder="1" applyAlignment="1" applyProtection="1">
      <alignment horizontal="center" vertical="center" shrinkToFit="1"/>
    </xf>
    <xf numFmtId="38" fontId="22" fillId="0" borderId="63" xfId="5" applyFont="1" applyFill="1" applyBorder="1" applyAlignment="1" applyProtection="1">
      <alignment horizontal="right" vertical="center" shrinkToFit="1"/>
    </xf>
    <xf numFmtId="38" fontId="22" fillId="0" borderId="84" xfId="5" applyFont="1" applyFill="1" applyBorder="1" applyAlignment="1" applyProtection="1">
      <alignment horizontal="right" vertical="center" shrinkToFit="1"/>
    </xf>
    <xf numFmtId="38" fontId="22" fillId="0" borderId="83" xfId="5" applyFont="1" applyFill="1" applyBorder="1" applyAlignment="1" applyProtection="1">
      <alignment horizontal="right" vertical="center" shrinkToFit="1"/>
    </xf>
    <xf numFmtId="38" fontId="22" fillId="0" borderId="87" xfId="5" applyFont="1" applyFill="1" applyBorder="1" applyAlignment="1" applyProtection="1">
      <alignment horizontal="right" vertical="center" shrinkToFit="1"/>
    </xf>
    <xf numFmtId="38" fontId="22" fillId="0" borderId="85" xfId="5" applyFont="1" applyFill="1" applyBorder="1" applyAlignment="1" applyProtection="1">
      <alignment horizontal="right" vertical="center" shrinkToFit="1"/>
    </xf>
    <xf numFmtId="38" fontId="22" fillId="0" borderId="75" xfId="5" applyFont="1" applyFill="1" applyBorder="1" applyAlignment="1" applyProtection="1">
      <alignment horizontal="right" vertical="center" shrinkToFit="1"/>
    </xf>
    <xf numFmtId="0" fontId="13" fillId="0" borderId="15" xfId="1" applyFont="1" applyFill="1" applyBorder="1" applyAlignment="1" applyProtection="1">
      <alignment horizontal="left" vertical="center"/>
    </xf>
    <xf numFmtId="0" fontId="13" fillId="0" borderId="13" xfId="1" applyFont="1" applyFill="1" applyBorder="1" applyAlignment="1" applyProtection="1">
      <alignment horizontal="left" vertical="center"/>
    </xf>
    <xf numFmtId="0" fontId="13" fillId="0" borderId="14" xfId="1" applyFont="1" applyFill="1" applyBorder="1" applyAlignment="1" applyProtection="1">
      <alignment horizontal="left" vertical="center"/>
    </xf>
    <xf numFmtId="184" fontId="22" fillId="0" borderId="15" xfId="1" applyNumberFormat="1" applyFont="1" applyFill="1" applyBorder="1" applyAlignment="1" applyProtection="1">
      <alignment horizontal="center" vertical="center" shrinkToFit="1"/>
    </xf>
    <xf numFmtId="184" fontId="22" fillId="0" borderId="13" xfId="1" applyNumberFormat="1" applyFont="1" applyFill="1" applyBorder="1" applyAlignment="1" applyProtection="1">
      <alignment horizontal="center" vertical="center" shrinkToFit="1"/>
    </xf>
    <xf numFmtId="184" fontId="22" fillId="0" borderId="14" xfId="1" applyNumberFormat="1" applyFont="1" applyFill="1" applyBorder="1" applyAlignment="1" applyProtection="1">
      <alignment horizontal="center" vertical="center" shrinkToFit="1"/>
    </xf>
    <xf numFmtId="0" fontId="17" fillId="0" borderId="14" xfId="1" applyFont="1" applyFill="1" applyBorder="1" applyAlignment="1" applyProtection="1">
      <alignment horizontal="center" vertical="center" textRotation="255"/>
    </xf>
    <xf numFmtId="0" fontId="19" fillId="0" borderId="48" xfId="1" applyFont="1" applyFill="1" applyBorder="1" applyAlignment="1" applyProtection="1">
      <alignment horizontal="center" vertical="center"/>
    </xf>
    <xf numFmtId="0" fontId="19" fillId="0" borderId="49" xfId="1" applyFont="1" applyFill="1" applyBorder="1" applyAlignment="1" applyProtection="1">
      <alignment horizontal="center" vertical="center"/>
    </xf>
    <xf numFmtId="3" fontId="20" fillId="0" borderId="115" xfId="1" quotePrefix="1" applyNumberFormat="1" applyFont="1" applyFill="1" applyBorder="1" applyAlignment="1" applyProtection="1">
      <alignment vertical="center" shrinkToFit="1"/>
    </xf>
    <xf numFmtId="0" fontId="13" fillId="6" borderId="68" xfId="1" applyFont="1" applyFill="1" applyBorder="1" applyAlignment="1" applyProtection="1">
      <alignment horizontal="left" vertical="center" shrinkToFit="1"/>
    </xf>
    <xf numFmtId="0" fontId="13" fillId="6" borderId="65" xfId="1" applyFont="1" applyFill="1" applyBorder="1" applyAlignment="1" applyProtection="1">
      <alignment horizontal="left" vertical="center" shrinkToFit="1"/>
    </xf>
    <xf numFmtId="0" fontId="13" fillId="6" borderId="114" xfId="1" applyFont="1" applyFill="1" applyBorder="1" applyAlignment="1" applyProtection="1">
      <alignment horizontal="left" vertical="center" shrinkToFit="1"/>
    </xf>
    <xf numFmtId="3" fontId="20" fillId="0" borderId="86" xfId="1" applyNumberFormat="1" applyFont="1" applyFill="1" applyBorder="1" applyAlignment="1" applyProtection="1">
      <alignment vertical="center" shrinkToFit="1"/>
    </xf>
    <xf numFmtId="3" fontId="20" fillId="3" borderId="53" xfId="1" applyNumberFormat="1" applyFont="1" applyFill="1" applyBorder="1" applyAlignment="1" applyProtection="1">
      <alignment horizontal="right" vertical="center" shrinkToFit="1"/>
    </xf>
    <xf numFmtId="3" fontId="20" fillId="3" borderId="62" xfId="1" applyNumberFormat="1" applyFont="1" applyFill="1" applyBorder="1" applyAlignment="1" applyProtection="1">
      <alignment horizontal="right" vertical="center" shrinkToFit="1"/>
    </xf>
    <xf numFmtId="183" fontId="19" fillId="6" borderId="40" xfId="1" applyNumberFormat="1" applyFont="1" applyFill="1" applyBorder="1" applyAlignment="1" applyProtection="1">
      <alignment horizontal="right" vertical="center" shrinkToFit="1"/>
      <protection locked="0"/>
    </xf>
    <xf numFmtId="183" fontId="19" fillId="6" borderId="42" xfId="1" applyNumberFormat="1" applyFont="1" applyFill="1" applyBorder="1" applyAlignment="1" applyProtection="1">
      <alignment horizontal="right" vertical="center" shrinkToFit="1"/>
      <protection locked="0"/>
    </xf>
    <xf numFmtId="183" fontId="19" fillId="6" borderId="43" xfId="1" applyNumberFormat="1" applyFont="1" applyFill="1" applyBorder="1" applyAlignment="1" applyProtection="1">
      <alignment horizontal="right" vertical="center" shrinkToFit="1"/>
      <protection locked="0"/>
    </xf>
    <xf numFmtId="3" fontId="20" fillId="0" borderId="118" xfId="1" applyNumberFormat="1" applyFont="1" applyFill="1" applyBorder="1" applyAlignment="1" applyProtection="1">
      <alignment horizontal="right" vertical="center" shrinkToFit="1"/>
    </xf>
    <xf numFmtId="3" fontId="20" fillId="0" borderId="120" xfId="1" applyNumberFormat="1" applyFont="1" applyFill="1" applyBorder="1" applyAlignment="1" applyProtection="1">
      <alignment horizontal="right" vertical="center" shrinkToFit="1"/>
    </xf>
    <xf numFmtId="3" fontId="20" fillId="0" borderId="67" xfId="1" applyNumberFormat="1" applyFont="1" applyFill="1" applyBorder="1" applyAlignment="1" applyProtection="1">
      <alignment horizontal="right" vertical="center" shrinkToFit="1"/>
    </xf>
    <xf numFmtId="3" fontId="20" fillId="0" borderId="90" xfId="1" applyNumberFormat="1" applyFont="1" applyFill="1" applyBorder="1" applyAlignment="1" applyProtection="1">
      <alignment horizontal="right" vertical="center" shrinkToFit="1"/>
    </xf>
    <xf numFmtId="3" fontId="13" fillId="0" borderId="0" xfId="1" applyNumberFormat="1" applyFont="1" applyFill="1" applyBorder="1" applyAlignment="1" applyProtection="1">
      <alignment horizontal="right" vertical="center" shrinkToFit="1"/>
    </xf>
    <xf numFmtId="0" fontId="13" fillId="0" borderId="0" xfId="1" applyFont="1" applyFill="1" applyBorder="1" applyAlignment="1" applyProtection="1">
      <alignment horizontal="right" vertical="center" shrinkToFit="1"/>
    </xf>
    <xf numFmtId="0" fontId="13" fillId="6" borderId="15" xfId="1" applyFont="1" applyFill="1" applyBorder="1" applyAlignment="1" applyProtection="1">
      <alignment horizontal="left" vertical="center"/>
    </xf>
    <xf numFmtId="0" fontId="13" fillId="6" borderId="13" xfId="1" applyFont="1" applyFill="1" applyBorder="1" applyAlignment="1" applyProtection="1">
      <alignment horizontal="left" vertical="center"/>
    </xf>
    <xf numFmtId="0" fontId="13" fillId="6" borderId="13" xfId="1" applyFont="1" applyFill="1" applyBorder="1" applyAlignment="1" applyProtection="1">
      <alignment horizontal="right" vertical="center"/>
    </xf>
    <xf numFmtId="185" fontId="16" fillId="2" borderId="37" xfId="5" applyNumberFormat="1" applyFont="1" applyFill="1" applyBorder="1" applyAlignment="1" applyProtection="1">
      <alignment horizontal="right" vertical="center" indent="3" shrinkToFit="1"/>
    </xf>
    <xf numFmtId="185" fontId="16" fillId="2" borderId="38" xfId="5" applyNumberFormat="1" applyFont="1" applyFill="1" applyBorder="1" applyAlignment="1" applyProtection="1">
      <alignment horizontal="right" vertical="center" indent="3" shrinkToFit="1"/>
    </xf>
    <xf numFmtId="0" fontId="13" fillId="6" borderId="34" xfId="1" applyFont="1" applyFill="1" applyBorder="1" applyAlignment="1" applyProtection="1">
      <alignment horizontal="center" vertical="center"/>
    </xf>
    <xf numFmtId="0" fontId="13" fillId="2" borderId="36" xfId="1" applyFont="1" applyFill="1" applyBorder="1" applyAlignment="1" applyProtection="1">
      <alignment horizontal="left" vertical="center" wrapText="1"/>
    </xf>
    <xf numFmtId="0" fontId="13" fillId="2" borderId="37" xfId="1" applyFont="1" applyFill="1" applyBorder="1" applyAlignment="1" applyProtection="1">
      <alignment horizontal="left" vertical="center" wrapText="1"/>
    </xf>
    <xf numFmtId="0" fontId="23" fillId="6" borderId="123" xfId="0" applyFont="1" applyFill="1" applyBorder="1" applyAlignment="1" applyProtection="1">
      <alignment horizontal="left" vertical="center"/>
    </xf>
    <xf numFmtId="0" fontId="23" fillId="6" borderId="124" xfId="0" applyFont="1" applyFill="1" applyBorder="1" applyAlignment="1" applyProtection="1">
      <alignment horizontal="left" vertical="center"/>
    </xf>
    <xf numFmtId="0" fontId="23" fillId="6" borderId="125" xfId="0" applyFont="1" applyFill="1" applyBorder="1" applyAlignment="1" applyProtection="1">
      <alignment horizontal="left" vertical="center"/>
    </xf>
    <xf numFmtId="3" fontId="13" fillId="0" borderId="28" xfId="1" applyNumberFormat="1" applyFont="1" applyFill="1" applyBorder="1" applyAlignment="1" applyProtection="1">
      <alignment horizontal="right" vertical="center" shrinkToFit="1"/>
    </xf>
    <xf numFmtId="3" fontId="13" fillId="0" borderId="29" xfId="1" applyNumberFormat="1" applyFont="1" applyFill="1" applyBorder="1" applyAlignment="1" applyProtection="1">
      <alignment horizontal="right" vertical="center" shrinkToFit="1"/>
    </xf>
    <xf numFmtId="3" fontId="13" fillId="0" borderId="27" xfId="1" applyNumberFormat="1" applyFont="1" applyFill="1" applyBorder="1" applyAlignment="1" applyProtection="1">
      <alignment horizontal="right" vertical="center" shrinkToFit="1"/>
    </xf>
    <xf numFmtId="3" fontId="27" fillId="0" borderId="0" xfId="6" applyNumberFormat="1" applyFont="1" applyFill="1" applyBorder="1" applyAlignment="1">
      <alignment horizontal="center" vertical="center" wrapText="1"/>
    </xf>
    <xf numFmtId="3" fontId="27" fillId="0" borderId="0" xfId="6" applyNumberFormat="1" applyFont="1" applyFill="1" applyBorder="1" applyAlignment="1">
      <alignment horizontal="center" vertical="center"/>
    </xf>
    <xf numFmtId="3" fontId="27" fillId="5" borderId="23" xfId="6" applyNumberFormat="1" applyFont="1" applyFill="1" applyBorder="1" applyAlignment="1">
      <alignment horizontal="center" vertical="center"/>
    </xf>
    <xf numFmtId="3" fontId="27" fillId="5" borderId="24" xfId="6" applyNumberFormat="1" applyFont="1" applyFill="1" applyBorder="1" applyAlignment="1">
      <alignment horizontal="center" vertical="center"/>
    </xf>
    <xf numFmtId="3" fontId="27" fillId="5" borderId="25" xfId="6" applyNumberFormat="1" applyFont="1" applyFill="1" applyBorder="1" applyAlignment="1">
      <alignment horizontal="center" vertical="center"/>
    </xf>
    <xf numFmtId="3" fontId="27" fillId="5" borderId="26" xfId="6" applyNumberFormat="1" applyFont="1" applyFill="1" applyBorder="1" applyAlignment="1">
      <alignment horizontal="center" vertical="center"/>
    </xf>
    <xf numFmtId="3" fontId="27" fillId="5" borderId="0" xfId="6" applyNumberFormat="1" applyFont="1" applyFill="1" applyBorder="1" applyAlignment="1">
      <alignment horizontal="center" vertical="center"/>
    </xf>
    <xf numFmtId="3" fontId="27" fillId="5" borderId="27" xfId="6" applyNumberFormat="1" applyFont="1" applyFill="1" applyBorder="1" applyAlignment="1">
      <alignment horizontal="center" vertical="center"/>
    </xf>
    <xf numFmtId="3" fontId="27" fillId="0" borderId="23" xfId="6" applyNumberFormat="1" applyFont="1" applyFill="1" applyBorder="1" applyAlignment="1">
      <alignment vertical="center" wrapText="1"/>
    </xf>
    <xf numFmtId="3" fontId="27" fillId="0" borderId="24" xfId="6" applyNumberFormat="1" applyFont="1" applyFill="1" applyBorder="1" applyAlignment="1">
      <alignment vertical="center"/>
    </xf>
    <xf numFmtId="3" fontId="27" fillId="0" borderId="25" xfId="6" applyNumberFormat="1" applyFont="1" applyFill="1" applyBorder="1" applyAlignment="1">
      <alignment vertical="center"/>
    </xf>
    <xf numFmtId="3" fontId="27" fillId="0" borderId="26" xfId="6" applyNumberFormat="1" applyFont="1" applyFill="1" applyBorder="1" applyAlignment="1">
      <alignment vertical="center"/>
    </xf>
    <xf numFmtId="3" fontId="27" fillId="0" borderId="0" xfId="6" applyNumberFormat="1" applyFont="1" applyFill="1" applyBorder="1" applyAlignment="1">
      <alignment vertical="center"/>
    </xf>
    <xf numFmtId="3" fontId="27" fillId="0" borderId="27" xfId="6" applyNumberFormat="1" applyFont="1" applyFill="1" applyBorder="1" applyAlignment="1">
      <alignment vertical="center"/>
    </xf>
    <xf numFmtId="3" fontId="27" fillId="0" borderId="23" xfId="6" applyNumberFormat="1" applyFont="1" applyFill="1" applyBorder="1" applyAlignment="1">
      <alignment horizontal="left" vertical="center" indent="1"/>
    </xf>
    <xf numFmtId="3" fontId="27" fillId="0" borderId="24" xfId="6" applyNumberFormat="1" applyFont="1" applyFill="1" applyBorder="1" applyAlignment="1">
      <alignment horizontal="left" vertical="center" indent="1"/>
    </xf>
    <xf numFmtId="3" fontId="27" fillId="0" borderId="25" xfId="6" applyNumberFormat="1" applyFont="1" applyFill="1" applyBorder="1" applyAlignment="1">
      <alignment horizontal="left" vertical="center" indent="1"/>
    </xf>
    <xf numFmtId="3" fontId="27" fillId="0" borderId="26" xfId="6" applyNumberFormat="1" applyFont="1" applyFill="1" applyBorder="1" applyAlignment="1">
      <alignment horizontal="left" vertical="center" indent="1"/>
    </xf>
    <xf numFmtId="3" fontId="27" fillId="0" borderId="0" xfId="6" applyNumberFormat="1" applyFont="1" applyFill="1" applyBorder="1" applyAlignment="1">
      <alignment horizontal="left" vertical="center" indent="1"/>
    </xf>
    <xf numFmtId="3" fontId="27" fillId="0" borderId="27" xfId="6" applyNumberFormat="1" applyFont="1" applyFill="1" applyBorder="1" applyAlignment="1">
      <alignment horizontal="left" vertical="center" indent="1"/>
    </xf>
    <xf numFmtId="3" fontId="27" fillId="0" borderId="23" xfId="6" applyNumberFormat="1" applyFont="1" applyFill="1" applyBorder="1" applyAlignment="1">
      <alignment vertical="center"/>
    </xf>
    <xf numFmtId="3" fontId="27" fillId="0" borderId="34" xfId="6" applyNumberFormat="1" applyFont="1" applyFill="1" applyBorder="1" applyAlignment="1">
      <alignment horizontal="center" vertical="center"/>
    </xf>
    <xf numFmtId="3" fontId="27" fillId="0" borderId="35" xfId="6" applyNumberFormat="1" applyFont="1" applyFill="1" applyBorder="1" applyAlignment="1">
      <alignment horizontal="center" vertical="center"/>
    </xf>
    <xf numFmtId="3" fontId="27" fillId="0" borderId="34" xfId="6" applyNumberFormat="1" applyFont="1" applyFill="1" applyBorder="1" applyAlignment="1">
      <alignment horizontal="center" vertical="center" wrapText="1"/>
    </xf>
    <xf numFmtId="3" fontId="27" fillId="0" borderId="35" xfId="6" applyNumberFormat="1" applyFont="1" applyFill="1" applyBorder="1" applyAlignment="1">
      <alignment horizontal="center" vertical="center" wrapText="1"/>
    </xf>
    <xf numFmtId="186" fontId="27" fillId="0" borderId="34" xfId="6" applyNumberFormat="1" applyFont="1" applyFill="1" applyBorder="1" applyAlignment="1">
      <alignment horizontal="center" vertical="center"/>
    </xf>
    <xf numFmtId="3" fontId="27" fillId="0" borderId="15" xfId="6" applyNumberFormat="1" applyFont="1" applyFill="1" applyBorder="1" applyAlignment="1">
      <alignment horizontal="center" vertical="center"/>
    </xf>
    <xf numFmtId="187" fontId="27" fillId="0" borderId="28" xfId="6" applyNumberFormat="1" applyFont="1" applyFill="1" applyBorder="1" applyAlignment="1">
      <alignment horizontal="center" vertical="center" wrapText="1"/>
    </xf>
    <xf numFmtId="187" fontId="27" fillId="0" borderId="29" xfId="6" applyNumberFormat="1" applyFont="1" applyFill="1" applyBorder="1" applyAlignment="1">
      <alignment horizontal="center" vertical="center" wrapText="1"/>
    </xf>
    <xf numFmtId="187" fontId="27" fillId="0" borderId="30" xfId="6" applyNumberFormat="1" applyFont="1" applyFill="1" applyBorder="1" applyAlignment="1">
      <alignment horizontal="center" vertical="center" wrapText="1"/>
    </xf>
    <xf numFmtId="188" fontId="27" fillId="0" borderId="35" xfId="6" applyNumberFormat="1" applyFont="1" applyFill="1" applyBorder="1" applyAlignment="1">
      <alignment horizontal="center" vertical="center" wrapText="1"/>
    </xf>
    <xf numFmtId="188" fontId="27" fillId="0" borderId="64" xfId="6" applyNumberFormat="1" applyFont="1" applyFill="1" applyBorder="1" applyAlignment="1">
      <alignment horizontal="center" vertical="center" wrapText="1"/>
    </xf>
    <xf numFmtId="187" fontId="27" fillId="0" borderId="54" xfId="6" applyNumberFormat="1" applyFont="1" applyFill="1" applyBorder="1" applyAlignment="1">
      <alignment horizontal="center" vertical="center" wrapText="1"/>
    </xf>
    <xf numFmtId="187" fontId="27" fillId="0" borderId="55" xfId="6" applyNumberFormat="1" applyFont="1" applyFill="1" applyBorder="1" applyAlignment="1">
      <alignment horizontal="center" vertical="center" wrapText="1"/>
    </xf>
    <xf numFmtId="187" fontId="27" fillId="0" borderId="70" xfId="6" applyNumberFormat="1" applyFont="1" applyFill="1" applyBorder="1" applyAlignment="1">
      <alignment horizontal="center" vertical="center" wrapText="1"/>
    </xf>
    <xf numFmtId="187" fontId="27" fillId="0" borderId="28" xfId="6" applyNumberFormat="1" applyFont="1" applyFill="1" applyBorder="1" applyAlignment="1">
      <alignment horizontal="center" vertical="center"/>
    </xf>
    <xf numFmtId="187" fontId="27" fillId="0" borderId="29" xfId="6" applyNumberFormat="1" applyFont="1" applyFill="1" applyBorder="1" applyAlignment="1">
      <alignment horizontal="center" vertical="center"/>
    </xf>
    <xf numFmtId="187" fontId="27" fillId="0" borderId="30" xfId="6" applyNumberFormat="1" applyFont="1" applyFill="1" applyBorder="1" applyAlignment="1">
      <alignment horizontal="center" vertical="center"/>
    </xf>
    <xf numFmtId="187" fontId="27" fillId="5" borderId="70" xfId="6" applyNumberFormat="1" applyFont="1" applyFill="1" applyBorder="1" applyAlignment="1">
      <alignment horizontal="center" vertical="center" wrapText="1"/>
    </xf>
    <xf numFmtId="3" fontId="27" fillId="0" borderId="23" xfId="6" applyNumberFormat="1" applyFont="1" applyFill="1" applyBorder="1" applyAlignment="1">
      <alignment horizontal="center" vertical="center" wrapText="1"/>
    </xf>
    <xf numFmtId="3" fontId="27" fillId="0" borderId="25" xfId="6" applyNumberFormat="1" applyFont="1" applyFill="1" applyBorder="1" applyAlignment="1">
      <alignment horizontal="center" vertical="center" wrapText="1"/>
    </xf>
    <xf numFmtId="3" fontId="27" fillId="5" borderId="35" xfId="6" applyNumberFormat="1" applyFont="1" applyFill="1" applyBorder="1" applyAlignment="1">
      <alignment horizontal="center" vertical="center" wrapText="1"/>
    </xf>
    <xf numFmtId="3" fontId="27" fillId="5" borderId="64" xfId="6" applyNumberFormat="1" applyFont="1" applyFill="1" applyBorder="1" applyAlignment="1">
      <alignment horizontal="center" vertical="center" wrapText="1"/>
    </xf>
    <xf numFmtId="186" fontId="27" fillId="0" borderId="23" xfId="6" applyNumberFormat="1" applyFont="1" applyFill="1" applyBorder="1" applyAlignment="1">
      <alignment horizontal="center" vertical="center" wrapText="1"/>
    </xf>
    <xf numFmtId="186" fontId="27" fillId="0" borderId="24" xfId="6" applyNumberFormat="1" applyFont="1" applyFill="1" applyBorder="1" applyAlignment="1">
      <alignment horizontal="center" vertical="center" wrapText="1"/>
    </xf>
    <xf numFmtId="186" fontId="27" fillId="0" borderId="25" xfId="6" applyNumberFormat="1" applyFont="1" applyFill="1" applyBorder="1" applyAlignment="1">
      <alignment horizontal="center" vertical="center" wrapText="1"/>
    </xf>
    <xf numFmtId="188" fontId="27" fillId="0" borderId="27" xfId="6" applyNumberFormat="1" applyFont="1" applyFill="1" applyBorder="1" applyAlignment="1">
      <alignment horizontal="center" vertical="center" wrapText="1"/>
    </xf>
    <xf numFmtId="187" fontId="27" fillId="8" borderId="77" xfId="6" applyNumberFormat="1" applyFont="1" applyFill="1" applyBorder="1" applyAlignment="1">
      <alignment vertical="center"/>
    </xf>
    <xf numFmtId="187" fontId="27" fillId="8" borderId="80" xfId="6" applyNumberFormat="1" applyFont="1" applyFill="1" applyBorder="1" applyAlignment="1">
      <alignment vertical="center"/>
    </xf>
    <xf numFmtId="186" fontId="27" fillId="8" borderId="78" xfId="6" applyNumberFormat="1" applyFont="1" applyFill="1" applyBorder="1" applyAlignment="1">
      <alignment vertical="center"/>
    </xf>
    <xf numFmtId="186" fontId="27" fillId="8" borderId="76" xfId="6" applyNumberFormat="1" applyFont="1" applyFill="1" applyBorder="1" applyAlignment="1">
      <alignment vertical="center"/>
    </xf>
    <xf numFmtId="186" fontId="27" fillId="8" borderId="64" xfId="6" applyNumberFormat="1" applyFont="1" applyFill="1" applyBorder="1" applyAlignment="1">
      <alignment horizontal="center" vertical="center"/>
    </xf>
    <xf numFmtId="187" fontId="27" fillId="8" borderId="77" xfId="6" applyNumberFormat="1" applyFont="1" applyFill="1" applyBorder="1" applyAlignment="1">
      <alignment vertical="center" wrapText="1"/>
    </xf>
    <xf numFmtId="187" fontId="27" fillId="8" borderId="80" xfId="6" applyNumberFormat="1" applyFont="1" applyFill="1" applyBorder="1" applyAlignment="1">
      <alignment vertical="center" wrapText="1"/>
    </xf>
    <xf numFmtId="186" fontId="27" fillId="8" borderId="79" xfId="6" applyNumberFormat="1" applyFont="1" applyFill="1" applyBorder="1" applyAlignment="1">
      <alignment vertical="center" wrapText="1"/>
    </xf>
    <xf numFmtId="186" fontId="27" fillId="8" borderId="81" xfId="6" applyNumberFormat="1" applyFont="1" applyFill="1" applyBorder="1" applyAlignment="1">
      <alignment vertical="center" wrapText="1"/>
    </xf>
    <xf numFmtId="186" fontId="27" fillId="8" borderId="78" xfId="6" applyNumberFormat="1" applyFont="1" applyFill="1" applyBorder="1" applyAlignment="1">
      <alignment vertical="center" wrapText="1"/>
    </xf>
    <xf numFmtId="186" fontId="27" fillId="8" borderId="76" xfId="6" applyNumberFormat="1" applyFont="1" applyFill="1" applyBorder="1" applyAlignment="1">
      <alignment vertical="center" wrapText="1"/>
    </xf>
    <xf numFmtId="3" fontId="27" fillId="0" borderId="64" xfId="6" applyNumberFormat="1" applyFont="1" applyFill="1" applyBorder="1" applyAlignment="1">
      <alignment horizontal="center" vertical="center" wrapText="1"/>
    </xf>
    <xf numFmtId="3" fontId="27" fillId="0" borderId="70" xfId="6" applyNumberFormat="1" applyFont="1" applyFill="1" applyBorder="1" applyAlignment="1">
      <alignment horizontal="center" vertical="center" wrapText="1"/>
    </xf>
    <xf numFmtId="3" fontId="27" fillId="0" borderId="35" xfId="6" applyNumberFormat="1" applyFont="1" applyFill="1" applyBorder="1" applyAlignment="1">
      <alignment horizontal="left" vertical="center" wrapText="1"/>
    </xf>
    <xf numFmtId="3" fontId="27" fillId="0" borderId="64" xfId="6" applyNumberFormat="1" applyFont="1" applyFill="1" applyBorder="1" applyAlignment="1">
      <alignment horizontal="left" vertical="center" wrapText="1"/>
    </xf>
    <xf numFmtId="0" fontId="27" fillId="0" borderId="35" xfId="6" applyFont="1" applyFill="1" applyBorder="1" applyAlignment="1">
      <alignment horizontal="center" vertical="center"/>
    </xf>
    <xf numFmtId="0" fontId="27" fillId="0" borderId="64" xfId="6" applyFont="1" applyFill="1" applyBorder="1" applyAlignment="1">
      <alignment horizontal="center" vertical="center"/>
    </xf>
    <xf numFmtId="3" fontId="27" fillId="0" borderId="35" xfId="6" applyNumberFormat="1" applyFont="1" applyFill="1" applyBorder="1" applyAlignment="1">
      <alignment horizontal="distributed" vertical="center"/>
    </xf>
    <xf numFmtId="3" fontId="27" fillId="0" borderId="64" xfId="6" applyNumberFormat="1" applyFont="1" applyFill="1" applyBorder="1" applyAlignment="1">
      <alignment horizontal="distributed" vertical="center"/>
    </xf>
    <xf numFmtId="3" fontId="27" fillId="0" borderId="82" xfId="6" applyNumberFormat="1" applyFont="1" applyFill="1" applyBorder="1" applyAlignment="1">
      <alignment horizontal="distributed" vertical="center"/>
    </xf>
    <xf numFmtId="187" fontId="27" fillId="8" borderId="58" xfId="6" applyNumberFormat="1" applyFont="1" applyFill="1" applyBorder="1" applyAlignment="1">
      <alignment vertical="center"/>
    </xf>
    <xf numFmtId="187" fontId="27" fillId="8" borderId="26" xfId="6" applyNumberFormat="1" applyFont="1" applyFill="1" applyBorder="1" applyAlignment="1">
      <alignment vertical="center"/>
    </xf>
    <xf numFmtId="186" fontId="27" fillId="8" borderId="59" xfId="6" applyNumberFormat="1" applyFont="1" applyFill="1" applyBorder="1" applyAlignment="1">
      <alignment vertical="center"/>
    </xf>
    <xf numFmtId="186" fontId="27" fillId="8" borderId="27" xfId="6" applyNumberFormat="1" applyFont="1" applyFill="1" applyBorder="1" applyAlignment="1">
      <alignment vertical="center"/>
    </xf>
    <xf numFmtId="186" fontId="27" fillId="8" borderId="30" xfId="6" applyNumberFormat="1" applyFont="1" applyFill="1" applyBorder="1" applyAlignment="1">
      <alignment vertical="center"/>
    </xf>
    <xf numFmtId="3" fontId="27" fillId="0" borderId="35" xfId="6" applyNumberFormat="1" applyFont="1" applyFill="1" applyBorder="1" applyAlignment="1">
      <alignment vertical="center" wrapText="1"/>
    </xf>
    <xf numFmtId="3" fontId="27" fillId="0" borderId="64" xfId="6" applyNumberFormat="1" applyFont="1" applyFill="1" applyBorder="1" applyAlignment="1">
      <alignment vertical="center" wrapText="1"/>
    </xf>
    <xf numFmtId="3" fontId="27" fillId="0" borderId="70" xfId="6" applyNumberFormat="1" applyFont="1" applyFill="1" applyBorder="1" applyAlignment="1">
      <alignment vertical="center" wrapText="1"/>
    </xf>
    <xf numFmtId="187" fontId="27" fillId="8" borderId="58" xfId="6" applyNumberFormat="1" applyFont="1" applyFill="1" applyBorder="1" applyAlignment="1">
      <alignment vertical="center" wrapText="1"/>
    </xf>
    <xf numFmtId="187" fontId="27" fillId="8" borderId="26" xfId="6" applyNumberFormat="1" applyFont="1" applyFill="1" applyBorder="1" applyAlignment="1">
      <alignment vertical="center" wrapText="1"/>
    </xf>
    <xf numFmtId="187" fontId="27" fillId="8" borderId="28" xfId="6" applyNumberFormat="1" applyFont="1" applyFill="1" applyBorder="1" applyAlignment="1">
      <alignment vertical="center" wrapText="1"/>
    </xf>
    <xf numFmtId="186" fontId="27" fillId="8" borderId="56" xfId="6" applyNumberFormat="1" applyFont="1" applyFill="1" applyBorder="1" applyAlignment="1">
      <alignment vertical="center" wrapText="1"/>
    </xf>
    <xf numFmtId="186" fontId="27" fillId="8" borderId="0" xfId="6" applyNumberFormat="1" applyFont="1" applyFill="1" applyBorder="1" applyAlignment="1">
      <alignment vertical="center" wrapText="1"/>
    </xf>
    <xf numFmtId="186" fontId="27" fillId="8" borderId="29" xfId="6" applyNumberFormat="1" applyFont="1" applyFill="1" applyBorder="1" applyAlignment="1">
      <alignment vertical="center" wrapText="1"/>
    </xf>
    <xf numFmtId="186" fontId="27" fillId="8" borderId="59" xfId="6" applyNumberFormat="1" applyFont="1" applyFill="1" applyBorder="1" applyAlignment="1">
      <alignment vertical="center" wrapText="1"/>
    </xf>
    <xf numFmtId="186" fontId="27" fillId="8" borderId="27" xfId="6" applyNumberFormat="1" applyFont="1" applyFill="1" applyBorder="1" applyAlignment="1">
      <alignment vertical="center" wrapText="1"/>
    </xf>
    <xf numFmtId="186" fontId="27" fillId="8" borderId="30" xfId="6" applyNumberFormat="1" applyFont="1" applyFill="1" applyBorder="1" applyAlignment="1">
      <alignment vertical="center" wrapText="1"/>
    </xf>
    <xf numFmtId="0" fontId="27" fillId="0" borderId="70" xfId="6" applyFont="1" applyFill="1" applyBorder="1" applyAlignment="1">
      <alignment horizontal="center" vertical="center"/>
    </xf>
    <xf numFmtId="186" fontId="27" fillId="0" borderId="64" xfId="6" applyNumberFormat="1" applyFont="1" applyFill="1" applyBorder="1" applyAlignment="1">
      <alignment horizontal="center" vertical="center"/>
    </xf>
    <xf numFmtId="187" fontId="27" fillId="5" borderId="35" xfId="6" applyNumberFormat="1" applyFont="1" applyFill="1" applyBorder="1" applyAlignment="1">
      <alignment vertical="center"/>
    </xf>
    <xf numFmtId="187" fontId="27" fillId="5" borderId="64" xfId="6" applyNumberFormat="1" applyFont="1" applyFill="1" applyBorder="1" applyAlignment="1">
      <alignment vertical="center"/>
    </xf>
    <xf numFmtId="186" fontId="27" fillId="5" borderId="64" xfId="6" applyNumberFormat="1" applyFont="1" applyFill="1" applyBorder="1" applyAlignment="1">
      <alignment horizontal="center" vertical="center"/>
    </xf>
    <xf numFmtId="186" fontId="27" fillId="0" borderId="26" xfId="6" applyNumberFormat="1" applyFont="1" applyFill="1" applyBorder="1" applyAlignment="1">
      <alignment horizontal="center" vertical="center"/>
    </xf>
    <xf numFmtId="187" fontId="27" fillId="0" borderId="23" xfId="6" applyNumberFormat="1" applyFont="1" applyFill="1" applyBorder="1" applyAlignment="1">
      <alignment vertical="center" wrapText="1"/>
    </xf>
    <xf numFmtId="187" fontId="27" fillId="0" borderId="25" xfId="6" applyNumberFormat="1" applyFont="1" applyFill="1" applyBorder="1" applyAlignment="1">
      <alignment vertical="center" wrapText="1"/>
    </xf>
    <xf numFmtId="187" fontId="27" fillId="0" borderId="26" xfId="6" applyNumberFormat="1" applyFont="1" applyFill="1" applyBorder="1" applyAlignment="1">
      <alignment vertical="center" wrapText="1"/>
    </xf>
    <xf numFmtId="187" fontId="27" fillId="0" borderId="27" xfId="6" applyNumberFormat="1" applyFont="1" applyFill="1" applyBorder="1" applyAlignment="1">
      <alignment vertical="center" wrapText="1"/>
    </xf>
    <xf numFmtId="186" fontId="27" fillId="0" borderId="27" xfId="6" applyNumberFormat="1" applyFont="1" applyFill="1" applyBorder="1" applyAlignment="1">
      <alignment horizontal="center" vertical="center"/>
    </xf>
    <xf numFmtId="188" fontId="27" fillId="5" borderId="35" xfId="6" applyNumberFormat="1" applyFont="1" applyFill="1" applyBorder="1" applyAlignment="1">
      <alignment vertical="center"/>
    </xf>
    <xf numFmtId="188" fontId="27" fillId="5" borderId="64" xfId="6" applyNumberFormat="1" applyFont="1" applyFill="1" applyBorder="1" applyAlignment="1">
      <alignment vertical="center"/>
    </xf>
    <xf numFmtId="3" fontId="27" fillId="8" borderId="77" xfId="6" applyNumberFormat="1" applyFont="1" applyFill="1" applyBorder="1" applyAlignment="1">
      <alignment vertical="center" wrapText="1"/>
    </xf>
    <xf numFmtId="3" fontId="27" fillId="8" borderId="80" xfId="6" applyNumberFormat="1" applyFont="1" applyFill="1" applyBorder="1" applyAlignment="1">
      <alignment vertical="center" wrapText="1"/>
    </xf>
    <xf numFmtId="189" fontId="27" fillId="8" borderId="77" xfId="6" applyNumberFormat="1" applyFont="1" applyFill="1" applyBorder="1" applyAlignment="1">
      <alignment vertical="center" wrapText="1"/>
    </xf>
    <xf numFmtId="189" fontId="27" fillId="8" borderId="80" xfId="6" applyNumberFormat="1" applyFont="1" applyFill="1" applyBorder="1" applyAlignment="1">
      <alignment vertical="center" wrapText="1"/>
    </xf>
    <xf numFmtId="3" fontId="27" fillId="8" borderId="58" xfId="6" applyNumberFormat="1" applyFont="1" applyFill="1" applyBorder="1" applyAlignment="1">
      <alignment vertical="center" wrapText="1"/>
    </xf>
    <xf numFmtId="3" fontId="27" fillId="8" borderId="26" xfId="6" applyNumberFormat="1" applyFont="1" applyFill="1" applyBorder="1" applyAlignment="1">
      <alignment vertical="center" wrapText="1"/>
    </xf>
    <xf numFmtId="190" fontId="27" fillId="8" borderId="58" xfId="6" applyNumberFormat="1" applyFont="1" applyFill="1" applyBorder="1" applyAlignment="1">
      <alignment vertical="center" wrapText="1"/>
    </xf>
    <xf numFmtId="190" fontId="27" fillId="8" borderId="26" xfId="6" applyNumberFormat="1" applyFont="1" applyFill="1" applyBorder="1" applyAlignment="1">
      <alignment vertical="center" wrapText="1"/>
    </xf>
    <xf numFmtId="187" fontId="27" fillId="8" borderId="23" xfId="6" applyNumberFormat="1" applyFont="1" applyFill="1" applyBorder="1" applyAlignment="1">
      <alignment vertical="center"/>
    </xf>
    <xf numFmtId="187" fontId="27" fillId="8" borderId="28" xfId="6" applyNumberFormat="1" applyFont="1" applyFill="1" applyBorder="1" applyAlignment="1">
      <alignment vertical="center"/>
    </xf>
    <xf numFmtId="0" fontId="27" fillId="8" borderId="35" xfId="6" applyNumberFormat="1" applyFont="1" applyFill="1" applyBorder="1" applyAlignment="1">
      <alignment horizontal="left"/>
    </xf>
    <xf numFmtId="0" fontId="27" fillId="8" borderId="64" xfId="6" applyNumberFormat="1" applyFont="1" applyFill="1" applyBorder="1" applyAlignment="1">
      <alignment horizontal="left"/>
    </xf>
    <xf numFmtId="188" fontId="27" fillId="0" borderId="64" xfId="6" applyNumberFormat="1" applyFont="1" applyFill="1" applyBorder="1" applyAlignment="1">
      <alignment horizontal="center" vertical="center"/>
    </xf>
    <xf numFmtId="187" fontId="27" fillId="0" borderId="77" xfId="6" applyNumberFormat="1" applyFont="1" applyFill="1" applyBorder="1" applyAlignment="1">
      <alignment horizontal="center" vertical="center" wrapText="1"/>
    </xf>
    <xf numFmtId="187" fontId="27" fillId="0" borderId="80" xfId="6" applyNumberFormat="1" applyFont="1" applyFill="1" applyBorder="1" applyAlignment="1">
      <alignment horizontal="center" vertical="center" wrapText="1"/>
    </xf>
    <xf numFmtId="187" fontId="27" fillId="8" borderId="76" xfId="6" applyNumberFormat="1" applyFont="1" applyFill="1" applyBorder="1" applyAlignment="1">
      <alignment vertical="center" wrapText="1"/>
    </xf>
    <xf numFmtId="187" fontId="27" fillId="8" borderId="85" xfId="6" applyNumberFormat="1" applyFont="1" applyFill="1" applyBorder="1" applyAlignment="1">
      <alignment vertical="center" wrapText="1"/>
    </xf>
    <xf numFmtId="188" fontId="27" fillId="8" borderId="64" xfId="6" applyNumberFormat="1" applyFont="1" applyFill="1" applyBorder="1" applyAlignment="1">
      <alignment horizontal="left" vertical="top"/>
    </xf>
    <xf numFmtId="188" fontId="27" fillId="8" borderId="70" xfId="6" applyNumberFormat="1" applyFont="1" applyFill="1" applyBorder="1" applyAlignment="1">
      <alignment horizontal="left" vertical="top"/>
    </xf>
    <xf numFmtId="187" fontId="27" fillId="8" borderId="83" xfId="6" applyNumberFormat="1" applyFont="1" applyFill="1" applyBorder="1" applyAlignment="1">
      <alignment vertical="center" wrapText="1"/>
    </xf>
    <xf numFmtId="187" fontId="27" fillId="8" borderId="78" xfId="6" applyNumberFormat="1" applyFont="1" applyFill="1" applyBorder="1" applyAlignment="1">
      <alignment vertical="center" wrapText="1"/>
    </xf>
    <xf numFmtId="3" fontId="27" fillId="4" borderId="0" xfId="6" applyNumberFormat="1" applyFont="1" applyFill="1" applyBorder="1" applyAlignment="1">
      <alignment horizontal="center" vertical="center"/>
    </xf>
    <xf numFmtId="187" fontId="27" fillId="8" borderId="81" xfId="6" applyNumberFormat="1" applyFont="1" applyFill="1" applyBorder="1" applyAlignment="1">
      <alignment vertical="center" wrapText="1"/>
    </xf>
    <xf numFmtId="187" fontId="27" fillId="8" borderId="35" xfId="6" applyNumberFormat="1" applyFont="1" applyFill="1" applyBorder="1" applyAlignment="1">
      <alignment vertical="center"/>
    </xf>
    <xf numFmtId="187" fontId="27" fillId="8" borderId="64" xfId="6" applyNumberFormat="1" applyFont="1" applyFill="1" applyBorder="1" applyAlignment="1">
      <alignment vertical="center"/>
    </xf>
    <xf numFmtId="187" fontId="27" fillId="8" borderId="70" xfId="6" applyNumberFormat="1" applyFont="1" applyFill="1" applyBorder="1" applyAlignment="1">
      <alignment vertical="center"/>
    </xf>
    <xf numFmtId="186" fontId="27" fillId="0" borderId="35" xfId="6" applyNumberFormat="1" applyFont="1" applyFill="1" applyBorder="1" applyAlignment="1">
      <alignment horizontal="center" vertical="center"/>
    </xf>
    <xf numFmtId="187" fontId="27" fillId="8" borderId="35" xfId="6" applyNumberFormat="1" applyFont="1" applyFill="1" applyBorder="1" applyAlignment="1"/>
    <xf numFmtId="187" fontId="27" fillId="8" borderId="64" xfId="6" applyNumberFormat="1" applyFont="1" applyFill="1" applyBorder="1" applyAlignment="1"/>
    <xf numFmtId="191" fontId="27" fillId="8" borderId="64" xfId="6" applyNumberFormat="1" applyFont="1" applyFill="1" applyBorder="1" applyAlignment="1">
      <alignment horizontal="right" vertical="top"/>
    </xf>
    <xf numFmtId="191" fontId="27" fillId="8" borderId="70" xfId="6" applyNumberFormat="1" applyFont="1" applyFill="1" applyBorder="1" applyAlignment="1">
      <alignment horizontal="right" vertical="top"/>
    </xf>
    <xf numFmtId="187" fontId="27" fillId="0" borderId="83" xfId="6" applyNumberFormat="1" applyFont="1" applyFill="1" applyBorder="1" applyAlignment="1">
      <alignment horizontal="center" vertical="center" wrapText="1"/>
    </xf>
    <xf numFmtId="187" fontId="27" fillId="8" borderId="84" xfId="6" applyNumberFormat="1" applyFont="1" applyFill="1" applyBorder="1" applyAlignment="1">
      <alignment vertical="center" wrapText="1"/>
    </xf>
    <xf numFmtId="187" fontId="27" fillId="8" borderId="79" xfId="6" applyNumberFormat="1" applyFont="1" applyFill="1" applyBorder="1" applyAlignment="1">
      <alignment vertical="center" wrapText="1"/>
    </xf>
    <xf numFmtId="3" fontId="27" fillId="0" borderId="70" xfId="6" applyNumberFormat="1" applyFont="1" applyFill="1" applyBorder="1" applyAlignment="1">
      <alignment horizontal="distributed" vertical="center"/>
    </xf>
    <xf numFmtId="0" fontId="14" fillId="0" borderId="27" xfId="6" applyFont="1" applyFill="1" applyBorder="1" applyAlignment="1">
      <alignment vertical="center"/>
    </xf>
    <xf numFmtId="3" fontId="27" fillId="0" borderId="23" xfId="6" applyNumberFormat="1" applyFont="1" applyFill="1" applyBorder="1" applyAlignment="1">
      <alignment horizontal="center" vertical="center"/>
    </xf>
    <xf numFmtId="3" fontId="27" fillId="0" borderId="24" xfId="6" applyNumberFormat="1" applyFont="1" applyFill="1" applyBorder="1" applyAlignment="1">
      <alignment horizontal="center" vertical="center"/>
    </xf>
    <xf numFmtId="3" fontId="27" fillId="0" borderId="25" xfId="6" applyNumberFormat="1" applyFont="1" applyFill="1" applyBorder="1" applyAlignment="1">
      <alignment horizontal="center" vertical="center"/>
    </xf>
    <xf numFmtId="3" fontId="27" fillId="0" borderId="26" xfId="6" applyNumberFormat="1" applyFont="1" applyFill="1" applyBorder="1" applyAlignment="1">
      <alignment horizontal="center" vertical="center"/>
    </xf>
    <xf numFmtId="3" fontId="27" fillId="0" borderId="27" xfId="6" applyNumberFormat="1" applyFont="1" applyFill="1" applyBorder="1" applyAlignment="1">
      <alignment horizontal="center" vertical="center"/>
    </xf>
    <xf numFmtId="188" fontId="27" fillId="8" borderId="35" xfId="6" applyNumberFormat="1" applyFont="1" applyFill="1" applyBorder="1" applyAlignment="1">
      <alignment vertical="center"/>
    </xf>
    <xf numFmtId="188" fontId="27" fillId="8" borderId="64" xfId="6" applyNumberFormat="1" applyFont="1" applyFill="1" applyBorder="1" applyAlignment="1">
      <alignment vertical="center"/>
    </xf>
    <xf numFmtId="187" fontId="27" fillId="8" borderId="79" xfId="6" applyNumberFormat="1" applyFont="1" applyFill="1" applyBorder="1" applyAlignment="1">
      <alignment wrapText="1"/>
    </xf>
    <xf numFmtId="187" fontId="27" fillId="8" borderId="81" xfId="6" applyNumberFormat="1" applyFont="1" applyFill="1" applyBorder="1" applyAlignment="1"/>
    <xf numFmtId="187" fontId="27" fillId="8" borderId="78" xfId="6" applyNumberFormat="1" applyFont="1" applyFill="1" applyBorder="1" applyAlignment="1">
      <alignment wrapText="1"/>
    </xf>
    <xf numFmtId="187" fontId="27" fillId="8" borderId="76" xfId="6" applyNumberFormat="1" applyFont="1" applyFill="1" applyBorder="1" applyAlignment="1">
      <alignment wrapText="1"/>
    </xf>
    <xf numFmtId="191" fontId="27" fillId="8" borderId="26" xfId="6" applyNumberFormat="1" applyFont="1" applyFill="1" applyBorder="1" applyAlignment="1">
      <alignment horizontal="right" vertical="top"/>
    </xf>
    <xf numFmtId="191" fontId="27" fillId="8" borderId="28" xfId="6" applyNumberFormat="1" applyFont="1" applyFill="1" applyBorder="1" applyAlignment="1">
      <alignment horizontal="right" vertical="top"/>
    </xf>
    <xf numFmtId="191" fontId="27" fillId="8" borderId="81" xfId="6" applyNumberFormat="1" applyFont="1" applyFill="1" applyBorder="1" applyAlignment="1">
      <alignment horizontal="right" vertical="top"/>
    </xf>
    <xf numFmtId="191" fontId="27" fillId="8" borderId="84" xfId="6" applyNumberFormat="1" applyFont="1" applyFill="1" applyBorder="1" applyAlignment="1">
      <alignment horizontal="right" vertical="top"/>
    </xf>
    <xf numFmtId="191" fontId="27" fillId="8" borderId="27" xfId="6" applyNumberFormat="1" applyFont="1" applyFill="1" applyBorder="1" applyAlignment="1">
      <alignment horizontal="right" vertical="top"/>
    </xf>
    <xf numFmtId="191" fontId="27" fillId="8" borderId="30" xfId="6" applyNumberFormat="1" applyFont="1" applyFill="1" applyBorder="1" applyAlignment="1">
      <alignment horizontal="right" vertical="top"/>
    </xf>
    <xf numFmtId="186" fontId="27" fillId="0" borderId="0" xfId="6" applyNumberFormat="1" applyFont="1" applyFill="1" applyBorder="1" applyAlignment="1">
      <alignment horizontal="center" vertical="center"/>
    </xf>
    <xf numFmtId="187" fontId="27" fillId="0" borderId="0" xfId="6" applyNumberFormat="1" applyFont="1" applyFill="1" applyBorder="1" applyAlignment="1">
      <alignment vertical="center"/>
    </xf>
    <xf numFmtId="188" fontId="27" fillId="0" borderId="0" xfId="6" applyNumberFormat="1" applyFont="1" applyFill="1" applyBorder="1" applyAlignment="1">
      <alignment vertical="center"/>
    </xf>
    <xf numFmtId="3" fontId="27" fillId="0" borderId="24" xfId="6" applyNumberFormat="1" applyFont="1" applyFill="1" applyBorder="1" applyAlignment="1">
      <alignment horizontal="center" vertical="center" wrapText="1"/>
    </xf>
    <xf numFmtId="3" fontId="27" fillId="0" borderId="97" xfId="6" applyNumberFormat="1" applyFont="1" applyFill="1" applyBorder="1" applyAlignment="1">
      <alignment horizontal="center" vertical="center" wrapText="1"/>
    </xf>
    <xf numFmtId="3" fontId="27" fillId="0" borderId="80" xfId="6" applyNumberFormat="1" applyFont="1" applyFill="1" applyBorder="1" applyAlignment="1">
      <alignment horizontal="center" vertical="center" wrapText="1"/>
    </xf>
    <xf numFmtId="3" fontId="27" fillId="0" borderId="60" xfId="6" applyNumberFormat="1" applyFont="1" applyFill="1" applyBorder="1" applyAlignment="1">
      <alignment horizontal="center" vertical="center" wrapText="1"/>
    </xf>
    <xf numFmtId="3" fontId="27" fillId="0" borderId="81" xfId="6" applyNumberFormat="1" applyFont="1" applyFill="1" applyBorder="1" applyAlignment="1">
      <alignment horizontal="center" vertical="center" wrapText="1"/>
    </xf>
    <xf numFmtId="3" fontId="28" fillId="0" borderId="60" xfId="6" applyNumberFormat="1" applyFont="1" applyFill="1" applyBorder="1" applyAlignment="1">
      <alignment horizontal="center" vertical="center" wrapText="1"/>
    </xf>
    <xf numFmtId="3" fontId="28" fillId="0" borderId="81" xfId="6" applyNumberFormat="1" applyFont="1" applyFill="1" applyBorder="1" applyAlignment="1">
      <alignment horizontal="center" vertical="center" wrapText="1"/>
    </xf>
    <xf numFmtId="3" fontId="27" fillId="0" borderId="61" xfId="6" applyNumberFormat="1" applyFont="1" applyFill="1" applyBorder="1" applyAlignment="1">
      <alignment horizontal="center" vertical="center" wrapText="1"/>
    </xf>
    <xf numFmtId="3" fontId="27" fillId="0" borderId="76" xfId="6" applyNumberFormat="1" applyFont="1" applyFill="1" applyBorder="1" applyAlignment="1">
      <alignment horizontal="center" vertical="center" wrapText="1"/>
    </xf>
    <xf numFmtId="187" fontId="27" fillId="8" borderId="23" xfId="6" applyNumberFormat="1" applyFont="1" applyFill="1" applyBorder="1" applyAlignment="1">
      <alignment wrapText="1"/>
    </xf>
    <xf numFmtId="187" fontId="27" fillId="8" borderId="26" xfId="6" applyNumberFormat="1" applyFont="1" applyFill="1" applyBorder="1" applyAlignment="1"/>
    <xf numFmtId="191" fontId="27" fillId="8" borderId="0" xfId="6" applyNumberFormat="1" applyFont="1" applyFill="1" applyBorder="1" applyAlignment="1">
      <alignment horizontal="right" vertical="top"/>
    </xf>
    <xf numFmtId="191" fontId="27" fillId="8" borderId="29" xfId="6" applyNumberFormat="1" applyFont="1" applyFill="1" applyBorder="1" applyAlignment="1">
      <alignment horizontal="right" vertical="top"/>
    </xf>
    <xf numFmtId="187" fontId="27" fillId="0" borderId="0" xfId="6" applyNumberFormat="1" applyFont="1" applyFill="1" applyBorder="1" applyAlignment="1">
      <alignment wrapText="1"/>
    </xf>
    <xf numFmtId="187" fontId="27" fillId="0" borderId="0" xfId="6" applyNumberFormat="1" applyFont="1" applyFill="1" applyBorder="1" applyAlignment="1"/>
    <xf numFmtId="191" fontId="27" fillId="0" borderId="0" xfId="6" applyNumberFormat="1" applyFont="1" applyFill="1" applyBorder="1" applyAlignment="1">
      <alignment horizontal="right" vertical="top"/>
    </xf>
    <xf numFmtId="0" fontId="3" fillId="0" borderId="23" xfId="7" applyFont="1" applyFill="1" applyBorder="1" applyAlignment="1">
      <alignment vertical="center" wrapText="1"/>
    </xf>
    <xf numFmtId="0" fontId="29" fillId="0" borderId="26" xfId="7" applyFont="1" applyFill="1" applyBorder="1" applyAlignment="1">
      <alignment vertical="center" wrapText="1"/>
    </xf>
    <xf numFmtId="0" fontId="29" fillId="0" borderId="28" xfId="7" applyFont="1" applyFill="1" applyBorder="1" applyAlignment="1">
      <alignment vertical="center" wrapText="1"/>
    </xf>
    <xf numFmtId="0" fontId="3" fillId="0" borderId="25" xfId="7" applyFont="1" applyFill="1" applyBorder="1" applyAlignment="1">
      <alignment vertical="center" wrapText="1"/>
    </xf>
    <xf numFmtId="0" fontId="29" fillId="0" borderId="27" xfId="7" applyFont="1" applyFill="1" applyBorder="1" applyAlignment="1">
      <alignment vertical="center" wrapText="1"/>
    </xf>
    <xf numFmtId="0" fontId="29" fillId="0" borderId="30" xfId="7" applyFont="1" applyFill="1" applyBorder="1" applyAlignment="1">
      <alignment vertical="center" wrapText="1"/>
    </xf>
    <xf numFmtId="0" fontId="3" fillId="8" borderId="23" xfId="7" applyFont="1" applyFill="1" applyBorder="1" applyAlignment="1">
      <alignment vertical="center" wrapText="1"/>
    </xf>
    <xf numFmtId="0" fontId="29" fillId="8" borderId="24" xfId="7" applyFont="1" applyFill="1" applyBorder="1" applyAlignment="1">
      <alignment wrapText="1"/>
    </xf>
    <xf numFmtId="0" fontId="29" fillId="8" borderId="25" xfId="7" applyFont="1" applyFill="1" applyBorder="1" applyAlignment="1">
      <alignment wrapText="1"/>
    </xf>
    <xf numFmtId="0" fontId="14" fillId="0" borderId="35" xfId="7" applyFont="1" applyFill="1" applyBorder="1" applyAlignment="1">
      <alignment vertical="center" wrapText="1"/>
    </xf>
    <xf numFmtId="0" fontId="29" fillId="0" borderId="64" xfId="7" applyFont="1" applyFill="1" applyBorder="1" applyAlignment="1">
      <alignment vertical="center" wrapText="1"/>
    </xf>
    <xf numFmtId="0" fontId="29" fillId="0" borderId="70" xfId="7" applyFont="1" applyFill="1" applyBorder="1" applyAlignment="1">
      <alignment vertical="center" wrapText="1"/>
    </xf>
    <xf numFmtId="0" fontId="3" fillId="8" borderId="26" xfId="7" applyFont="1" applyFill="1" applyBorder="1" applyAlignment="1">
      <alignment horizontal="left" vertical="center" wrapText="1"/>
    </xf>
    <xf numFmtId="0" fontId="3" fillId="8" borderId="0" xfId="7" applyFont="1" applyFill="1" applyBorder="1" applyAlignment="1">
      <alignment horizontal="left" vertical="center" wrapText="1"/>
    </xf>
    <xf numFmtId="3" fontId="3" fillId="8" borderId="0" xfId="7" applyNumberFormat="1" applyFont="1" applyFill="1" applyBorder="1" applyAlignment="1">
      <alignment horizontal="right" vertical="center" wrapText="1"/>
    </xf>
    <xf numFmtId="0" fontId="3" fillId="8" borderId="0" xfId="7" applyFont="1" applyFill="1" applyBorder="1" applyAlignment="1">
      <alignment horizontal="right" vertical="center" wrapText="1"/>
    </xf>
    <xf numFmtId="0" fontId="3" fillId="8" borderId="27" xfId="7" applyFont="1" applyFill="1" applyBorder="1" applyAlignment="1">
      <alignment horizontal="left" vertical="center" wrapText="1"/>
    </xf>
    <xf numFmtId="0" fontId="3" fillId="8" borderId="28" xfId="7" applyFont="1" applyFill="1" applyBorder="1" applyAlignment="1">
      <alignment horizontal="left" vertical="center" wrapText="1"/>
    </xf>
    <xf numFmtId="0" fontId="3" fillId="8" borderId="29" xfId="7" applyFont="1" applyFill="1" applyBorder="1" applyAlignment="1">
      <alignment horizontal="left" vertical="center" wrapText="1"/>
    </xf>
    <xf numFmtId="3" fontId="3" fillId="8" borderId="29" xfId="7" applyNumberFormat="1" applyFont="1" applyFill="1" applyBorder="1" applyAlignment="1">
      <alignment horizontal="right" vertical="center" wrapText="1"/>
    </xf>
    <xf numFmtId="0" fontId="3" fillId="8" borderId="29" xfId="7" applyFont="1" applyFill="1" applyBorder="1" applyAlignment="1">
      <alignment horizontal="right" vertical="center" wrapText="1"/>
    </xf>
    <xf numFmtId="0" fontId="3" fillId="8" borderId="30" xfId="7" applyFont="1" applyFill="1" applyBorder="1" applyAlignment="1">
      <alignment horizontal="left" vertical="center" wrapText="1"/>
    </xf>
    <xf numFmtId="0" fontId="3" fillId="0" borderId="26" xfId="7" applyFont="1" applyFill="1" applyBorder="1" applyAlignment="1">
      <alignment vertical="center" wrapText="1"/>
    </xf>
    <xf numFmtId="0" fontId="3" fillId="0" borderId="28" xfId="7" applyFont="1" applyFill="1" applyBorder="1" applyAlignment="1">
      <alignment vertical="center" wrapText="1"/>
    </xf>
    <xf numFmtId="0" fontId="3" fillId="0" borderId="27" xfId="7" applyFont="1" applyFill="1" applyBorder="1" applyAlignment="1">
      <alignment vertical="center" wrapText="1"/>
    </xf>
    <xf numFmtId="0" fontId="3" fillId="0" borderId="30" xfId="7" applyFont="1" applyFill="1" applyBorder="1" applyAlignment="1">
      <alignment vertical="center" wrapText="1"/>
    </xf>
    <xf numFmtId="0" fontId="3" fillId="8" borderId="15" xfId="7" applyFont="1" applyFill="1" applyBorder="1" applyAlignment="1">
      <alignment horizontal="distributed" vertical="center" wrapText="1"/>
    </xf>
    <xf numFmtId="0" fontId="3" fillId="8" borderId="13" xfId="7" applyFont="1" applyFill="1" applyBorder="1" applyAlignment="1">
      <alignment horizontal="distributed" vertical="center" wrapText="1"/>
    </xf>
    <xf numFmtId="3" fontId="3" fillId="8" borderId="13" xfId="7" applyNumberFormat="1" applyFont="1" applyFill="1" applyBorder="1" applyAlignment="1">
      <alignment horizontal="right" vertical="center" wrapText="1"/>
    </xf>
    <xf numFmtId="3" fontId="3" fillId="8" borderId="14" xfId="7" applyNumberFormat="1" applyFont="1" applyFill="1" applyBorder="1" applyAlignment="1">
      <alignment horizontal="right" vertical="center" wrapText="1"/>
    </xf>
    <xf numFmtId="0" fontId="14" fillId="0" borderId="34" xfId="7" applyFont="1" applyFill="1" applyBorder="1" applyAlignment="1">
      <alignment vertical="center" wrapText="1"/>
    </xf>
    <xf numFmtId="0" fontId="3" fillId="8" borderId="15" xfId="7" applyFont="1" applyFill="1" applyBorder="1" applyAlignment="1">
      <alignment horizontal="center" vertical="center" wrapText="1"/>
    </xf>
    <xf numFmtId="0" fontId="3" fillId="8" borderId="13" xfId="7" applyFont="1" applyFill="1" applyBorder="1" applyAlignment="1">
      <alignment horizontal="center" vertical="center" wrapText="1"/>
    </xf>
    <xf numFmtId="0" fontId="3" fillId="8" borderId="14" xfId="7" applyFont="1" applyFill="1" applyBorder="1" applyAlignment="1">
      <alignment horizontal="center" vertical="center" wrapText="1"/>
    </xf>
    <xf numFmtId="3" fontId="3" fillId="8" borderId="34" xfId="7" applyNumberFormat="1" applyFont="1" applyFill="1" applyBorder="1" applyAlignment="1">
      <alignment horizontal="center" vertical="center" wrapText="1"/>
    </xf>
    <xf numFmtId="3" fontId="3" fillId="8" borderId="15" xfId="7" applyNumberFormat="1" applyFont="1" applyFill="1" applyBorder="1" applyAlignment="1">
      <alignment horizontal="center" vertical="center" wrapText="1"/>
    </xf>
    <xf numFmtId="192" fontId="3" fillId="8" borderId="34" xfId="7" applyNumberFormat="1" applyFont="1" applyFill="1" applyBorder="1" applyAlignment="1">
      <alignment horizontal="center" vertical="center" wrapText="1"/>
    </xf>
    <xf numFmtId="192" fontId="3" fillId="8" borderId="15" xfId="7" applyNumberFormat="1" applyFont="1" applyFill="1" applyBorder="1" applyAlignment="1">
      <alignment horizontal="center" vertical="center" wrapText="1"/>
    </xf>
    <xf numFmtId="193" fontId="3" fillId="8" borderId="34" xfId="7" applyNumberFormat="1" applyFont="1" applyFill="1" applyBorder="1" applyAlignment="1">
      <alignment horizontal="center" vertical="center" wrapText="1"/>
    </xf>
    <xf numFmtId="193" fontId="3" fillId="8" borderId="15" xfId="7" applyNumberFormat="1" applyFont="1" applyFill="1" applyBorder="1" applyAlignment="1">
      <alignment horizontal="center" vertical="center" wrapText="1"/>
    </xf>
    <xf numFmtId="0" fontId="3" fillId="0" borderId="25" xfId="8" applyFont="1" applyFill="1" applyBorder="1" applyAlignment="1">
      <alignment vertical="center" wrapText="1"/>
    </xf>
    <xf numFmtId="0" fontId="3" fillId="0" borderId="27" xfId="8" applyFont="1" applyFill="1" applyBorder="1" applyAlignment="1">
      <alignment vertical="center" wrapText="1"/>
    </xf>
    <xf numFmtId="0" fontId="3" fillId="0" borderId="30" xfId="8" applyFont="1" applyFill="1" applyBorder="1" applyAlignment="1">
      <alignment vertical="center" wrapText="1"/>
    </xf>
    <xf numFmtId="0" fontId="3" fillId="0" borderId="35" xfId="7" applyFont="1" applyFill="1" applyBorder="1" applyAlignment="1">
      <alignment horizontal="center" vertical="center"/>
    </xf>
    <xf numFmtId="0" fontId="3" fillId="0" borderId="64" xfId="7" applyFont="1" applyFill="1" applyBorder="1" applyAlignment="1">
      <alignment horizontal="center" vertical="center"/>
    </xf>
    <xf numFmtId="0" fontId="3" fillId="0" borderId="70" xfId="7" applyFont="1" applyFill="1" applyBorder="1" applyAlignment="1">
      <alignment horizontal="center" vertical="center"/>
    </xf>
    <xf numFmtId="0" fontId="3" fillId="8" borderId="24" xfId="8" applyFont="1" applyFill="1" applyBorder="1" applyAlignment="1">
      <alignment horizontal="center" wrapText="1"/>
    </xf>
    <xf numFmtId="0" fontId="3" fillId="8" borderId="24" xfId="8" applyFont="1" applyFill="1" applyBorder="1" applyAlignment="1">
      <alignment horizontal="center"/>
    </xf>
    <xf numFmtId="0" fontId="3" fillId="8" borderId="23" xfId="8" applyFont="1" applyFill="1" applyBorder="1" applyAlignment="1">
      <alignment horizontal="center" wrapText="1"/>
    </xf>
    <xf numFmtId="187" fontId="3" fillId="8" borderId="28" xfId="8" applyNumberFormat="1" applyFont="1" applyFill="1" applyBorder="1" applyAlignment="1">
      <alignment horizontal="right" vertical="center"/>
    </xf>
    <xf numFmtId="187" fontId="3" fillId="8" borderId="29" xfId="8" applyNumberFormat="1" applyFont="1" applyFill="1" applyBorder="1" applyAlignment="1">
      <alignment horizontal="right" vertical="center"/>
    </xf>
    <xf numFmtId="0" fontId="3" fillId="8" borderId="29" xfId="7" applyFont="1" applyFill="1" applyBorder="1" applyAlignment="1">
      <alignment horizontal="left" vertical="center"/>
    </xf>
    <xf numFmtId="0" fontId="3" fillId="8" borderId="30" xfId="7" applyFont="1" applyFill="1" applyBorder="1" applyAlignment="1">
      <alignment horizontal="left" vertical="center"/>
    </xf>
    <xf numFmtId="0" fontId="3" fillId="0" borderId="0" xfId="7" applyFont="1" applyFill="1" applyBorder="1" applyAlignment="1">
      <alignment horizontal="left" vertical="center"/>
    </xf>
    <xf numFmtId="0" fontId="14" fillId="0" borderId="25" xfId="7" applyFont="1" applyFill="1" applyBorder="1" applyAlignment="1">
      <alignment vertical="center" wrapText="1"/>
    </xf>
    <xf numFmtId="187" fontId="3" fillId="8" borderId="0" xfId="8" applyNumberFormat="1" applyFont="1" applyFill="1" applyBorder="1" applyAlignment="1">
      <alignment horizontal="center" vertical="center"/>
    </xf>
    <xf numFmtId="194" fontId="3" fillId="8" borderId="0" xfId="8" applyNumberFormat="1" applyFont="1" applyFill="1" applyBorder="1" applyAlignment="1">
      <alignment horizontal="center" vertical="center"/>
    </xf>
    <xf numFmtId="0" fontId="3" fillId="8" borderId="29" xfId="7" applyFont="1" applyFill="1" applyBorder="1" applyAlignment="1">
      <alignment horizontal="right" vertical="center"/>
    </xf>
    <xf numFmtId="0" fontId="3" fillId="8" borderId="30" xfId="7" applyFont="1" applyFill="1" applyBorder="1" applyAlignment="1">
      <alignment horizontal="right" vertical="center"/>
    </xf>
  </cellXfs>
  <cellStyles count="9">
    <cellStyle name="パーセント 2 2" xfId="3"/>
    <cellStyle name="パーセント 3" xfId="4"/>
    <cellStyle name="桁区切り 3" xfId="5"/>
    <cellStyle name="標準" xfId="0" builtinId="0"/>
    <cellStyle name="標準 2" xfId="7"/>
    <cellStyle name="標準 2 3" xfId="8"/>
    <cellStyle name="標準 4 2" xfId="6"/>
    <cellStyle name="標準 7" xfId="2"/>
    <cellStyle name="標準 8" xfId="1"/>
  </cellStyles>
  <dxfs count="7">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s>
  <tableStyles count="0" defaultTableStyle="TableStyleMedium2" defaultPivotStyle="PivotStyleLight16"/>
  <colors>
    <mruColors>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27</xdr:col>
      <xdr:colOff>164522</xdr:colOff>
      <xdr:row>6</xdr:row>
      <xdr:rowOff>8658</xdr:rowOff>
    </xdr:from>
    <xdr:to>
      <xdr:col>33</xdr:col>
      <xdr:colOff>86590</xdr:colOff>
      <xdr:row>21</xdr:row>
      <xdr:rowOff>173181</xdr:rowOff>
    </xdr:to>
    <xdr:sp macro="" textlink="">
      <xdr:nvSpPr>
        <xdr:cNvPr id="3" name="大かっこ 2"/>
        <xdr:cNvSpPr/>
      </xdr:nvSpPr>
      <xdr:spPr>
        <a:xfrm>
          <a:off x="12089822" y="3961533"/>
          <a:ext cx="2931968" cy="3022023"/>
        </a:xfrm>
        <a:prstGeom prst="bracketPair">
          <a:avLst>
            <a:gd name="adj" fmla="val 2831"/>
          </a:avLst>
        </a:prstGeom>
        <a:noFill/>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148166</xdr:colOff>
      <xdr:row>0</xdr:row>
      <xdr:rowOff>158750</xdr:rowOff>
    </xdr:from>
    <xdr:to>
      <xdr:col>3</xdr:col>
      <xdr:colOff>116417</xdr:colOff>
      <xdr:row>2</xdr:row>
      <xdr:rowOff>126999</xdr:rowOff>
    </xdr:to>
    <xdr:sp macro="" textlink="">
      <xdr:nvSpPr>
        <xdr:cNvPr id="2" name="テキスト ボックス 1"/>
        <xdr:cNvSpPr txBox="1"/>
      </xdr:nvSpPr>
      <xdr:spPr>
        <a:xfrm>
          <a:off x="148166" y="158750"/>
          <a:ext cx="1502834" cy="306916"/>
        </a:xfrm>
        <a:prstGeom prst="rect">
          <a:avLst/>
        </a:prstGeom>
        <a:solidFill>
          <a:srgbClr val="00206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chemeClr val="bg1"/>
              </a:solidFill>
            </a:rPr>
            <a:t>R3</a:t>
          </a:r>
          <a:r>
            <a:rPr kumimoji="1" lang="ja-JP" altLang="en-US" sz="1100">
              <a:solidFill>
                <a:schemeClr val="bg1"/>
              </a:solidFill>
            </a:rPr>
            <a:t>単価に更新済み</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169333</xdr:colOff>
      <xdr:row>0</xdr:row>
      <xdr:rowOff>127000</xdr:rowOff>
    </xdr:from>
    <xdr:to>
      <xdr:col>10</xdr:col>
      <xdr:colOff>63500</xdr:colOff>
      <xdr:row>1</xdr:row>
      <xdr:rowOff>105833</xdr:rowOff>
    </xdr:to>
    <xdr:sp macro="" textlink="">
      <xdr:nvSpPr>
        <xdr:cNvPr id="2" name="テキスト ボックス 1"/>
        <xdr:cNvSpPr txBox="1"/>
      </xdr:nvSpPr>
      <xdr:spPr>
        <a:xfrm>
          <a:off x="2116666" y="127000"/>
          <a:ext cx="1502834" cy="306916"/>
        </a:xfrm>
        <a:prstGeom prst="rect">
          <a:avLst/>
        </a:prstGeom>
        <a:solidFill>
          <a:srgbClr val="00206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chemeClr val="bg1"/>
              </a:solidFill>
            </a:rPr>
            <a:t>R3</a:t>
          </a:r>
          <a:r>
            <a:rPr kumimoji="1" lang="ja-JP" altLang="en-US" sz="1100">
              <a:solidFill>
                <a:schemeClr val="bg1"/>
              </a:solidFill>
            </a:rPr>
            <a:t>単価に更新済み</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C51"/>
  <sheetViews>
    <sheetView tabSelected="1" view="pageBreakPreview" zoomScaleNormal="100" zoomScaleSheetLayoutView="100" workbookViewId="0">
      <selection activeCell="BG10" sqref="BG10"/>
    </sheetView>
  </sheetViews>
  <sheetFormatPr defaultRowHeight="13.5"/>
  <cols>
    <col min="1" max="36" width="2.75" style="86" customWidth="1"/>
    <col min="37" max="37" width="3" style="86" hidden="1" customWidth="1"/>
    <col min="38" max="55" width="9" style="86" hidden="1" customWidth="1"/>
    <col min="56" max="57" width="9" style="86" customWidth="1"/>
    <col min="58" max="16384" width="9" style="86"/>
  </cols>
  <sheetData>
    <row r="1" spans="1:55" ht="14.25" thickBot="1">
      <c r="A1" s="108"/>
      <c r="B1" s="108"/>
      <c r="C1" s="108"/>
      <c r="D1" s="108"/>
      <c r="E1" s="108"/>
      <c r="F1" s="108"/>
      <c r="G1" s="108"/>
      <c r="H1" s="108"/>
      <c r="I1" s="108"/>
      <c r="J1" s="108"/>
      <c r="K1" s="108"/>
      <c r="L1" s="108"/>
      <c r="M1" s="108"/>
      <c r="N1" s="108"/>
      <c r="O1" s="108"/>
      <c r="P1" s="108"/>
      <c r="Q1" s="108"/>
      <c r="R1" s="109"/>
      <c r="S1" s="110"/>
      <c r="T1" s="110"/>
      <c r="U1" s="111"/>
      <c r="V1" s="111"/>
      <c r="W1" s="111"/>
      <c r="X1" s="111"/>
      <c r="Y1" s="111"/>
      <c r="Z1" s="111"/>
      <c r="AA1" s="111"/>
      <c r="AB1" s="112"/>
      <c r="AC1" s="112"/>
      <c r="AD1" s="219">
        <f ca="1">TODAY()</f>
        <v>44488</v>
      </c>
      <c r="AE1" s="219"/>
      <c r="AF1" s="219"/>
      <c r="AG1" s="219"/>
      <c r="AH1" s="219"/>
      <c r="AI1" s="219"/>
      <c r="AJ1" s="219"/>
      <c r="AP1" s="1"/>
      <c r="AQ1" s="2"/>
      <c r="AR1" s="2"/>
      <c r="AS1" s="1" t="s">
        <v>0</v>
      </c>
      <c r="AT1" s="1"/>
      <c r="AZ1" s="86" t="s">
        <v>229</v>
      </c>
      <c r="BB1" s="86" t="s">
        <v>230</v>
      </c>
    </row>
    <row r="2" spans="1:55" ht="14.25" customHeight="1">
      <c r="A2" s="108"/>
      <c r="B2" s="253" t="s">
        <v>157</v>
      </c>
      <c r="C2" s="254"/>
      <c r="D2" s="254"/>
      <c r="E2" s="254"/>
      <c r="F2" s="254"/>
      <c r="G2" s="254"/>
      <c r="H2" s="254"/>
      <c r="I2" s="254"/>
      <c r="J2" s="254"/>
      <c r="K2" s="254"/>
      <c r="L2" s="254"/>
      <c r="M2" s="255"/>
      <c r="N2" s="108"/>
      <c r="O2" s="108"/>
      <c r="P2" s="108"/>
      <c r="Q2" s="108"/>
      <c r="R2" s="246" t="s">
        <v>220</v>
      </c>
      <c r="S2" s="247"/>
      <c r="T2" s="247"/>
      <c r="U2" s="248"/>
      <c r="V2" s="220" t="s">
        <v>223</v>
      </c>
      <c r="W2" s="221"/>
      <c r="X2" s="221"/>
      <c r="Y2" s="221"/>
      <c r="Z2" s="223"/>
      <c r="AA2" s="223"/>
      <c r="AB2" s="223"/>
      <c r="AC2" s="223"/>
      <c r="AD2" s="223"/>
      <c r="AE2" s="223"/>
      <c r="AF2" s="223"/>
      <c r="AG2" s="223"/>
      <c r="AH2" s="223"/>
      <c r="AI2" s="221" t="s">
        <v>224</v>
      </c>
      <c r="AJ2" s="222"/>
      <c r="AP2" s="1"/>
      <c r="AQ2" s="2"/>
      <c r="AR2" s="2"/>
      <c r="AS2" s="1">
        <v>1</v>
      </c>
      <c r="AT2" s="1">
        <v>12</v>
      </c>
      <c r="BA2" s="86" t="s">
        <v>231</v>
      </c>
      <c r="BC2" s="86">
        <v>0</v>
      </c>
    </row>
    <row r="3" spans="1:55" ht="14.25" customHeight="1">
      <c r="A3" s="108"/>
      <c r="B3" s="256"/>
      <c r="C3" s="257"/>
      <c r="D3" s="257"/>
      <c r="E3" s="257"/>
      <c r="F3" s="257"/>
      <c r="G3" s="257"/>
      <c r="H3" s="257"/>
      <c r="I3" s="257"/>
      <c r="J3" s="257"/>
      <c r="K3" s="257"/>
      <c r="L3" s="257"/>
      <c r="M3" s="258"/>
      <c r="N3" s="108"/>
      <c r="O3" s="108"/>
      <c r="P3" s="108"/>
      <c r="Q3" s="108"/>
      <c r="R3" s="250" t="s">
        <v>1</v>
      </c>
      <c r="S3" s="251"/>
      <c r="T3" s="251"/>
      <c r="U3" s="252"/>
      <c r="V3" s="183"/>
      <c r="W3" s="184"/>
      <c r="X3" s="184"/>
      <c r="Y3" s="184"/>
      <c r="Z3" s="184"/>
      <c r="AA3" s="184"/>
      <c r="AB3" s="184"/>
      <c r="AC3" s="184"/>
      <c r="AD3" s="184"/>
      <c r="AE3" s="184"/>
      <c r="AF3" s="184"/>
      <c r="AG3" s="184"/>
      <c r="AH3" s="184"/>
      <c r="AI3" s="184"/>
      <c r="AJ3" s="249"/>
      <c r="AP3" s="1"/>
      <c r="AQ3" s="2"/>
      <c r="AR3" s="2"/>
      <c r="AS3" s="3">
        <v>13</v>
      </c>
      <c r="AT3" s="3">
        <v>19</v>
      </c>
      <c r="BA3" s="86" t="s">
        <v>232</v>
      </c>
      <c r="BC3" s="86">
        <v>2</v>
      </c>
    </row>
    <row r="4" spans="1:55" ht="14.25" customHeight="1">
      <c r="A4" s="108"/>
      <c r="B4" s="256"/>
      <c r="C4" s="257"/>
      <c r="D4" s="257"/>
      <c r="E4" s="257"/>
      <c r="F4" s="257"/>
      <c r="G4" s="257"/>
      <c r="H4" s="257"/>
      <c r="I4" s="257"/>
      <c r="J4" s="257"/>
      <c r="K4" s="257"/>
      <c r="L4" s="257"/>
      <c r="M4" s="258"/>
      <c r="N4" s="108"/>
      <c r="O4" s="108"/>
      <c r="P4" s="108"/>
      <c r="Q4" s="108"/>
      <c r="R4" s="250" t="s">
        <v>2</v>
      </c>
      <c r="S4" s="251"/>
      <c r="T4" s="251"/>
      <c r="U4" s="252"/>
      <c r="V4" s="181"/>
      <c r="W4" s="182"/>
      <c r="X4" s="182"/>
      <c r="Y4" s="182"/>
      <c r="Z4" s="182"/>
      <c r="AA4" s="182"/>
      <c r="AB4" s="182"/>
      <c r="AC4" s="182"/>
      <c r="AD4" s="182"/>
      <c r="AE4" s="182"/>
      <c r="AF4" s="182"/>
      <c r="AG4" s="182"/>
      <c r="AH4" s="182"/>
      <c r="AI4" s="182"/>
      <c r="AJ4" s="182"/>
      <c r="AP4" s="1"/>
      <c r="AS4" s="3"/>
      <c r="AT4" s="3"/>
      <c r="AX4" s="4" t="s">
        <v>3</v>
      </c>
      <c r="AY4" s="2" t="e">
        <f>$AE$16&amp;AX4</f>
        <v>#N/A</v>
      </c>
      <c r="BA4" s="86" t="s">
        <v>233</v>
      </c>
      <c r="BC4" s="86">
        <v>3</v>
      </c>
    </row>
    <row r="5" spans="1:55" ht="14.25" customHeight="1">
      <c r="A5" s="108"/>
      <c r="B5" s="256"/>
      <c r="C5" s="257"/>
      <c r="D5" s="257"/>
      <c r="E5" s="257"/>
      <c r="F5" s="257"/>
      <c r="G5" s="257"/>
      <c r="H5" s="257"/>
      <c r="I5" s="257"/>
      <c r="J5" s="257"/>
      <c r="K5" s="257"/>
      <c r="L5" s="257"/>
      <c r="M5" s="258"/>
      <c r="N5" s="108"/>
      <c r="O5" s="108"/>
      <c r="P5" s="108"/>
      <c r="Q5" s="108"/>
      <c r="R5" s="268" t="s">
        <v>221</v>
      </c>
      <c r="S5" s="269"/>
      <c r="T5" s="269"/>
      <c r="U5" s="270"/>
      <c r="V5" s="183"/>
      <c r="W5" s="184"/>
      <c r="X5" s="184"/>
      <c r="Y5" s="184"/>
      <c r="Z5" s="184"/>
      <c r="AA5" s="184"/>
      <c r="AB5" s="184"/>
      <c r="AC5" s="184"/>
      <c r="AD5" s="184"/>
      <c r="AE5" s="184"/>
      <c r="AF5" s="184"/>
      <c r="AG5" s="184"/>
      <c r="AH5" s="184"/>
      <c r="AI5" s="184"/>
      <c r="AJ5" s="184"/>
      <c r="AP5" s="1"/>
      <c r="AS5" s="3"/>
      <c r="AT5" s="3"/>
      <c r="AX5" s="4"/>
      <c r="AY5" s="2"/>
      <c r="BA5" s="86" t="s">
        <v>234</v>
      </c>
      <c r="BC5" s="86">
        <v>4</v>
      </c>
    </row>
    <row r="6" spans="1:55" ht="14.25" customHeight="1">
      <c r="A6" s="108"/>
      <c r="B6" s="256"/>
      <c r="C6" s="257"/>
      <c r="D6" s="257"/>
      <c r="E6" s="257"/>
      <c r="F6" s="257"/>
      <c r="G6" s="257"/>
      <c r="H6" s="257"/>
      <c r="I6" s="257"/>
      <c r="J6" s="257"/>
      <c r="K6" s="257"/>
      <c r="L6" s="257"/>
      <c r="M6" s="258"/>
      <c r="N6" s="108"/>
      <c r="O6" s="108"/>
      <c r="P6" s="108"/>
      <c r="Q6" s="108"/>
      <c r="R6" s="271"/>
      <c r="S6" s="272"/>
      <c r="T6" s="272"/>
      <c r="U6" s="273"/>
      <c r="V6" s="185"/>
      <c r="W6" s="186"/>
      <c r="X6" s="186"/>
      <c r="Y6" s="186"/>
      <c r="Z6" s="186"/>
      <c r="AA6" s="186"/>
      <c r="AB6" s="186"/>
      <c r="AC6" s="186"/>
      <c r="AD6" s="186"/>
      <c r="AE6" s="186"/>
      <c r="AF6" s="186"/>
      <c r="AG6" s="186"/>
      <c r="AH6" s="186"/>
      <c r="AI6" s="186"/>
      <c r="AJ6" s="186"/>
      <c r="AP6" s="1"/>
      <c r="AS6" s="3"/>
      <c r="AT6" s="3"/>
      <c r="AX6" s="5" t="s">
        <v>4</v>
      </c>
      <c r="AY6" s="2" t="e">
        <f>$AE$16&amp;AX6</f>
        <v>#N/A</v>
      </c>
      <c r="BA6" s="86" t="s">
        <v>235</v>
      </c>
      <c r="BC6" s="86">
        <v>5</v>
      </c>
    </row>
    <row r="7" spans="1:55" ht="15" customHeight="1" thickBot="1">
      <c r="A7" s="108"/>
      <c r="B7" s="259"/>
      <c r="C7" s="260"/>
      <c r="D7" s="260"/>
      <c r="E7" s="260"/>
      <c r="F7" s="260"/>
      <c r="G7" s="260"/>
      <c r="H7" s="260"/>
      <c r="I7" s="260"/>
      <c r="J7" s="260"/>
      <c r="K7" s="260"/>
      <c r="L7" s="260"/>
      <c r="M7" s="261"/>
      <c r="N7" s="108"/>
      <c r="O7" s="108"/>
      <c r="P7" s="108"/>
      <c r="Q7" s="108"/>
      <c r="R7" s="265" t="s">
        <v>222</v>
      </c>
      <c r="S7" s="266"/>
      <c r="T7" s="266"/>
      <c r="U7" s="267"/>
      <c r="V7" s="262"/>
      <c r="W7" s="263"/>
      <c r="X7" s="263"/>
      <c r="Y7" s="263"/>
      <c r="Z7" s="263"/>
      <c r="AA7" s="263"/>
      <c r="AB7" s="263"/>
      <c r="AC7" s="263"/>
      <c r="AD7" s="263"/>
      <c r="AE7" s="263"/>
      <c r="AF7" s="263"/>
      <c r="AG7" s="263"/>
      <c r="AH7" s="263"/>
      <c r="AI7" s="263"/>
      <c r="AJ7" s="264"/>
      <c r="AP7" s="1"/>
      <c r="AS7" s="3"/>
      <c r="AT7" s="3"/>
      <c r="AX7" s="5" t="s">
        <v>5</v>
      </c>
      <c r="AY7" s="2" t="e">
        <f>$AE$16&amp;"１，２歳児"</f>
        <v>#N/A</v>
      </c>
      <c r="BA7" s="86" t="s">
        <v>236</v>
      </c>
      <c r="BC7" s="86">
        <v>6</v>
      </c>
    </row>
    <row r="8" spans="1:55" ht="8.25" customHeight="1">
      <c r="A8" s="108"/>
      <c r="B8" s="108"/>
      <c r="C8" s="108"/>
      <c r="D8" s="108"/>
      <c r="E8" s="108"/>
      <c r="F8" s="108"/>
      <c r="G8" s="108"/>
      <c r="H8" s="108"/>
      <c r="I8" s="108"/>
      <c r="J8" s="108"/>
      <c r="K8" s="108"/>
      <c r="L8" s="108"/>
      <c r="M8" s="108"/>
      <c r="N8" s="108"/>
      <c r="O8" s="108"/>
      <c r="P8" s="108"/>
      <c r="Q8" s="108"/>
      <c r="R8" s="113"/>
      <c r="S8" s="113"/>
      <c r="T8" s="113"/>
      <c r="U8" s="113"/>
      <c r="V8" s="114"/>
      <c r="W8" s="114"/>
      <c r="X8" s="114"/>
      <c r="Y8" s="114"/>
      <c r="Z8" s="114"/>
      <c r="AA8" s="114"/>
      <c r="AB8" s="114"/>
      <c r="AC8" s="114"/>
      <c r="AD8" s="114"/>
      <c r="AE8" s="114"/>
      <c r="AF8" s="114"/>
      <c r="AG8" s="114"/>
      <c r="AH8" s="114"/>
      <c r="AI8" s="114"/>
      <c r="AJ8" s="114"/>
      <c r="AP8" s="1"/>
      <c r="AS8" s="3"/>
      <c r="AT8" s="3"/>
      <c r="AX8" s="5" t="s">
        <v>6</v>
      </c>
      <c r="AY8" s="2" t="e">
        <f>$AE$16&amp;"１，２歳児"</f>
        <v>#N/A</v>
      </c>
      <c r="BA8" s="86" t="s">
        <v>237</v>
      </c>
      <c r="BC8" s="86">
        <v>7</v>
      </c>
    </row>
    <row r="9" spans="1:55" ht="6.75" customHeight="1">
      <c r="A9" s="108"/>
      <c r="B9" s="108"/>
      <c r="C9" s="108"/>
      <c r="D9" s="108"/>
      <c r="E9" s="108"/>
      <c r="F9" s="108"/>
      <c r="G9" s="108"/>
      <c r="H9" s="108"/>
      <c r="I9" s="108"/>
      <c r="J9" s="108"/>
      <c r="K9" s="108"/>
      <c r="L9" s="108"/>
      <c r="M9" s="108"/>
      <c r="N9" s="108"/>
      <c r="O9" s="108"/>
      <c r="P9" s="108"/>
      <c r="Q9" s="108"/>
      <c r="R9" s="108"/>
      <c r="S9" s="108"/>
      <c r="T9" s="108"/>
      <c r="U9" s="108"/>
      <c r="V9" s="108"/>
      <c r="W9" s="108"/>
      <c r="X9" s="108"/>
      <c r="Y9" s="108"/>
      <c r="Z9" s="108"/>
      <c r="AA9" s="108"/>
      <c r="AB9" s="108"/>
      <c r="AC9" s="108"/>
      <c r="AD9" s="108"/>
      <c r="AE9" s="108"/>
      <c r="AF9" s="108"/>
      <c r="AG9" s="108"/>
      <c r="AH9" s="108"/>
      <c r="AI9" s="108"/>
      <c r="AJ9" s="108"/>
      <c r="AP9" s="1"/>
      <c r="AS9" s="3"/>
      <c r="AT9" s="3"/>
      <c r="AX9" s="5" t="s">
        <v>7</v>
      </c>
      <c r="AY9" s="2" t="e">
        <f>$AE$16&amp;AX9</f>
        <v>#N/A</v>
      </c>
      <c r="BA9" s="104" t="s">
        <v>248</v>
      </c>
    </row>
    <row r="10" spans="1:55" ht="21">
      <c r="A10" s="281" t="s">
        <v>244</v>
      </c>
      <c r="B10" s="281"/>
      <c r="C10" s="281"/>
      <c r="D10" s="281"/>
      <c r="E10" s="281"/>
      <c r="F10" s="281"/>
      <c r="G10" s="281"/>
      <c r="H10" s="281"/>
      <c r="I10" s="281"/>
      <c r="J10" s="281"/>
      <c r="K10" s="281"/>
      <c r="L10" s="281"/>
      <c r="M10" s="281"/>
      <c r="N10" s="281"/>
      <c r="O10" s="281"/>
      <c r="P10" s="281"/>
      <c r="Q10" s="281"/>
      <c r="R10" s="281"/>
      <c r="S10" s="281"/>
      <c r="T10" s="281"/>
      <c r="U10" s="281"/>
      <c r="V10" s="281"/>
      <c r="W10" s="281"/>
      <c r="X10" s="281"/>
      <c r="Y10" s="281"/>
      <c r="Z10" s="281"/>
      <c r="AA10" s="281"/>
      <c r="AB10" s="281"/>
      <c r="AC10" s="281"/>
      <c r="AD10" s="281"/>
      <c r="AE10" s="281"/>
      <c r="AF10" s="281"/>
      <c r="AG10" s="281"/>
      <c r="AH10" s="281"/>
      <c r="AI10" s="281"/>
      <c r="AJ10" s="281"/>
      <c r="AP10" s="1"/>
      <c r="AQ10" s="5"/>
      <c r="AR10" s="2"/>
      <c r="AS10" s="3"/>
      <c r="AT10" s="3"/>
    </row>
    <row r="11" spans="1:55" ht="6" customHeight="1">
      <c r="A11" s="108"/>
      <c r="B11" s="108"/>
      <c r="C11" s="108"/>
      <c r="D11" s="108"/>
      <c r="E11" s="108"/>
      <c r="F11" s="108"/>
      <c r="G11" s="108"/>
      <c r="H11" s="108"/>
      <c r="I11" s="108"/>
      <c r="J11" s="108"/>
      <c r="K11" s="108"/>
      <c r="L11" s="108"/>
      <c r="M11" s="108"/>
      <c r="N11" s="108"/>
      <c r="O11" s="108"/>
      <c r="P11" s="108"/>
      <c r="Q11" s="108"/>
      <c r="R11" s="108"/>
      <c r="S11" s="108"/>
      <c r="T11" s="108"/>
      <c r="U11" s="108"/>
      <c r="V11" s="108"/>
      <c r="W11" s="108"/>
      <c r="X11" s="108"/>
      <c r="Y11" s="108"/>
      <c r="Z11" s="108"/>
      <c r="AA11" s="108"/>
      <c r="AB11" s="108"/>
      <c r="AC11" s="108"/>
      <c r="AD11" s="108"/>
      <c r="AE11" s="108"/>
      <c r="AF11" s="108"/>
      <c r="AG11" s="108"/>
      <c r="AH11" s="108"/>
      <c r="AI11" s="108"/>
      <c r="AJ11" s="108"/>
      <c r="AP11" s="1"/>
      <c r="AQ11" s="2"/>
      <c r="AR11" s="2"/>
      <c r="AS11" s="3"/>
      <c r="AT11" s="3"/>
    </row>
    <row r="12" spans="1:55">
      <c r="A12" s="115" t="s">
        <v>168</v>
      </c>
      <c r="B12" s="116"/>
      <c r="C12" s="117"/>
      <c r="D12" s="117"/>
      <c r="E12" s="117"/>
      <c r="F12" s="117"/>
      <c r="G12" s="117"/>
      <c r="H12" s="117"/>
      <c r="I12" s="117"/>
      <c r="J12" s="117"/>
      <c r="K12" s="117"/>
      <c r="L12" s="117"/>
      <c r="M12" s="117"/>
      <c r="N12" s="117"/>
      <c r="O12" s="117"/>
      <c r="P12" s="117"/>
      <c r="Q12" s="117"/>
      <c r="R12" s="117"/>
      <c r="S12" s="117"/>
      <c r="T12" s="117"/>
      <c r="U12" s="117"/>
      <c r="V12" s="117"/>
      <c r="W12" s="117"/>
      <c r="X12" s="117"/>
      <c r="Y12" s="117"/>
      <c r="Z12" s="117"/>
      <c r="AA12" s="117"/>
      <c r="AB12" s="118"/>
      <c r="AC12" s="118"/>
      <c r="AD12" s="118"/>
      <c r="AE12" s="118"/>
      <c r="AF12" s="118"/>
      <c r="AG12" s="119"/>
      <c r="AH12" s="119"/>
      <c r="AI12" s="120"/>
      <c r="AJ12" s="121"/>
      <c r="AP12" s="1"/>
      <c r="AQ12" s="2"/>
      <c r="AR12" s="2"/>
      <c r="AS12" s="3"/>
      <c r="AT12" s="3"/>
    </row>
    <row r="13" spans="1:55">
      <c r="A13" s="282" t="s">
        <v>8</v>
      </c>
      <c r="B13" s="283"/>
      <c r="C13" s="283"/>
      <c r="D13" s="283"/>
      <c r="E13" s="283"/>
      <c r="F13" s="283"/>
      <c r="G13" s="283"/>
      <c r="H13" s="283"/>
      <c r="I13" s="283"/>
      <c r="J13" s="283"/>
      <c r="K13" s="283"/>
      <c r="L13" s="283"/>
      <c r="M13" s="283"/>
      <c r="N13" s="283"/>
      <c r="O13" s="283"/>
      <c r="P13" s="283"/>
      <c r="Q13" s="283"/>
      <c r="R13" s="283"/>
      <c r="S13" s="283"/>
      <c r="T13" s="283"/>
      <c r="U13" s="283"/>
      <c r="V13" s="283"/>
      <c r="W13" s="283"/>
      <c r="X13" s="283"/>
      <c r="Y13" s="283"/>
      <c r="Z13" s="283"/>
      <c r="AA13" s="283"/>
      <c r="AB13" s="283"/>
      <c r="AC13" s="283"/>
      <c r="AD13" s="283"/>
      <c r="AE13" s="283"/>
      <c r="AF13" s="283"/>
      <c r="AG13" s="283"/>
      <c r="AH13" s="283"/>
      <c r="AI13" s="283"/>
      <c r="AJ13" s="284"/>
      <c r="AP13" s="1"/>
      <c r="AQ13" s="2"/>
      <c r="AR13" s="2"/>
      <c r="AS13" s="3"/>
      <c r="AT13" s="3"/>
    </row>
    <row r="14" spans="1:55">
      <c r="A14" s="122" t="s">
        <v>9</v>
      </c>
      <c r="B14" s="123"/>
      <c r="C14" s="124"/>
      <c r="D14" s="124"/>
      <c r="E14" s="124"/>
      <c r="F14" s="124"/>
      <c r="G14" s="124"/>
      <c r="H14" s="124"/>
      <c r="I14" s="124"/>
      <c r="J14" s="124"/>
      <c r="K14" s="124"/>
      <c r="L14" s="124"/>
      <c r="M14" s="105"/>
      <c r="N14" s="124"/>
      <c r="O14" s="124"/>
      <c r="P14" s="124"/>
      <c r="Q14" s="124"/>
      <c r="R14" s="124"/>
      <c r="S14" s="124"/>
      <c r="T14" s="124"/>
      <c r="U14" s="124"/>
      <c r="V14" s="124"/>
      <c r="W14" s="124"/>
      <c r="X14" s="124"/>
      <c r="Y14" s="124"/>
      <c r="Z14" s="124"/>
      <c r="AA14" s="124"/>
      <c r="AB14" s="125"/>
      <c r="AC14" s="125"/>
      <c r="AD14" s="125"/>
      <c r="AE14" s="125"/>
      <c r="AF14" s="125"/>
      <c r="AG14" s="124"/>
      <c r="AH14" s="124"/>
      <c r="AI14" s="126"/>
      <c r="AJ14" s="127"/>
      <c r="AP14" s="1"/>
      <c r="AQ14" s="2"/>
      <c r="AR14" s="2"/>
      <c r="AS14" s="3"/>
      <c r="AT14" s="3"/>
    </row>
    <row r="15" spans="1:55" ht="8.25" customHeight="1" thickBot="1">
      <c r="A15" s="108"/>
      <c r="B15" s="108"/>
      <c r="C15" s="108"/>
      <c r="D15" s="108"/>
      <c r="E15" s="108"/>
      <c r="F15" s="108"/>
      <c r="G15" s="108"/>
      <c r="H15" s="108"/>
      <c r="I15" s="108"/>
      <c r="J15" s="108"/>
      <c r="K15" s="108"/>
      <c r="L15" s="108"/>
      <c r="M15" s="108"/>
      <c r="N15" s="108"/>
      <c r="O15" s="108"/>
      <c r="P15" s="108"/>
      <c r="Q15" s="108"/>
      <c r="R15" s="108"/>
      <c r="S15" s="108"/>
      <c r="T15" s="108"/>
      <c r="U15" s="108"/>
      <c r="V15" s="108"/>
      <c r="W15" s="108"/>
      <c r="X15" s="108"/>
      <c r="Y15" s="108"/>
      <c r="Z15" s="108"/>
      <c r="AA15" s="108"/>
      <c r="AB15" s="108"/>
      <c r="AC15" s="108"/>
      <c r="AD15" s="108"/>
      <c r="AE15" s="108"/>
      <c r="AF15" s="108"/>
      <c r="AG15" s="108"/>
      <c r="AH15" s="108"/>
      <c r="AI15" s="108"/>
      <c r="AJ15" s="108"/>
      <c r="AP15" s="1"/>
      <c r="AQ15" s="2"/>
      <c r="AR15" s="2"/>
      <c r="AS15" s="3"/>
      <c r="AT15" s="3"/>
    </row>
    <row r="16" spans="1:55" ht="27.75" customHeight="1" thickBot="1">
      <c r="A16" s="289" t="s">
        <v>156</v>
      </c>
      <c r="B16" s="289"/>
      <c r="C16" s="289"/>
      <c r="D16" s="289"/>
      <c r="E16" s="289"/>
      <c r="F16" s="291"/>
      <c r="G16" s="216"/>
      <c r="H16" s="217"/>
      <c r="I16" s="217"/>
      <c r="J16" s="217"/>
      <c r="K16" s="217"/>
      <c r="L16" s="218"/>
      <c r="M16" s="288" t="s">
        <v>10</v>
      </c>
      <c r="N16" s="289"/>
      <c r="O16" s="289"/>
      <c r="P16" s="289"/>
      <c r="Q16" s="289"/>
      <c r="R16" s="291"/>
      <c r="S16" s="285"/>
      <c r="T16" s="286"/>
      <c r="U16" s="286"/>
      <c r="V16" s="286"/>
      <c r="W16" s="286"/>
      <c r="X16" s="287"/>
      <c r="Y16" s="288" t="s">
        <v>11</v>
      </c>
      <c r="Z16" s="289"/>
      <c r="AA16" s="289"/>
      <c r="AB16" s="289"/>
      <c r="AC16" s="289"/>
      <c r="AD16" s="289"/>
      <c r="AE16" s="290" t="e">
        <f>VLOOKUP(S16,定員,2,1)</f>
        <v>#N/A</v>
      </c>
      <c r="AF16" s="290"/>
      <c r="AG16" s="290"/>
      <c r="AH16" s="290"/>
      <c r="AI16" s="290"/>
      <c r="AJ16" s="290"/>
      <c r="AP16" s="1"/>
      <c r="AQ16" s="1"/>
      <c r="AR16" s="1"/>
      <c r="AS16" s="3"/>
      <c r="AT16" s="3"/>
    </row>
    <row r="17" spans="1:46" ht="9" customHeight="1">
      <c r="A17" s="108"/>
      <c r="B17" s="108"/>
      <c r="C17" s="108"/>
      <c r="D17" s="108"/>
      <c r="E17" s="108"/>
      <c r="F17" s="108"/>
      <c r="G17" s="108"/>
      <c r="H17" s="108"/>
      <c r="I17" s="108"/>
      <c r="J17" s="108"/>
      <c r="K17" s="108"/>
      <c r="L17" s="108"/>
      <c r="M17" s="108"/>
      <c r="N17" s="108"/>
      <c r="O17" s="108"/>
      <c r="P17" s="108"/>
      <c r="Q17" s="108"/>
      <c r="R17" s="108"/>
      <c r="S17" s="108"/>
      <c r="T17" s="108"/>
      <c r="U17" s="108"/>
      <c r="V17" s="108"/>
      <c r="W17" s="108"/>
      <c r="X17" s="108"/>
      <c r="Y17" s="108"/>
      <c r="Z17" s="108"/>
      <c r="AA17" s="108"/>
      <c r="AB17" s="108"/>
      <c r="AC17" s="108"/>
      <c r="AD17" s="108"/>
      <c r="AE17" s="108"/>
      <c r="AF17" s="108"/>
      <c r="AG17" s="108"/>
      <c r="AH17" s="108"/>
      <c r="AI17" s="108"/>
      <c r="AJ17" s="108"/>
      <c r="AP17" s="1"/>
      <c r="AQ17" s="1"/>
      <c r="AR17" s="1"/>
      <c r="AS17" s="3"/>
      <c r="AT17" s="3"/>
    </row>
    <row r="18" spans="1:46" ht="9" customHeight="1">
      <c r="A18" s="108"/>
      <c r="B18" s="108"/>
      <c r="C18" s="108"/>
      <c r="D18" s="108"/>
      <c r="E18" s="108"/>
      <c r="F18" s="108"/>
      <c r="G18" s="108"/>
      <c r="H18" s="108"/>
      <c r="I18" s="108"/>
      <c r="J18" s="108"/>
      <c r="K18" s="108"/>
      <c r="L18" s="108"/>
      <c r="M18" s="108"/>
      <c r="N18" s="108"/>
      <c r="O18" s="108"/>
      <c r="P18" s="108"/>
      <c r="Q18" s="108"/>
      <c r="R18" s="108"/>
      <c r="S18" s="108"/>
      <c r="T18" s="108"/>
      <c r="U18" s="108"/>
      <c r="V18" s="108"/>
      <c r="W18" s="108"/>
      <c r="X18" s="108"/>
      <c r="Y18" s="108"/>
      <c r="Z18" s="108"/>
      <c r="AA18" s="108"/>
      <c r="AB18" s="108"/>
      <c r="AC18" s="108"/>
      <c r="AD18" s="108"/>
      <c r="AE18" s="108"/>
      <c r="AF18" s="108"/>
      <c r="AG18" s="108"/>
      <c r="AH18" s="108"/>
      <c r="AI18" s="108"/>
      <c r="AJ18" s="108"/>
      <c r="AP18" s="1"/>
      <c r="AQ18" s="2"/>
      <c r="AR18" s="2"/>
      <c r="AS18" s="3"/>
      <c r="AT18" s="3"/>
    </row>
    <row r="19" spans="1:46" ht="7.5" customHeight="1">
      <c r="A19" s="108"/>
      <c r="B19" s="108"/>
      <c r="C19" s="108"/>
      <c r="D19" s="108"/>
      <c r="E19" s="108"/>
      <c r="F19" s="108"/>
      <c r="G19" s="292" t="s">
        <v>169</v>
      </c>
      <c r="H19" s="292"/>
      <c r="I19" s="292"/>
      <c r="J19" s="292"/>
      <c r="K19" s="292"/>
      <c r="L19" s="292"/>
      <c r="M19" s="274" t="s">
        <v>12</v>
      </c>
      <c r="N19" s="274"/>
      <c r="O19" s="274"/>
      <c r="P19" s="274"/>
      <c r="Q19" s="274"/>
      <c r="R19" s="275"/>
      <c r="S19" s="276" t="s">
        <v>13</v>
      </c>
      <c r="T19" s="277"/>
      <c r="U19" s="277"/>
      <c r="V19" s="277"/>
      <c r="W19" s="277"/>
      <c r="X19" s="277"/>
      <c r="Y19" s="128"/>
      <c r="Z19" s="128"/>
      <c r="AA19" s="129"/>
      <c r="AB19" s="130"/>
      <c r="AC19" s="131"/>
      <c r="AD19" s="108"/>
      <c r="AE19" s="108"/>
      <c r="AF19" s="108"/>
      <c r="AG19" s="108"/>
      <c r="AH19" s="108"/>
      <c r="AI19" s="108"/>
      <c r="AJ19" s="108"/>
      <c r="AP19" s="3"/>
      <c r="AQ19" s="1"/>
      <c r="AR19" s="1"/>
      <c r="AS19" s="3"/>
      <c r="AT19" s="3"/>
    </row>
    <row r="20" spans="1:46" ht="21" customHeight="1" thickBot="1">
      <c r="A20" s="108"/>
      <c r="B20" s="108"/>
      <c r="C20" s="108"/>
      <c r="D20" s="108"/>
      <c r="E20" s="108"/>
      <c r="F20" s="108"/>
      <c r="G20" s="293"/>
      <c r="H20" s="293"/>
      <c r="I20" s="293"/>
      <c r="J20" s="293"/>
      <c r="K20" s="293"/>
      <c r="L20" s="293"/>
      <c r="M20" s="274"/>
      <c r="N20" s="274"/>
      <c r="O20" s="274"/>
      <c r="P20" s="274"/>
      <c r="Q20" s="274"/>
      <c r="R20" s="275"/>
      <c r="S20" s="278"/>
      <c r="T20" s="279"/>
      <c r="U20" s="279"/>
      <c r="V20" s="279"/>
      <c r="W20" s="279"/>
      <c r="X20" s="279"/>
      <c r="Y20" s="280" t="s">
        <v>14</v>
      </c>
      <c r="Z20" s="280"/>
      <c r="AA20" s="280"/>
      <c r="AB20" s="280"/>
      <c r="AC20" s="280"/>
      <c r="AD20" s="108"/>
      <c r="AE20" s="108"/>
      <c r="AF20" s="108"/>
      <c r="AG20" s="108"/>
      <c r="AH20" s="108"/>
      <c r="AI20" s="108"/>
      <c r="AJ20" s="108"/>
    </row>
    <row r="21" spans="1:46" ht="30.75" customHeight="1" thickBot="1">
      <c r="A21" s="108"/>
      <c r="B21" s="108"/>
      <c r="C21" s="108"/>
      <c r="D21" s="108"/>
      <c r="E21" s="108"/>
      <c r="F21" s="108"/>
      <c r="G21" s="210">
        <v>12</v>
      </c>
      <c r="H21" s="211"/>
      <c r="I21" s="211"/>
      <c r="J21" s="211"/>
      <c r="K21" s="211"/>
      <c r="L21" s="212"/>
      <c r="M21" s="203">
        <f>VLOOKUP(G16,平均勤続年数,3)</f>
        <v>2</v>
      </c>
      <c r="N21" s="204"/>
      <c r="O21" s="204"/>
      <c r="P21" s="204"/>
      <c r="Q21" s="204"/>
      <c r="R21" s="204"/>
      <c r="S21" s="205">
        <f>IF(Y21="○",VLOOKUP($G$16,平均勤続年数,4),VLOOKUP($G$16,平均勤続年数,4)-2)</f>
        <v>4</v>
      </c>
      <c r="T21" s="205"/>
      <c r="U21" s="205"/>
      <c r="V21" s="205"/>
      <c r="W21" s="205"/>
      <c r="X21" s="206"/>
      <c r="Y21" s="207"/>
      <c r="Z21" s="208"/>
      <c r="AA21" s="208"/>
      <c r="AB21" s="208"/>
      <c r="AC21" s="209"/>
      <c r="AD21" s="108"/>
      <c r="AE21" s="108"/>
      <c r="AF21" s="108"/>
      <c r="AG21" s="108"/>
      <c r="AH21" s="108"/>
      <c r="AI21" s="108"/>
      <c r="AJ21" s="108"/>
    </row>
    <row r="22" spans="1:46" ht="9.9499999999999993" customHeight="1">
      <c r="A22" s="108"/>
      <c r="B22" s="108"/>
      <c r="C22" s="108"/>
      <c r="D22" s="108"/>
      <c r="E22" s="108"/>
      <c r="F22" s="141"/>
      <c r="G22" s="108"/>
      <c r="H22" s="108"/>
      <c r="I22" s="108"/>
      <c r="J22" s="108"/>
      <c r="K22" s="108"/>
      <c r="L22" s="141"/>
      <c r="M22" s="141"/>
      <c r="N22" s="141"/>
      <c r="O22" s="141"/>
      <c r="P22" s="141"/>
      <c r="Q22" s="141"/>
      <c r="R22" s="141"/>
      <c r="S22" s="141"/>
      <c r="T22" s="141"/>
      <c r="U22" s="141"/>
      <c r="V22" s="108"/>
      <c r="W22" s="108"/>
      <c r="X22" s="108"/>
      <c r="Y22" s="108"/>
      <c r="Z22" s="108"/>
      <c r="AA22" s="141"/>
      <c r="AB22" s="108"/>
      <c r="AC22" s="108"/>
      <c r="AD22" s="108"/>
      <c r="AE22" s="108"/>
      <c r="AF22" s="108"/>
      <c r="AG22" s="108"/>
      <c r="AH22" s="108"/>
      <c r="AI22" s="108"/>
      <c r="AJ22" s="108"/>
    </row>
    <row r="23" spans="1:46" s="108" customFormat="1" ht="30.75" customHeight="1" thickBot="1">
      <c r="G23" s="187" t="s">
        <v>225</v>
      </c>
      <c r="H23" s="187"/>
      <c r="I23" s="187"/>
      <c r="J23" s="187"/>
      <c r="K23" s="187"/>
      <c r="L23" s="188" t="s">
        <v>226</v>
      </c>
      <c r="M23" s="188"/>
      <c r="N23" s="188"/>
      <c r="O23" s="188"/>
      <c r="P23" s="188"/>
      <c r="Q23" s="189" t="s">
        <v>227</v>
      </c>
      <c r="R23" s="188"/>
      <c r="S23" s="188"/>
      <c r="T23" s="188"/>
      <c r="U23" s="190"/>
      <c r="V23" s="191" t="s">
        <v>228</v>
      </c>
      <c r="W23" s="192"/>
      <c r="X23" s="192"/>
      <c r="Y23" s="192"/>
      <c r="Z23" s="192"/>
    </row>
    <row r="24" spans="1:46" s="108" customFormat="1" ht="30.75" customHeight="1" thickBot="1">
      <c r="G24" s="193"/>
      <c r="H24" s="194"/>
      <c r="I24" s="194"/>
      <c r="J24" s="194"/>
      <c r="K24" s="194"/>
      <c r="L24" s="195"/>
      <c r="M24" s="196"/>
      <c r="N24" s="196"/>
      <c r="O24" s="196"/>
      <c r="P24" s="197"/>
      <c r="Q24" s="198"/>
      <c r="R24" s="199"/>
      <c r="S24" s="199"/>
      <c r="T24" s="199"/>
      <c r="U24" s="200"/>
      <c r="V24" s="201">
        <f>IF(S21-Q24&gt;=0,S21-Q24,0)</f>
        <v>4</v>
      </c>
      <c r="W24" s="192"/>
      <c r="X24" s="192"/>
      <c r="Y24" s="192"/>
      <c r="Z24" s="192"/>
    </row>
    <row r="25" spans="1:46" s="2" customFormat="1" ht="18" customHeight="1" thickBot="1">
      <c r="A25" s="132" t="s">
        <v>170</v>
      </c>
      <c r="B25" s="132"/>
      <c r="C25" s="132"/>
      <c r="D25" s="132"/>
      <c r="E25" s="132"/>
      <c r="F25" s="132"/>
      <c r="G25" s="132"/>
      <c r="H25" s="132"/>
      <c r="I25" s="132"/>
      <c r="J25" s="132"/>
      <c r="K25" s="132"/>
      <c r="L25" s="132"/>
      <c r="M25" s="132"/>
      <c r="N25" s="132"/>
      <c r="O25" s="132"/>
      <c r="P25" s="132"/>
      <c r="Q25" s="132"/>
      <c r="R25" s="132"/>
      <c r="S25" s="132"/>
      <c r="T25" s="132"/>
      <c r="U25" s="132"/>
      <c r="V25" s="132"/>
      <c r="W25" s="132"/>
      <c r="X25" s="132"/>
      <c r="Y25" s="132"/>
      <c r="Z25" s="132"/>
      <c r="AA25" s="132"/>
      <c r="AB25" s="132"/>
      <c r="AC25" s="132"/>
      <c r="AD25" s="132"/>
      <c r="AE25" s="132"/>
      <c r="AF25" s="132"/>
      <c r="AG25" s="132"/>
      <c r="AH25" s="132"/>
      <c r="AI25" s="133"/>
      <c r="AJ25" s="134"/>
      <c r="AK25" s="6"/>
    </row>
    <row r="26" spans="1:46" s="2" customFormat="1" ht="32.25" customHeight="1" thickBot="1">
      <c r="A26" s="401" t="s">
        <v>152</v>
      </c>
      <c r="B26" s="402"/>
      <c r="C26" s="402"/>
      <c r="D26" s="402"/>
      <c r="E26" s="402"/>
      <c r="F26" s="402"/>
      <c r="G26" s="402"/>
      <c r="H26" s="402"/>
      <c r="I26" s="402"/>
      <c r="J26" s="402"/>
      <c r="K26" s="402"/>
      <c r="L26" s="402"/>
      <c r="M26" s="398" t="e">
        <f>ROUNDDOWN(M50,-3)</f>
        <v>#N/A</v>
      </c>
      <c r="N26" s="398"/>
      <c r="O26" s="398"/>
      <c r="P26" s="398"/>
      <c r="Q26" s="398"/>
      <c r="R26" s="398"/>
      <c r="S26" s="398"/>
      <c r="T26" s="398"/>
      <c r="U26" s="398"/>
      <c r="V26" s="398"/>
      <c r="W26" s="398"/>
      <c r="X26" s="398"/>
      <c r="Y26" s="398"/>
      <c r="Z26" s="398"/>
      <c r="AA26" s="398"/>
      <c r="AB26" s="398"/>
      <c r="AC26" s="398"/>
      <c r="AD26" s="398"/>
      <c r="AE26" s="398"/>
      <c r="AF26" s="398"/>
      <c r="AG26" s="398"/>
      <c r="AH26" s="398"/>
      <c r="AI26" s="398"/>
      <c r="AJ26" s="399"/>
    </row>
    <row r="27" spans="1:46" s="142" customFormat="1" ht="32.25" customHeight="1" thickBot="1">
      <c r="A27" s="202" t="s">
        <v>243</v>
      </c>
      <c r="B27" s="202"/>
      <c r="C27" s="202"/>
      <c r="D27" s="202"/>
      <c r="E27" s="202"/>
      <c r="F27" s="202"/>
      <c r="G27" s="202"/>
      <c r="H27" s="202"/>
      <c r="I27" s="202"/>
      <c r="J27" s="202"/>
      <c r="K27" s="202"/>
      <c r="L27" s="202"/>
      <c r="M27" s="171" t="e">
        <f>ROUNDDOWN(M51,-3)</f>
        <v>#N/A</v>
      </c>
      <c r="N27" s="171"/>
      <c r="O27" s="171"/>
      <c r="P27" s="171"/>
      <c r="Q27" s="171"/>
      <c r="R27" s="171"/>
      <c r="S27" s="171"/>
      <c r="T27" s="171"/>
      <c r="U27" s="171"/>
      <c r="V27" s="171"/>
      <c r="W27" s="171"/>
      <c r="X27" s="171"/>
      <c r="Y27" s="171"/>
      <c r="Z27" s="171"/>
      <c r="AA27" s="171"/>
      <c r="AB27" s="171"/>
      <c r="AC27" s="171"/>
      <c r="AD27" s="171"/>
      <c r="AE27" s="171"/>
      <c r="AF27" s="171"/>
      <c r="AG27" s="171"/>
      <c r="AH27" s="171"/>
      <c r="AI27" s="171"/>
      <c r="AJ27" s="172"/>
    </row>
    <row r="28" spans="1:46" ht="4.5" customHeight="1">
      <c r="A28" s="108"/>
      <c r="B28" s="108"/>
      <c r="C28" s="108"/>
      <c r="D28" s="108"/>
      <c r="E28" s="108"/>
      <c r="F28" s="108"/>
      <c r="G28" s="108"/>
      <c r="H28" s="108"/>
      <c r="I28" s="108"/>
      <c r="J28" s="108"/>
      <c r="K28" s="108"/>
      <c r="L28" s="108"/>
      <c r="M28" s="108"/>
      <c r="N28" s="108"/>
      <c r="O28" s="108"/>
      <c r="P28" s="108"/>
      <c r="Q28" s="108"/>
      <c r="R28" s="108"/>
      <c r="S28" s="108"/>
      <c r="T28" s="108"/>
      <c r="U28" s="108"/>
      <c r="V28" s="108"/>
      <c r="W28" s="108"/>
      <c r="X28" s="108"/>
      <c r="Y28" s="108"/>
      <c r="Z28" s="108"/>
      <c r="AA28" s="108"/>
      <c r="AB28" s="108"/>
      <c r="AC28" s="108"/>
      <c r="AD28" s="108"/>
      <c r="AE28" s="108"/>
      <c r="AF28" s="108"/>
      <c r="AG28" s="108"/>
      <c r="AH28" s="108"/>
      <c r="AI28" s="108"/>
      <c r="AJ28" s="108"/>
    </row>
    <row r="29" spans="1:46">
      <c r="A29" s="312" t="s">
        <v>15</v>
      </c>
      <c r="B29" s="313"/>
      <c r="C29" s="313"/>
      <c r="D29" s="313"/>
      <c r="E29" s="313"/>
      <c r="F29" s="313"/>
      <c r="G29" s="313"/>
      <c r="H29" s="313"/>
      <c r="I29" s="313"/>
      <c r="J29" s="313"/>
      <c r="K29" s="318" t="s">
        <v>16</v>
      </c>
      <c r="L29" s="319"/>
      <c r="M29" s="400" t="s">
        <v>17</v>
      </c>
      <c r="N29" s="400"/>
      <c r="O29" s="400"/>
      <c r="P29" s="400"/>
      <c r="Q29" s="400"/>
      <c r="R29" s="400"/>
      <c r="S29" s="400"/>
      <c r="T29" s="400"/>
      <c r="U29" s="400"/>
      <c r="V29" s="400"/>
      <c r="W29" s="400"/>
      <c r="X29" s="400"/>
      <c r="Y29" s="400"/>
      <c r="Z29" s="400"/>
      <c r="AA29" s="400"/>
      <c r="AB29" s="400"/>
      <c r="AC29" s="400"/>
      <c r="AD29" s="400"/>
      <c r="AE29" s="400"/>
      <c r="AF29" s="400"/>
      <c r="AG29" s="400"/>
      <c r="AH29" s="400"/>
      <c r="AI29" s="400"/>
      <c r="AJ29" s="400"/>
      <c r="AO29" s="86" t="s">
        <v>207</v>
      </c>
      <c r="AP29" s="86" t="e">
        <f>VLOOKUP(K36,休日人数,2,1)</f>
        <v>#N/A</v>
      </c>
    </row>
    <row r="30" spans="1:46">
      <c r="A30" s="314"/>
      <c r="B30" s="315"/>
      <c r="C30" s="315"/>
      <c r="D30" s="315"/>
      <c r="E30" s="315"/>
      <c r="F30" s="315"/>
      <c r="G30" s="315"/>
      <c r="H30" s="315"/>
      <c r="I30" s="315"/>
      <c r="J30" s="315"/>
      <c r="K30" s="320"/>
      <c r="L30" s="321"/>
      <c r="M30" s="400"/>
      <c r="N30" s="400"/>
      <c r="O30" s="400"/>
      <c r="P30" s="400"/>
      <c r="Q30" s="400"/>
      <c r="R30" s="400"/>
      <c r="S30" s="400"/>
      <c r="T30" s="400"/>
      <c r="U30" s="400"/>
      <c r="V30" s="400"/>
      <c r="W30" s="400"/>
      <c r="X30" s="400"/>
      <c r="Y30" s="400"/>
      <c r="Z30" s="400"/>
      <c r="AA30" s="400"/>
      <c r="AB30" s="400"/>
      <c r="AC30" s="400"/>
      <c r="AD30" s="400"/>
      <c r="AE30" s="400"/>
      <c r="AF30" s="400"/>
      <c r="AG30" s="400"/>
      <c r="AH30" s="400"/>
      <c r="AI30" s="400"/>
      <c r="AJ30" s="400"/>
      <c r="AO30" s="86">
        <v>1</v>
      </c>
      <c r="AP30" s="86">
        <v>210</v>
      </c>
    </row>
    <row r="31" spans="1:46" ht="20.25" customHeight="1">
      <c r="A31" s="314"/>
      <c r="B31" s="315"/>
      <c r="C31" s="315"/>
      <c r="D31" s="315"/>
      <c r="E31" s="315"/>
      <c r="F31" s="315"/>
      <c r="G31" s="315"/>
      <c r="H31" s="315"/>
      <c r="I31" s="315"/>
      <c r="J31" s="315"/>
      <c r="K31" s="320"/>
      <c r="L31" s="321"/>
      <c r="M31" s="322" t="s">
        <v>7</v>
      </c>
      <c r="N31" s="323"/>
      <c r="O31" s="323"/>
      <c r="P31" s="323"/>
      <c r="Q31" s="322" t="s">
        <v>147</v>
      </c>
      <c r="R31" s="323"/>
      <c r="S31" s="323"/>
      <c r="T31" s="323"/>
      <c r="U31" s="322" t="s">
        <v>6</v>
      </c>
      <c r="V31" s="323"/>
      <c r="W31" s="323"/>
      <c r="X31" s="324"/>
      <c r="Y31" s="322" t="s">
        <v>148</v>
      </c>
      <c r="Z31" s="323"/>
      <c r="AA31" s="323"/>
      <c r="AB31" s="324"/>
      <c r="AC31" s="322" t="s">
        <v>150</v>
      </c>
      <c r="AD31" s="323"/>
      <c r="AE31" s="323"/>
      <c r="AF31" s="324"/>
      <c r="AG31" s="322" t="s">
        <v>149</v>
      </c>
      <c r="AH31" s="323"/>
      <c r="AI31" s="323"/>
      <c r="AJ31" s="324"/>
      <c r="AO31" s="86">
        <v>211</v>
      </c>
      <c r="AP31" s="86">
        <v>279</v>
      </c>
    </row>
    <row r="32" spans="1:46" ht="20.25" customHeight="1" thickBot="1">
      <c r="A32" s="316"/>
      <c r="B32" s="317"/>
      <c r="C32" s="317"/>
      <c r="D32" s="317"/>
      <c r="E32" s="317"/>
      <c r="F32" s="317"/>
      <c r="G32" s="317"/>
      <c r="H32" s="317"/>
      <c r="I32" s="317"/>
      <c r="J32" s="317"/>
      <c r="K32" s="320"/>
      <c r="L32" s="321"/>
      <c r="M32" s="325" t="s">
        <v>18</v>
      </c>
      <c r="N32" s="326"/>
      <c r="O32" s="327" t="s">
        <v>19</v>
      </c>
      <c r="P32" s="328"/>
      <c r="Q32" s="325" t="s">
        <v>18</v>
      </c>
      <c r="R32" s="326"/>
      <c r="S32" s="327" t="s">
        <v>19</v>
      </c>
      <c r="T32" s="328"/>
      <c r="U32" s="325" t="s">
        <v>18</v>
      </c>
      <c r="V32" s="326"/>
      <c r="W32" s="327" t="s">
        <v>19</v>
      </c>
      <c r="X32" s="328"/>
      <c r="Y32" s="325" t="s">
        <v>18</v>
      </c>
      <c r="Z32" s="326"/>
      <c r="AA32" s="327" t="s">
        <v>19</v>
      </c>
      <c r="AB32" s="328"/>
      <c r="AC32" s="325" t="s">
        <v>18</v>
      </c>
      <c r="AD32" s="326"/>
      <c r="AE32" s="327" t="s">
        <v>19</v>
      </c>
      <c r="AF32" s="328"/>
      <c r="AG32" s="325" t="s">
        <v>18</v>
      </c>
      <c r="AH32" s="326"/>
      <c r="AI32" s="327" t="s">
        <v>19</v>
      </c>
      <c r="AJ32" s="328"/>
      <c r="AO32" s="86">
        <v>280</v>
      </c>
      <c r="AP32" s="86">
        <v>349</v>
      </c>
    </row>
    <row r="33" spans="1:42" ht="20.25" customHeight="1" thickBot="1">
      <c r="A33" s="395" t="s">
        <v>20</v>
      </c>
      <c r="B33" s="396"/>
      <c r="C33" s="396"/>
      <c r="D33" s="396"/>
      <c r="E33" s="396"/>
      <c r="F33" s="396"/>
      <c r="G33" s="396"/>
      <c r="H33" s="396"/>
      <c r="I33" s="396"/>
      <c r="J33" s="396"/>
      <c r="K33" s="397" t="s">
        <v>21</v>
      </c>
      <c r="L33" s="397"/>
      <c r="M33" s="386"/>
      <c r="N33" s="306"/>
      <c r="O33" s="306"/>
      <c r="P33" s="387"/>
      <c r="Q33" s="388"/>
      <c r="R33" s="306"/>
      <c r="S33" s="306"/>
      <c r="T33" s="387"/>
      <c r="U33" s="388"/>
      <c r="V33" s="306"/>
      <c r="W33" s="306"/>
      <c r="X33" s="307"/>
      <c r="Y33" s="308"/>
      <c r="Z33" s="306"/>
      <c r="AA33" s="306"/>
      <c r="AB33" s="307"/>
      <c r="AC33" s="308"/>
      <c r="AD33" s="306"/>
      <c r="AE33" s="306"/>
      <c r="AF33" s="307"/>
      <c r="AG33" s="308"/>
      <c r="AH33" s="306"/>
      <c r="AI33" s="306"/>
      <c r="AJ33" s="309"/>
      <c r="AO33" s="86">
        <v>350</v>
      </c>
      <c r="AP33" s="86">
        <v>419</v>
      </c>
    </row>
    <row r="34" spans="1:42" ht="21.75" customHeight="1">
      <c r="A34" s="226" t="s">
        <v>22</v>
      </c>
      <c r="B34" s="376" t="s">
        <v>23</v>
      </c>
      <c r="C34" s="135" t="s">
        <v>24</v>
      </c>
      <c r="D34" s="135"/>
      <c r="E34" s="135"/>
      <c r="F34" s="135"/>
      <c r="G34" s="135"/>
      <c r="H34" s="135"/>
      <c r="I34" s="135"/>
      <c r="J34" s="135"/>
      <c r="K34" s="377" t="s">
        <v>239</v>
      </c>
      <c r="L34" s="378"/>
      <c r="M34" s="301" t="e">
        <f>IF($K34="○",VLOOKUP(AY9,単価表,12,0),0)</f>
        <v>#N/A</v>
      </c>
      <c r="N34" s="295"/>
      <c r="O34" s="295" t="e">
        <f>IF($K34="○",VLOOKUP(AY9,単価表,15,0),0)</f>
        <v>#N/A</v>
      </c>
      <c r="P34" s="303"/>
      <c r="Q34" s="294" t="e">
        <f>IF($K34="○",VLOOKUP(AY9,単価表,12,0),0)</f>
        <v>#N/A</v>
      </c>
      <c r="R34" s="295"/>
      <c r="S34" s="295" t="e">
        <f>IF($K34="○",VLOOKUP(AY9,単価表,15,0),0)</f>
        <v>#N/A</v>
      </c>
      <c r="T34" s="303"/>
      <c r="U34" s="294" t="e">
        <f>IF($K34="○",VLOOKUP(AY8,単価表,12,0),0)</f>
        <v>#N/A</v>
      </c>
      <c r="V34" s="295"/>
      <c r="W34" s="295" t="e">
        <f>IF($K34="○",VLOOKUP(AY8,単価表,15,0),0)</f>
        <v>#N/A</v>
      </c>
      <c r="X34" s="302"/>
      <c r="Y34" s="301" t="e">
        <f>IF($K34="○",VLOOKUP(AY8,単価表,12,0),0)</f>
        <v>#N/A</v>
      </c>
      <c r="Z34" s="295"/>
      <c r="AA34" s="295" t="e">
        <f>IF($K34="○",VLOOKUP(AY8,単価表,15,0),0)</f>
        <v>#N/A</v>
      </c>
      <c r="AB34" s="302"/>
      <c r="AC34" s="301" t="e">
        <f>IF($K34="○",VLOOKUP(AY7,単価表,12,0),0)</f>
        <v>#N/A</v>
      </c>
      <c r="AD34" s="295"/>
      <c r="AE34" s="295" t="e">
        <f>IF($K34="○",VLOOKUP(AY7,単価表,15,0),0)</f>
        <v>#N/A</v>
      </c>
      <c r="AF34" s="302"/>
      <c r="AG34" s="301" t="e">
        <f>IF($K34="○",VLOOKUP(AY7,単価表,12,0),0)</f>
        <v>#N/A</v>
      </c>
      <c r="AH34" s="295"/>
      <c r="AI34" s="295" t="e">
        <f>IF($K34="○",VLOOKUP(AY7,単価表,15,0),0)</f>
        <v>#N/A</v>
      </c>
      <c r="AJ34" s="302"/>
      <c r="AO34" s="86">
        <v>420</v>
      </c>
      <c r="AP34" s="86">
        <v>489</v>
      </c>
    </row>
    <row r="35" spans="1:42" ht="21.75" customHeight="1">
      <c r="A35" s="227"/>
      <c r="B35" s="376"/>
      <c r="C35" s="136" t="s">
        <v>151</v>
      </c>
      <c r="D35" s="136"/>
      <c r="E35" s="136"/>
      <c r="F35" s="136"/>
      <c r="G35" s="136"/>
      <c r="H35" s="136"/>
      <c r="I35" s="136"/>
      <c r="J35" s="136"/>
      <c r="K35" s="350"/>
      <c r="L35" s="351"/>
      <c r="M35" s="385"/>
      <c r="N35" s="310"/>
      <c r="O35" s="310"/>
      <c r="P35" s="311"/>
      <c r="Q35" s="329">
        <f>IF($K35="○",VLOOKUP($AY$9,単価表,25,0),0)</f>
        <v>0</v>
      </c>
      <c r="R35" s="330"/>
      <c r="S35" s="330">
        <f>IF($K35="○",VLOOKUP($AY$9,単価表,25,0),0)</f>
        <v>0</v>
      </c>
      <c r="T35" s="175"/>
      <c r="U35" s="384"/>
      <c r="V35" s="310"/>
      <c r="W35" s="310"/>
      <c r="X35" s="333"/>
      <c r="Y35" s="174">
        <f>IF($K35="○",VLOOKUP($AY$8,単価表,25,0),0)</f>
        <v>0</v>
      </c>
      <c r="Z35" s="330"/>
      <c r="AA35" s="330">
        <f>IF($K35="○",VLOOKUP($AY$8,単価表,25,0),0)</f>
        <v>0</v>
      </c>
      <c r="AB35" s="331"/>
      <c r="AC35" s="385"/>
      <c r="AD35" s="310"/>
      <c r="AE35" s="310"/>
      <c r="AF35" s="333"/>
      <c r="AG35" s="174">
        <f>IF($K35="○",VLOOKUP($AY$7,単価表,25,0),0)</f>
        <v>0</v>
      </c>
      <c r="AH35" s="330"/>
      <c r="AI35" s="330">
        <f>IF($K35="○",VLOOKUP($AY$7,単価表,25,0),0)</f>
        <v>0</v>
      </c>
      <c r="AJ35" s="331"/>
      <c r="AO35" s="86">
        <v>490</v>
      </c>
      <c r="AP35" s="86">
        <v>559</v>
      </c>
    </row>
    <row r="36" spans="1:42" ht="21.75" customHeight="1">
      <c r="A36" s="227"/>
      <c r="B36" s="376"/>
      <c r="C36" s="137" t="s">
        <v>206</v>
      </c>
      <c r="D36" s="137"/>
      <c r="E36" s="137"/>
      <c r="F36" s="137"/>
      <c r="G36" s="137"/>
      <c r="H36" s="137"/>
      <c r="I36" s="137"/>
      <c r="J36" s="137"/>
      <c r="K36" s="242"/>
      <c r="L36" s="243"/>
      <c r="M36" s="241">
        <f>IF($K36&gt;0,IF(VLOOKUP($AP$29,休日保育,5,1)/SUM($M$33:$AJ$33)&lt;10,INT(VLOOKUP($AP$29,休日保育,5,1)/SUM($M$33:$AJ$33)),ROUNDDOWN(VLOOKUP($AP$29,休日保育,5,1)/SUM($M$33:$AJ$33),-1)),0)</f>
        <v>0</v>
      </c>
      <c r="N36" s="174"/>
      <c r="O36" s="175">
        <f>IF($K36&gt;0,IF(VLOOKUP($AP$29,休日保育,5,1)/SUM($M$33:$AJ$33)&lt;10,INT(VLOOKUP($AP$29,休日保育,5,1)/SUM($M$33:$AJ$33)),ROUNDDOWN(VLOOKUP($AP$29,休日保育,5,1)/SUM($M$33:$AJ$33),-1)),0)</f>
        <v>0</v>
      </c>
      <c r="P36" s="176"/>
      <c r="Q36" s="173">
        <f>IF($K36&gt;0,IF(VLOOKUP($AP$29,休日保育,5,1)/SUM($M$33:$AJ$33)&lt;10,INT(VLOOKUP($AP$29,休日保育,5,1)/SUM($M$33:$AJ$33)),ROUNDDOWN(VLOOKUP($AP$29,休日保育,5,1)/SUM($M$33:$AJ$33),-1)),0)</f>
        <v>0</v>
      </c>
      <c r="R36" s="174"/>
      <c r="S36" s="175">
        <f>IF($K36&gt;0,IF(VLOOKUP($AP$29,休日保育,5,1)/SUM($M$33:$AJ$33)&lt;10,INT(VLOOKUP($AP$29,休日保育,5,1)/SUM($M$33:$AJ$33)),ROUNDDOWN(VLOOKUP($AP$29,休日保育,5,1)/SUM($M$33:$AJ$33),-1)),0)</f>
        <v>0</v>
      </c>
      <c r="T36" s="176"/>
      <c r="U36" s="173">
        <f>IF($K36&gt;0,IF(VLOOKUP($AP$29,休日保育,5,1)/SUM($M$33:$AJ$33)&lt;10,INT(VLOOKUP($AP$29,休日保育,5,1)/SUM($M$33:$AJ$33)),ROUNDDOWN(VLOOKUP($AP$29,休日保育,5,1)/SUM($M$33:$AJ$33),-1)),0)</f>
        <v>0</v>
      </c>
      <c r="V36" s="174"/>
      <c r="W36" s="175">
        <f>IF($K36&gt;0,IF(VLOOKUP($AP$29,休日保育,5,1)/SUM($M$33:$AJ$33)&lt;10,INT(VLOOKUP($AP$29,休日保育,5,1)/SUM($M$33:$AJ$33)),ROUNDDOWN(VLOOKUP($AP$29,休日保育,5,1)/SUM($M$33:$AJ$33),-1)),0)</f>
        <v>0</v>
      </c>
      <c r="X36" s="176"/>
      <c r="Y36" s="173">
        <f>IF($K36&gt;0,IF(VLOOKUP($AP$29,休日保育,5,1)/SUM($M$33:$AJ$33)&lt;10,INT(VLOOKUP($AP$29,休日保育,5,1)/SUM($M$33:$AJ$33)),ROUNDDOWN(VLOOKUP($AP$29,休日保育,5,1)/SUM($M$33:$AJ$33),-1)),0)</f>
        <v>0</v>
      </c>
      <c r="Z36" s="174"/>
      <c r="AA36" s="175">
        <f>IF($K36&gt;0,IF(VLOOKUP($AP$29,休日保育,5,1)/SUM($M$33:$AJ$33)&lt;10,INT(VLOOKUP($AP$29,休日保育,5,1)/SUM($M$33:$AJ$33)),ROUNDDOWN(VLOOKUP($AP$29,休日保育,5,1)/SUM($M$33:$AJ$33),-1)),0)</f>
        <v>0</v>
      </c>
      <c r="AB36" s="176"/>
      <c r="AC36" s="173">
        <f>IF($K36&gt;0,IF(VLOOKUP($AP$29,休日保育,5,1)/SUM($M$33:$AJ$33)&lt;10,INT(VLOOKUP($AP$29,休日保育,5,1)/SUM($M$33:$AJ$33)),ROUNDDOWN(VLOOKUP($AP$29,休日保育,5,1)/SUM($M$33:$AJ$33),-1)),0)</f>
        <v>0</v>
      </c>
      <c r="AD36" s="174"/>
      <c r="AE36" s="175">
        <f>IF($K36&gt;0,IF(VLOOKUP($AP$29,休日保育,5,1)/SUM($M$33:$AJ$33)&lt;10,INT(VLOOKUP($AP$29,休日保育,5,1)/SUM($M$33:$AJ$33)),ROUNDDOWN(VLOOKUP($AP$29,休日保育,5,1)/SUM($M$33:$AJ$33),-1)),0)</f>
        <v>0</v>
      </c>
      <c r="AF36" s="176"/>
      <c r="AG36" s="173">
        <f>IF($K36&gt;0,IF(VLOOKUP($AP$29,休日保育,5,1)/SUM($M$33:$AJ$33)&lt;10,INT(VLOOKUP($AP$29,休日保育,5,1)/SUM($M$33:$AJ$33)),ROUNDDOWN(VLOOKUP($AP$29,休日保育,5,1)/SUM($M$33:$AJ$33),-1)),0)</f>
        <v>0</v>
      </c>
      <c r="AH36" s="174"/>
      <c r="AI36" s="175">
        <f>IF($K36&gt;0,IF(VLOOKUP($AP$29,休日保育,5,1)/SUM($M$33:$AJ$33)&lt;10,INT(VLOOKUP($AP$29,休日保育,5,1)/SUM($M$33:$AJ$33)),ROUNDDOWN(VLOOKUP($AP$29,休日保育,5,1)/SUM($M$33:$AJ$33),-1)),0)</f>
        <v>0</v>
      </c>
      <c r="AJ36" s="176"/>
      <c r="AO36" s="86">
        <v>560</v>
      </c>
      <c r="AP36" s="86">
        <v>629</v>
      </c>
    </row>
    <row r="37" spans="1:42" ht="21.75" customHeight="1" thickBot="1">
      <c r="A37" s="227"/>
      <c r="B37" s="376"/>
      <c r="C37" s="138" t="s">
        <v>25</v>
      </c>
      <c r="D37" s="139"/>
      <c r="E37" s="139"/>
      <c r="F37" s="139"/>
      <c r="G37" s="140"/>
      <c r="H37" s="139"/>
      <c r="I37" s="139"/>
      <c r="J37" s="139"/>
      <c r="K37" s="356"/>
      <c r="L37" s="357"/>
      <c r="M37" s="296">
        <f>IF($K37="○",VLOOKUP($AY$7,単価表,40,0),0)</f>
        <v>0</v>
      </c>
      <c r="N37" s="297"/>
      <c r="O37" s="297">
        <f>IF($K37="○",VLOOKUP($AY$7,単価表,40,0),0)</f>
        <v>0</v>
      </c>
      <c r="P37" s="391"/>
      <c r="Q37" s="392">
        <f>IF($K37="○",VLOOKUP($AY$7,単価表,40,0),0)</f>
        <v>0</v>
      </c>
      <c r="R37" s="297"/>
      <c r="S37" s="297">
        <f>IF($K37="○",VLOOKUP($AY$7,単価表,40,0),0)</f>
        <v>0</v>
      </c>
      <c r="T37" s="391"/>
      <c r="U37" s="392">
        <f>IF($K37="○",VLOOKUP($AY$7,単価表,40,0),0)</f>
        <v>0</v>
      </c>
      <c r="V37" s="297"/>
      <c r="W37" s="297">
        <f>IF($K37="○",VLOOKUP($AY$7,単価表,40,0),0)</f>
        <v>0</v>
      </c>
      <c r="X37" s="298"/>
      <c r="Y37" s="296">
        <f>IF($K37="○",VLOOKUP($AY$7,単価表,40,0),0)</f>
        <v>0</v>
      </c>
      <c r="Z37" s="297"/>
      <c r="AA37" s="297">
        <f>IF($K37="○",VLOOKUP($AY$7,単価表,40,0),0)</f>
        <v>0</v>
      </c>
      <c r="AB37" s="298"/>
      <c r="AC37" s="296">
        <f>IF($K37="○",VLOOKUP($AY$7,単価表,40,0),0)</f>
        <v>0</v>
      </c>
      <c r="AD37" s="297"/>
      <c r="AE37" s="297">
        <f>IF($K37="○",VLOOKUP($AY$7,単価表,40,0),0)</f>
        <v>0</v>
      </c>
      <c r="AF37" s="298"/>
      <c r="AG37" s="296">
        <f>IF($K37="○",VLOOKUP($AY$7,単価表,40,0),0)</f>
        <v>0</v>
      </c>
      <c r="AH37" s="297"/>
      <c r="AI37" s="297">
        <f>IF($K37="○",VLOOKUP($AY$7,単価表,40,0),0)</f>
        <v>0</v>
      </c>
      <c r="AJ37" s="298"/>
      <c r="AO37" s="86">
        <v>630</v>
      </c>
      <c r="AP37" s="86">
        <v>699</v>
      </c>
    </row>
    <row r="38" spans="1:42" ht="21.75" customHeight="1" thickTop="1" thickBot="1">
      <c r="A38" s="227"/>
      <c r="B38" s="376"/>
      <c r="C38" s="105"/>
      <c r="D38" s="105"/>
      <c r="E38" s="105"/>
      <c r="F38" s="105"/>
      <c r="G38" s="106"/>
      <c r="H38" s="105"/>
      <c r="I38" s="105"/>
      <c r="J38" s="106"/>
      <c r="K38" s="393" t="s">
        <v>26</v>
      </c>
      <c r="L38" s="394"/>
      <c r="M38" s="304" t="e">
        <f>SUM(M34:N37)</f>
        <v>#N/A</v>
      </c>
      <c r="N38" s="244"/>
      <c r="O38" s="244" t="e">
        <f>SUM(O34:P37)</f>
        <v>#N/A</v>
      </c>
      <c r="P38" s="305"/>
      <c r="Q38" s="304" t="e">
        <f>SUM(Q34:R37)</f>
        <v>#N/A</v>
      </c>
      <c r="R38" s="244"/>
      <c r="S38" s="244" t="e">
        <f>SUM(S34:T37)</f>
        <v>#N/A</v>
      </c>
      <c r="T38" s="305"/>
      <c r="U38" s="304" t="e">
        <f>SUM(U34:V37)</f>
        <v>#N/A</v>
      </c>
      <c r="V38" s="244"/>
      <c r="W38" s="244" t="e">
        <f>SUM(W34:X37)</f>
        <v>#N/A</v>
      </c>
      <c r="X38" s="245"/>
      <c r="Y38" s="300" t="e">
        <f>SUM(Y34:Z37)</f>
        <v>#N/A</v>
      </c>
      <c r="Z38" s="244"/>
      <c r="AA38" s="244" t="e">
        <f>SUM(AA34:AB37)</f>
        <v>#N/A</v>
      </c>
      <c r="AB38" s="245"/>
      <c r="AC38" s="300" t="e">
        <f>SUM(AC34:AD37)</f>
        <v>#N/A</v>
      </c>
      <c r="AD38" s="244"/>
      <c r="AE38" s="244" t="e">
        <f>SUM(AE34:AF37)</f>
        <v>#N/A</v>
      </c>
      <c r="AF38" s="245"/>
      <c r="AG38" s="300" t="e">
        <f>SUM(AG34:AH37)</f>
        <v>#N/A</v>
      </c>
      <c r="AH38" s="244"/>
      <c r="AI38" s="244" t="e">
        <f>SUM(AI34:AJ37)</f>
        <v>#N/A</v>
      </c>
      <c r="AJ38" s="245"/>
      <c r="AO38" s="86">
        <v>700</v>
      </c>
      <c r="AP38" s="86">
        <v>769</v>
      </c>
    </row>
    <row r="39" spans="1:42" ht="55.5" customHeight="1">
      <c r="A39" s="227"/>
      <c r="B39" s="339" t="s">
        <v>27</v>
      </c>
      <c r="C39" s="347" t="s">
        <v>209</v>
      </c>
      <c r="D39" s="348"/>
      <c r="E39" s="348"/>
      <c r="F39" s="348"/>
      <c r="G39" s="348"/>
      <c r="H39" s="348"/>
      <c r="I39" s="348"/>
      <c r="J39" s="349"/>
      <c r="K39" s="352"/>
      <c r="L39" s="353"/>
      <c r="M39" s="379">
        <f>-IF($K39="○",IF((M34+M37)*VLOOKUP($AY$9,単価表,52,0)&lt;10,INT((M34+M37)*VLOOKUP($AY$9,単価表,52,0)),ROUNDDOWN((M34+M37)*VLOOKUP($AY$9,単価表,52,0),-1)),0)</f>
        <v>0</v>
      </c>
      <c r="N39" s="232"/>
      <c r="O39" s="233">
        <f>-IF($K39="○",IF((O34+O37)*VLOOKUP($AY$9,単価表,52,0)&lt;10,INT((O34+O37)*VLOOKUP($AY$9,単価表,52,0)),ROUNDDOWN((O34+O37)*VLOOKUP($AY$9,単価表,52,0),-1)),0)</f>
        <v>0</v>
      </c>
      <c r="P39" s="234"/>
      <c r="Q39" s="231">
        <f>-IF($K39="○",IF((Q34+Q37)*VLOOKUP($AY$9,単価表,52,0)&lt;10,INT((Q34+Q37)*VLOOKUP($AY$9,単価表,52,0)),ROUNDDOWN((Q34+Q37)*VLOOKUP($AY$9,単価表,52,0),-1)),0)</f>
        <v>0</v>
      </c>
      <c r="R39" s="232"/>
      <c r="S39" s="233">
        <f>-IF($K39="○",IF((S34+S37)*VLOOKUP($AY$9,単価表,52,0)&lt;10,INT((S34+S37)*VLOOKUP($AY$9,単価表,52,0)),ROUNDDOWN((S34+S37)*VLOOKUP($AY$9,単価表,52,0),-1)),0)</f>
        <v>0</v>
      </c>
      <c r="T39" s="234"/>
      <c r="U39" s="231">
        <f>-IF($K39="○",IF((U34+U37)*VLOOKUP($AY$9,単価表,52,0)&lt;10,INT((U34+U37)*VLOOKUP($AY$9,単価表,52,0)),ROUNDDOWN((U34+U37)*VLOOKUP($AY$9,単価表,52,0),-1)),0)</f>
        <v>0</v>
      </c>
      <c r="V39" s="232"/>
      <c r="W39" s="233">
        <f>-IF($K39="○",IF((W34+W37)*VLOOKUP($AY$9,単価表,52,0)&lt;10,INT((W34+W37)*VLOOKUP($AY$9,単価表,52,0)),ROUNDDOWN((W34+W37)*VLOOKUP($AY$9,単価表,52,0),-1)),0)</f>
        <v>0</v>
      </c>
      <c r="X39" s="234"/>
      <c r="Y39" s="231">
        <f>-IF($K39="○",IF((Y34+Y37)*VLOOKUP($AY$9,単価表,52,0)&lt;10,INT((Y34+Y37)*VLOOKUP($AY$9,単価表,52,0)),ROUNDDOWN((Y34+Y37)*VLOOKUP($AY$9,単価表,52,0),-1)),0)</f>
        <v>0</v>
      </c>
      <c r="Z39" s="232"/>
      <c r="AA39" s="233">
        <f>-IF($K39="○",IF((AA34+AA37)*VLOOKUP($AY$9,単価表,52,0)&lt;10,INT((AA34+AA37)*VLOOKUP($AY$9,単価表,52,0)),ROUNDDOWN((AA34+AA37)*VLOOKUP($AY$9,単価表,52,0),-1)),0)</f>
        <v>0</v>
      </c>
      <c r="AB39" s="234"/>
      <c r="AC39" s="231">
        <f>-IF($K39="○",IF((AC34+AC37)*VLOOKUP($AY$9,単価表,52,0)&lt;10,INT((AC34+AC37)*VLOOKUP($AY$9,単価表,52,0)),ROUNDDOWN((AC34+AC37)*VLOOKUP($AY$9,単価表,52,0),-1)),0)</f>
        <v>0</v>
      </c>
      <c r="AD39" s="232"/>
      <c r="AE39" s="233">
        <f>-IF($K39="○",IF((AE34+AE37)*VLOOKUP($AY$9,単価表,52,0)&lt;10,INT((AE34+AE37)*VLOOKUP($AY$9,単価表,52,0)),ROUNDDOWN((AE34+AE37)*VLOOKUP($AY$9,単価表,52,0),-1)),0)</f>
        <v>0</v>
      </c>
      <c r="AF39" s="234"/>
      <c r="AG39" s="231">
        <f>-IF($K39="○",IF((AG34+AG37)*VLOOKUP($AY$9,単価表,52,0)&lt;10,INT((AG34+AG37)*VLOOKUP($AY$9,単価表,52,0)),ROUNDDOWN((AG34+AG37)*VLOOKUP($AY$9,単価表,52,0),-1)),0)</f>
        <v>0</v>
      </c>
      <c r="AH39" s="232"/>
      <c r="AI39" s="233">
        <f>-IF($K39="○",IF((AI34+AI37)*VLOOKUP($AY$9,単価表,52,0)&lt;10,INT((AI34+AI37)*VLOOKUP($AY$9,単価表,52,0)),ROUNDDOWN((AI34+AI37)*VLOOKUP($AY$9,単価表,52,0),-1)),0)</f>
        <v>0</v>
      </c>
      <c r="AJ39" s="234"/>
      <c r="AO39" s="86">
        <v>770</v>
      </c>
      <c r="AP39" s="86">
        <v>839</v>
      </c>
    </row>
    <row r="40" spans="1:42" ht="61.5" customHeight="1">
      <c r="A40" s="227"/>
      <c r="B40" s="340"/>
      <c r="C40" s="347" t="s">
        <v>208</v>
      </c>
      <c r="D40" s="348"/>
      <c r="E40" s="348"/>
      <c r="F40" s="348"/>
      <c r="G40" s="348"/>
      <c r="H40" s="348"/>
      <c r="I40" s="348"/>
      <c r="J40" s="349"/>
      <c r="K40" s="350"/>
      <c r="L40" s="351"/>
      <c r="M40" s="299">
        <f>-IF($K40="○",VLOOKUP($AY$8,単価表,63,0),0)</f>
        <v>0</v>
      </c>
      <c r="N40" s="180"/>
      <c r="O40" s="213">
        <f>-IF($K40="○",VLOOKUP($AY$8,単価表,63,0),0)</f>
        <v>0</v>
      </c>
      <c r="P40" s="214"/>
      <c r="Q40" s="179">
        <f>-IF($K40="○",VLOOKUP($AY$8,単価表,63,0),0)</f>
        <v>0</v>
      </c>
      <c r="R40" s="180"/>
      <c r="S40" s="213">
        <f>-IF($K40="○",VLOOKUP($AY$8,単価表,63,0),0)</f>
        <v>0</v>
      </c>
      <c r="T40" s="214"/>
      <c r="U40" s="179">
        <f>-IF($K40="○",VLOOKUP($AY$8,単価表,63,0),0)</f>
        <v>0</v>
      </c>
      <c r="V40" s="180"/>
      <c r="W40" s="213">
        <f>-IF($K40="○",VLOOKUP($AY$8,単価表,63,0),0)</f>
        <v>0</v>
      </c>
      <c r="X40" s="214"/>
      <c r="Y40" s="179">
        <f>-IF($K40="○",VLOOKUP($AY$8,単価表,63,0),0)</f>
        <v>0</v>
      </c>
      <c r="Z40" s="180"/>
      <c r="AA40" s="213">
        <f>-IF($K40="○",VLOOKUP($AY$8,単価表,63,0),0)</f>
        <v>0</v>
      </c>
      <c r="AB40" s="214"/>
      <c r="AC40" s="179">
        <f>-IF($K40="○",VLOOKUP($AY$8,単価表,63,0),0)</f>
        <v>0</v>
      </c>
      <c r="AD40" s="180"/>
      <c r="AE40" s="213">
        <f>-IF($K40="○",VLOOKUP($AY$8,単価表,63,0),0)</f>
        <v>0</v>
      </c>
      <c r="AF40" s="214"/>
      <c r="AG40" s="179">
        <f>-IF($K40="○",VLOOKUP($AY$8,単価表,63,0),0)</f>
        <v>0</v>
      </c>
      <c r="AH40" s="180"/>
      <c r="AI40" s="213">
        <f>-IF($K40="○",VLOOKUP($AY$8,単価表,63,0),0)</f>
        <v>0</v>
      </c>
      <c r="AJ40" s="214"/>
      <c r="AM40" s="86" t="s">
        <v>242</v>
      </c>
      <c r="AO40" s="86">
        <v>840</v>
      </c>
      <c r="AP40" s="86">
        <v>909</v>
      </c>
    </row>
    <row r="41" spans="1:42" ht="27.75" customHeight="1">
      <c r="A41" s="227"/>
      <c r="B41" s="340"/>
      <c r="C41" s="347" t="s">
        <v>212</v>
      </c>
      <c r="D41" s="348"/>
      <c r="E41" s="348"/>
      <c r="F41" s="348"/>
      <c r="G41" s="348"/>
      <c r="H41" s="348"/>
      <c r="I41" s="348"/>
      <c r="J41" s="349"/>
      <c r="K41" s="242"/>
      <c r="L41" s="243"/>
      <c r="M41" s="299">
        <f>-IF($K$41="1日",IF((M34+M35+M37)*VLOOKUP($AY$9,単価表,54,0)&lt;10,INT((M34+M35+M37)*VLOOKUP($AY$9,単価表,54,0)),ROUNDDOWN((M34+M35+M37)*VLOOKUP($AY$9,単価表,54,0),-1)),IF($K$41="2日",IF((M34+M35+M37)*VLOOKUP($AY$9,単価表,55,0)&lt;10,INT((M34+M35+M37)*VLOOKUP($AY$9,単価表,55,0)),ROUNDDOWN((M34+M35+M37)*VLOOKUP($AY$9,単価表,55,0),-1)),IF($K$41="3日以上",IF((M34+M35+M37)*VLOOKUP($AY$9,単価表,56,0)&lt;10,INT((M34+M35+M37)*VLOOKUP($AY$9,単価表,56,0)),ROUNDDOWN((M34+M35+M37)*VLOOKUP($AY$9,単価表,56,0),-1)),IF($K$41="全て",IF((M34+M35+M37)*VLOOKUP($AY$9,単価表,57,0)&lt;10,INT((M34+M35+M37)*VLOOKUP($AY$9,単価表,57,0)),ROUNDDOWN((M34+M35+M37)*VLOOKUP($AY$9,単価表,57,0),-1)),0))))</f>
        <v>0</v>
      </c>
      <c r="N41" s="332"/>
      <c r="O41" s="178">
        <f>-IF($K$41="1日",IF((O34+O35+O37)*VLOOKUP($AY$9,単価表,54,0)&lt;10,INT((O34+O35+O37)*VLOOKUP($AY$9,単価表,54,0)),ROUNDDOWN((O34+O35+O37)*VLOOKUP($AY$9,単価表,54,0),-1)),IF($K$41="2日",IF((O34+O35+O37)*VLOOKUP($AY$9,単価表,55,0)&lt;10,INT((O34+O35+O37)*VLOOKUP($AY$9,単価表,55,0)),ROUNDDOWN((O34+O35+O37)*VLOOKUP($AY$9,単価表,55,0),-1)),IF($K$41="3日以上",IF((O34+O35+O37)*VLOOKUP($AY$9,単価表,56,0)&lt;10,INT((O34+O35+O37)*VLOOKUP($AY$9,単価表,56,0)),ROUNDDOWN((O34+O35+O37)*VLOOKUP($AY$9,単価表,56,0),-1)),IF($K$41="全て",IF((O34+O35+O37)*VLOOKUP($AY$9,単価表,57,0)&lt;10,INT((O34+O35+O37)*VLOOKUP($AY$9,単価表,57,0)),ROUNDDOWN((O34+O35+O37)*VLOOKUP($AY$9,単価表,57,0),-1)),0))))</f>
        <v>0</v>
      </c>
      <c r="P41" s="215"/>
      <c r="Q41" s="215">
        <f>-IF($K$41="1日",IF((Q34+Q35+Q37)*VLOOKUP($AY$9,単価表,54,0)&lt;10,INT((Q34+Q35+Q37)*VLOOKUP($AY$9,単価表,54,0)),ROUNDDOWN((Q34+Q35+Q37)*VLOOKUP($AY$9,単価表,54,0),-1)),IF($K$41="2日",IF((Q34+Q35+Q37)*VLOOKUP($AY$9,単価表,55,0)&lt;10,INT((Q34+Q35+Q37)*VLOOKUP($AY$9,単価表,55,0)),ROUNDDOWN((Q34+Q35+Q37)*VLOOKUP($AY$9,単価表,55,0),-1)),IF($K$41="3日以上",IF((Q34+Q35+Q37)*VLOOKUP($AY$9,単価表,56,0)&lt;10,INT((Q34+Q35+Q37)*VLOOKUP($AY$9,単価表,56,0)),ROUNDDOWN((Q34+Q35+Q37)*VLOOKUP($AY$9,単価表,56,0),-1)),IF($K$41="全て",IF((Q34+Q35+Q37)*VLOOKUP($AY$9,単価表,57,0)&lt;10,INT((Q34+Q35+Q37)*VLOOKUP($AY$9,単価表,57,0)),ROUNDDOWN((Q34+Q35+Q37)*VLOOKUP($AY$9,単価表,57,0),-1)),0))))</f>
        <v>0</v>
      </c>
      <c r="R41" s="355"/>
      <c r="S41" s="332">
        <f>-IF($K$41="1日",IF((S34+S35+S37)*VLOOKUP($AY$9,単価表,54,0)&lt;10,INT((S34+S35+S37)*VLOOKUP($AY$9,単価表,54,0)),ROUNDDOWN((S34+S35+S37)*VLOOKUP($AY$9,単価表,54,0),-1)),IF($K$41="2日",IF((S34+S35+S37)*VLOOKUP($AY$9,単価表,55,0)&lt;10,INT((S34+S35+S37)*VLOOKUP($AY$9,単価表,55,0)),ROUNDDOWN((S34+S35+S37)*VLOOKUP($AY$9,単価表,55,0),-1)),IF($K$41="3日以上",IF((S34+S35+S37)*VLOOKUP($AY$9,単価表,56,0)&lt;10,INT((S34+S35+S37)*VLOOKUP($AY$9,単価表,56,0)),ROUNDDOWN((S34+S35+S37)*VLOOKUP($AY$9,単価表,56,0),-1)),IF($K$41="全て",IF((S34+S35+S37)*VLOOKUP($AY$9,単価表,57,0)&lt;10,INT((S34+S35+S37)*VLOOKUP($AY$9,単価表,57,0)),ROUNDDOWN((S34+S35+S37)*VLOOKUP($AY$9,単価表,57,0),-1)),0))))</f>
        <v>0</v>
      </c>
      <c r="T41" s="332"/>
      <c r="U41" s="355">
        <f>-IF($K$41="1日",IF((U34+U35+U37)*VLOOKUP($AY$9,単価表,54,0)&lt;10,INT((U34+U35+U37)*VLOOKUP($AY$9,単価表,54,0)),ROUNDDOWN((U34+U35+U37)*VLOOKUP($AY$9,単価表,54,0),-1)),IF($K$41="2日",IF((U34+U35+U37)*VLOOKUP($AY$9,単価表,55,0)&lt;10,INT((U34+U35+U37)*VLOOKUP($AY$9,単価表,55,0)),ROUNDDOWN((U34+U35+U37)*VLOOKUP($AY$9,単価表,55,0),-1)),IF($K$41="3日以上",IF((U34+U35+U37)*VLOOKUP($AY$9,単価表,56,0)&lt;10,INT((U34+U35+U37)*VLOOKUP($AY$9,単価表,56,0)),ROUNDDOWN((U34+U35+U37)*VLOOKUP($AY$9,単価表,56,0),-1)),IF($K$41="全て",IF((U34+U35+U37)*VLOOKUP($AY$9,単価表,57,0)&lt;10,INT((U34+U35+U37)*VLOOKUP($AY$9,単価表,57,0)),ROUNDDOWN((U34+U35+U37)*VLOOKUP($AY$9,単価表,57,0),-1)),0))))</f>
        <v>0</v>
      </c>
      <c r="V41" s="177"/>
      <c r="W41" s="177">
        <f>-IF($K$41="1日",IF((W34+W35+W37)*VLOOKUP($AY$9,単価表,54,0)&lt;10,INT((W34+W35+W37)*VLOOKUP($AY$9,単価表,54,0)),ROUNDDOWN((W34+W35+W37)*VLOOKUP($AY$9,単価表,54,0),-1)),IF($K$41="2日",IF((W34+W35+W37)*VLOOKUP($AY$9,単価表,55,0)&lt;10,INT((W34+W35+W37)*VLOOKUP($AY$9,単価表,55,0)),ROUNDDOWN((W34+W35+W37)*VLOOKUP($AY$9,単価表,55,0),-1)),IF($K$41="3日以上",IF((W34+W35+W37)*VLOOKUP($AY$9,単価表,56,0)&lt;10,INT((W34+W35+W37)*VLOOKUP($AY$9,単価表,56,0)),ROUNDDOWN((W34+W35+W37)*VLOOKUP($AY$9,単価表,56,0),-1)),IF($K$41="全て",IF((W34+W35+W37)*VLOOKUP($AY$9,単価表,57,0)&lt;10,INT((W34+W35+W37)*VLOOKUP($AY$9,単価表,57,0)),ROUNDDOWN((W34+W35+W37)*VLOOKUP($AY$9,単価表,57,0),-1)),0))))</f>
        <v>0</v>
      </c>
      <c r="X41" s="178"/>
      <c r="Y41" s="332">
        <f>-IF($K$41="1日",IF((Y34+Y35+Y37)*VLOOKUP($AY$9,単価表,54,0)&lt;10,INT((Y34+Y35+Y37)*VLOOKUP($AY$9,単価表,54,0)),ROUNDDOWN((Y34+Y35+Y37)*VLOOKUP($AY$9,単価表,54,0),-1)),IF($K$41="2日",IF((Y34+Y35+Y37)*VLOOKUP($AY$9,単価表,55,0)&lt;10,INT((Y34+Y35+Y37)*VLOOKUP($AY$9,単価表,55,0)),ROUNDDOWN((Y34+Y35+Y37)*VLOOKUP($AY$9,単価表,55,0),-1)),IF($K$41="3日以上",IF((Y34+Y35+Y37)*VLOOKUP($AY$9,単価表,56,0)&lt;10,INT((Y34+Y35+Y37)*VLOOKUP($AY$9,単価表,56,0)),ROUNDDOWN((Y34+Y35+Y37)*VLOOKUP($AY$9,単価表,56,0),-1)),IF($K$41="全て",IF((Y34+Y35+Y37)*VLOOKUP($AY$9,単価表,57,0)&lt;10,INT((Y34+Y35+Y37)*VLOOKUP($AY$9,単価表,57,0)),ROUNDDOWN((Y34+Y35+Y37)*VLOOKUP($AY$9,単価表,57,0),-1)),0))))</f>
        <v>0</v>
      </c>
      <c r="Z41" s="332"/>
      <c r="AA41" s="178">
        <f>-IF($K$41="1日",IF((AA34+AA35+AA37)*VLOOKUP($AY$9,単価表,54,0)&lt;10,INT((AA34+AA35+AA37)*VLOOKUP($AY$9,単価表,54,0)),ROUNDDOWN((AA34+AA35+AA37)*VLOOKUP($AY$9,単価表,54,0),-1)),IF($K$41="2日",IF((AA34+AA35+AA37)*VLOOKUP($AY$9,単価表,55,0)&lt;10,INT((AA34+AA35+AA37)*VLOOKUP($AY$9,単価表,55,0)),ROUNDDOWN((AA34+AA35+AA37)*VLOOKUP($AY$9,単価表,55,0),-1)),IF($K$41="3日以上",IF((AA34+AA35+AA37)*VLOOKUP($AY$9,単価表,56,0)&lt;10,INT((AA34+AA35+AA37)*VLOOKUP($AY$9,単価表,56,0)),ROUNDDOWN((AA34+AA35+AA37)*VLOOKUP($AY$9,単価表,56,0),-1)),IF($K$41="全て",IF((AA34+AA35+AA37)*VLOOKUP($AY$9,単価表,57,0)&lt;10,INT((AA34+AA35+AA37)*VLOOKUP($AY$9,単価表,57,0)),ROUNDDOWN((AA34+AA35+AA37)*VLOOKUP($AY$9,単価表,57,0),-1)),0))))</f>
        <v>0</v>
      </c>
      <c r="AB41" s="215"/>
      <c r="AC41" s="215">
        <f>-IF($K$41="1日",IF((AC34+AC35+AC37)*VLOOKUP($AY$9,単価表,54,0)&lt;10,INT((AC34+AC35+AC37)*VLOOKUP($AY$9,単価表,54,0)),ROUNDDOWN((AC34+AC35+AC37)*VLOOKUP($AY$9,単価表,54,0),-1)),IF($K$41="2日",IF((AC34+AC35+AC37)*VLOOKUP($AY$9,単価表,55,0)&lt;10,INT((AC34+AC35+AC37)*VLOOKUP($AY$9,単価表,55,0)),ROUNDDOWN((AC34+AC35+AC37)*VLOOKUP($AY$9,単価表,55,0),-1)),IF($K$41="3日以上",IF((AC34+AC35+AC37)*VLOOKUP($AY$9,単価表,56,0)&lt;10,INT((AC34+AC35+AC37)*VLOOKUP($AY$9,単価表,56,0)),ROUNDDOWN((AC34+AC35+AC37)*VLOOKUP($AY$9,単価表,56,0),-1)),IF($K$41="全て",IF((AC34+AC35+AC37)*VLOOKUP($AY$9,単価表,57,0)&lt;10,INT((AC34+AC35+AC37)*VLOOKUP($AY$9,単価表,57,0)),ROUNDDOWN((AC34+AC35+AC37)*VLOOKUP($AY$9,単価表,57,0),-1)),0))))</f>
        <v>0</v>
      </c>
      <c r="AD41" s="355"/>
      <c r="AE41" s="332">
        <f>-IF($K$41="1日",IF((AE34+AE35+AE37)*VLOOKUP($AY$9,単価表,54,0)&lt;10,INT((AE34+AE35+AE37)*VLOOKUP($AY$9,単価表,54,0)),ROUNDDOWN((AE34+AE35+AE37)*VLOOKUP($AY$9,単価表,54,0),-1)),IF($K$41="2日",IF((AE34+AE35+AE37)*VLOOKUP($AY$9,単価表,55,0)&lt;10,INT((AE34+AE35+AE37)*VLOOKUP($AY$9,単価表,55,0)),ROUNDDOWN((AE34+AE35+AE37)*VLOOKUP($AY$9,単価表,55,0),-1)),IF($K$41="3日以上",IF((AE34+AE35+AE37)*VLOOKUP($AY$9,単価表,56,0)&lt;10,INT((AE34+AE35+AE37)*VLOOKUP($AY$9,単価表,56,0)),ROUNDDOWN((AE34+AE35+AE37)*VLOOKUP($AY$9,単価表,56,0),-1)),IF($K$41="全て",IF((AE34+AE35+AE37)*VLOOKUP($AY$9,単価表,57,0)&lt;10,INT((AE34+AE35+AE37)*VLOOKUP($AY$9,単価表,57,0)),ROUNDDOWN((AE34+AE35+AE37)*VLOOKUP($AY$9,単価表,57,0),-1)),0))))</f>
        <v>0</v>
      </c>
      <c r="AF41" s="332"/>
      <c r="AG41" s="355">
        <f>-IF($K$41="1日",IF((AG34+AG35+AG37)*VLOOKUP($AY$9,単価表,54,0)&lt;10,INT((AG34+AG35+AG37)*VLOOKUP($AY$9,単価表,54,0)),ROUNDDOWN((AG34+AG35+AG37)*VLOOKUP($AY$9,単価表,54,0),-1)),IF($K$41="2日",IF((AG34+AG35+AG37)*VLOOKUP($AY$9,単価表,55,0)&lt;10,INT((AG34+AG35+AG37)*VLOOKUP($AY$9,単価表,55,0)),ROUNDDOWN((AG34+AG35+AG37)*VLOOKUP($AY$9,単価表,55,0),-1)),IF($K$41="3日以上",IF((AG34+AG35+AG37)*VLOOKUP($AY$9,単価表,56,0)&lt;10,INT((AG34+AG35+AG37)*VLOOKUP($AY$9,単価表,56,0)),ROUNDDOWN((AG34+AG35+AG37)*VLOOKUP($AY$9,単価表,56,0),-1)),IF($K$41="全て",IF((AG34+AG35+AG37)*VLOOKUP($AY$9,単価表,57,0)&lt;10,INT((AG34+AG35+AG37)*VLOOKUP($AY$9,単価表,57,0)),ROUNDDOWN((AG34+AG35+AG37)*VLOOKUP($AY$9,単価表,57,0),-1)),0))))</f>
        <v>0</v>
      </c>
      <c r="AH41" s="177"/>
      <c r="AI41" s="177">
        <f>-IF($K$41="1日",IF((AI34+AI35+AI37)*VLOOKUP($AY$9,単価表,54,0)&lt;10,INT((AI34+AI35+AI37)*VLOOKUP($AY$9,単価表,54,0)),ROUNDDOWN((AI34+AI35+AI37)*VLOOKUP($AY$9,単価表,54,0),-1)),IF($K$41="2日",IF((AI34+AI35+AI37)*VLOOKUP($AY$9,単価表,55,0)&lt;10,INT((AI34+AI35+AI37)*VLOOKUP($AY$9,単価表,55,0)),ROUNDDOWN((AI34+AI35+AI37)*VLOOKUP($AY$9,単価表,55,0),-1)),IF($K$41="3日以上",IF((AI34+AI35+AI37)*VLOOKUP($AY$9,単価表,56,0)&lt;10,INT((AI34+AI35+AI37)*VLOOKUP($AY$9,単価表,56,0)),ROUNDDOWN((AI34+AI35+AI37)*VLOOKUP($AY$9,単価表,56,0),-1)),IF($K$41="全て",IF((AI34+AI35+AI37)*VLOOKUP($AY$9,単価表,57,0)&lt;10,INT((AI34+AI35+AI37)*VLOOKUP($AY$9,単価表,57,0)),ROUNDDOWN((AI34+AI35+AI37)*VLOOKUP($AY$9,単価表,57,0),-1)),0))))</f>
        <v>0</v>
      </c>
      <c r="AJ41" s="178"/>
      <c r="AM41" s="101" t="s">
        <v>240</v>
      </c>
      <c r="AO41" s="86">
        <v>910</v>
      </c>
      <c r="AP41" s="86">
        <v>979</v>
      </c>
    </row>
    <row r="42" spans="1:42" ht="21.75" customHeight="1" thickBot="1">
      <c r="A42" s="227"/>
      <c r="B42" s="340"/>
      <c r="C42" s="380" t="s">
        <v>28</v>
      </c>
      <c r="D42" s="381"/>
      <c r="E42" s="381"/>
      <c r="F42" s="381"/>
      <c r="G42" s="381"/>
      <c r="H42" s="381"/>
      <c r="I42" s="381"/>
      <c r="J42" s="382"/>
      <c r="K42" s="356"/>
      <c r="L42" s="357"/>
      <c r="M42" s="343">
        <f>-IF($K42="○",IF((M38+M39+M40+M41)*(1-VLOOKUP($AY$9,単価表,59,0))&lt;10,INT((M38+M39+M40+M41)*(1-VLOOKUP($AY$9,単価表,59,0))),ROUNDDOWN((M38+M39+M40+M41)*(1-VLOOKUP($AY$9,単価表,59,0)),-1)),0)</f>
        <v>0</v>
      </c>
      <c r="N42" s="344"/>
      <c r="O42" s="345">
        <f>-IF($K42="○",IF((O38+O39+O40+O41)*(1-VLOOKUP($AY$9,単価表,59,0))&lt;10,INT((O38+O39+O40+O41)*(1-VLOOKUP($AY$9,単価表,59,0))),ROUNDDOWN((O38+O39+O40+O41)*(1-VLOOKUP($AY$9,単価表,59,0)),-1)),0)</f>
        <v>0</v>
      </c>
      <c r="P42" s="346"/>
      <c r="Q42" s="346">
        <f>-IF($K42="○",IF((Q38+Q39+Q40+Q41)*(1-VLOOKUP($AY$9,単価表,59,0))&lt;10,INT((Q38+Q39+Q40+Q41)*(1-VLOOKUP($AY$9,単価表,59,0))),ROUNDDOWN((Q38+Q39+Q40+Q41)*(1-VLOOKUP($AY$9,単価表,59,0)),-1)),0)</f>
        <v>0</v>
      </c>
      <c r="R42" s="354"/>
      <c r="S42" s="344">
        <f>-IF($K42="○",IF((S38+S39+S40+S41)*(1-VLOOKUP($AY$9,単価表,59,0))&lt;10,INT((S38+S39+S40+S41)*(1-VLOOKUP($AY$9,単価表,59,0))),ROUNDDOWN((S38+S39+S40+S41)*(1-VLOOKUP($AY$9,単価表,59,0)),-1)),0)</f>
        <v>0</v>
      </c>
      <c r="T42" s="344"/>
      <c r="U42" s="354">
        <f>-IF($K42="○",IF((U38+U39+U40+U41)*(1-VLOOKUP($AY$9,単価表,59,0))&lt;10,INT((U38+U39+U40+U41)*(1-VLOOKUP($AY$9,単価表,59,0))),ROUNDDOWN((U38+U39+U40+U41)*(1-VLOOKUP($AY$9,単価表,59,0)),-1)),0)</f>
        <v>0</v>
      </c>
      <c r="V42" s="383"/>
      <c r="W42" s="383">
        <f>-IF($K42="○",IF((W38+W39+W40+W41)*(1-VLOOKUP($AY$9,単価表,59,0))&lt;10,INT((W38+W39+W40+W41)*(1-VLOOKUP($AY$9,単価表,59,0))),ROUNDDOWN((W38+W39+W40+W41)*(1-VLOOKUP($AY$9,単価表,59,0)),-1)),0)</f>
        <v>0</v>
      </c>
      <c r="X42" s="345"/>
      <c r="Y42" s="344">
        <f>-IF($K42="○",IF((Y38+Y39+Y40+Y41)*(1-VLOOKUP($AY$9,単価表,59,0))&lt;10,INT((Y38+Y39+Y40+Y41)*(1-VLOOKUP($AY$9,単価表,59,0))),ROUNDDOWN((Y38+Y39+Y40+Y41)*(1-VLOOKUP($AY$9,単価表,59,0)),-1)),0)</f>
        <v>0</v>
      </c>
      <c r="Z42" s="344"/>
      <c r="AA42" s="345">
        <f>-IF($K42="○",IF((AA38+AA39+AA40+AA41)*(1-VLOOKUP($AY$9,単価表,59,0))&lt;10,INT((AA38+AA39+AA40+AA41)*(1-VLOOKUP($AY$9,単価表,59,0))),ROUNDDOWN((AA38+AA39+AA40+AA41)*(1-VLOOKUP($AY$9,単価表,59,0)),-1)),0)</f>
        <v>0</v>
      </c>
      <c r="AB42" s="346"/>
      <c r="AC42" s="346">
        <f>-IF($K42="○",IF((AC38+AC39+AC40+AC41)*(1-VLOOKUP($AY$9,単価表,59,0))&lt;10,INT((AC38+AC39+AC40+AC41)*(1-VLOOKUP($AY$9,単価表,59,0))),ROUNDDOWN((AC38+AC39+AC40+AC41)*(1-VLOOKUP($AY$9,単価表,59,0)),-1)),0)</f>
        <v>0</v>
      </c>
      <c r="AD42" s="354"/>
      <c r="AE42" s="344">
        <f>-IF($K42="○",IF((AE38+AE39+AE40+AE41)*(1-VLOOKUP($AY$9,単価表,59,0))&lt;10,INT((AE38+AE39+AE40+AE41)*(1-VLOOKUP($AY$9,単価表,59,0))),ROUNDDOWN((AE38+AE39+AE40+AE41)*(1-VLOOKUP($AY$9,単価表,59,0)),-1)),0)</f>
        <v>0</v>
      </c>
      <c r="AF42" s="344"/>
      <c r="AG42" s="354">
        <f>-IF($K42="○",IF((AG38+AG39+AG40+AG41)*(1-VLOOKUP($AY$9,単価表,59,0))&lt;10,INT((AG38+AG39+AG40+AG41)*(1-VLOOKUP($AY$9,単価表,59,0))),ROUNDDOWN((AG38+AG39+AG40+AG41)*(1-VLOOKUP($AY$9,単価表,59,0)),-1)),0)</f>
        <v>0</v>
      </c>
      <c r="AH42" s="383"/>
      <c r="AI42" s="383">
        <f>-IF($K42="○",IF((AI38+AI39+AI40+AI41)*(1-VLOOKUP($AY$9,単価表,59,0))&lt;10,INT((AI38+AI39+AI40+AI41)*(1-VLOOKUP($AY$9,単価表,59,0))),ROUNDDOWN((AI38+AI39+AI40+AI41)*(1-VLOOKUP($AY$9,単価表,59,0)),-1)),0)</f>
        <v>0</v>
      </c>
      <c r="AJ42" s="345"/>
      <c r="AM42" s="101" t="s">
        <v>241</v>
      </c>
      <c r="AO42" s="86">
        <v>980</v>
      </c>
      <c r="AP42" s="86">
        <v>1049</v>
      </c>
    </row>
    <row r="43" spans="1:42" ht="21.75" customHeight="1" thickTop="1" thickBot="1">
      <c r="A43" s="227"/>
      <c r="B43" s="341"/>
      <c r="C43" s="406" t="s">
        <v>213</v>
      </c>
      <c r="D43" s="407"/>
      <c r="E43" s="407"/>
      <c r="F43" s="407"/>
      <c r="G43" s="407"/>
      <c r="H43" s="407"/>
      <c r="I43" s="407"/>
      <c r="J43" s="407"/>
      <c r="K43" s="393"/>
      <c r="L43" s="408"/>
      <c r="M43" s="389">
        <f>SUM(M39:N42)</f>
        <v>0</v>
      </c>
      <c r="N43" s="300"/>
      <c r="O43" s="305">
        <f t="shared" ref="O43" si="0">SUM(O39:P42)</f>
        <v>0</v>
      </c>
      <c r="P43" s="390"/>
      <c r="Q43" s="389">
        <f t="shared" ref="Q43" si="1">SUM(Q39:R42)</f>
        <v>0</v>
      </c>
      <c r="R43" s="300"/>
      <c r="S43" s="305">
        <f t="shared" ref="S43" si="2">SUM(S39:T42)</f>
        <v>0</v>
      </c>
      <c r="T43" s="390"/>
      <c r="U43" s="389">
        <f t="shared" ref="U43" si="3">SUM(U39:V42)</f>
        <v>0</v>
      </c>
      <c r="V43" s="300"/>
      <c r="W43" s="305">
        <f t="shared" ref="W43" si="4">SUM(W39:X42)</f>
        <v>0</v>
      </c>
      <c r="X43" s="390"/>
      <c r="Y43" s="389">
        <f t="shared" ref="Y43" si="5">SUM(Y39:Z42)</f>
        <v>0</v>
      </c>
      <c r="Z43" s="300"/>
      <c r="AA43" s="305">
        <f t="shared" ref="AA43" si="6">SUM(AA39:AB42)</f>
        <v>0</v>
      </c>
      <c r="AB43" s="390"/>
      <c r="AC43" s="389">
        <f t="shared" ref="AC43" si="7">SUM(AC39:AD42)</f>
        <v>0</v>
      </c>
      <c r="AD43" s="300"/>
      <c r="AE43" s="305">
        <f t="shared" ref="AE43" si="8">SUM(AE39:AF42)</f>
        <v>0</v>
      </c>
      <c r="AF43" s="390"/>
      <c r="AG43" s="389">
        <f t="shared" ref="AG43" si="9">SUM(AG39:AH42)</f>
        <v>0</v>
      </c>
      <c r="AH43" s="300"/>
      <c r="AI43" s="305">
        <f t="shared" ref="AI43" si="10">SUM(AI39:AJ42)</f>
        <v>0</v>
      </c>
      <c r="AJ43" s="390"/>
      <c r="AM43" s="101" t="s">
        <v>210</v>
      </c>
      <c r="AO43" s="86">
        <v>1050</v>
      </c>
      <c r="AP43" s="86">
        <v>1050</v>
      </c>
    </row>
    <row r="44" spans="1:42" ht="21.75" customHeight="1" thickBot="1">
      <c r="A44" s="227"/>
      <c r="B44" s="224" t="s">
        <v>219</v>
      </c>
      <c r="C44" s="102" t="s">
        <v>214</v>
      </c>
      <c r="D44" s="102"/>
      <c r="E44" s="102"/>
      <c r="F44" s="102"/>
      <c r="G44" s="103"/>
      <c r="H44" s="102"/>
      <c r="I44" s="102"/>
      <c r="J44" s="102"/>
      <c r="K44" s="235"/>
      <c r="L44" s="236"/>
      <c r="M44" s="239">
        <f>IF($K44="配置",IF(AP46/SUM(M33:AJ33)&lt;10,INT(AP46/SUM(M33:AJ33)),ROUNDDOWN(AP46/SUM(M33:AJ33),-1)),IF($K44="兼務",IF(AP47/SUM(M33:AJ33)&lt;10,INT(AP47/SUM(M33:AJ33)),ROUNDDOWN(AP47/SUM(M33:AJ33),-1)),0))</f>
        <v>0</v>
      </c>
      <c r="N44" s="240"/>
      <c r="O44" s="240"/>
      <c r="P44" s="240"/>
      <c r="Q44" s="240"/>
      <c r="R44" s="240"/>
      <c r="S44" s="240"/>
      <c r="T44" s="240"/>
      <c r="U44" s="240"/>
      <c r="V44" s="240"/>
      <c r="W44" s="240"/>
      <c r="X44" s="240"/>
      <c r="Y44" s="240"/>
      <c r="Z44" s="240"/>
      <c r="AA44" s="240"/>
      <c r="AB44" s="240"/>
      <c r="AC44" s="240"/>
      <c r="AD44" s="240"/>
      <c r="AE44" s="240"/>
      <c r="AF44" s="240"/>
      <c r="AG44" s="240"/>
      <c r="AH44" s="240"/>
      <c r="AI44" s="240"/>
      <c r="AJ44" s="240"/>
      <c r="AM44" s="86" t="s">
        <v>211</v>
      </c>
    </row>
    <row r="45" spans="1:42" ht="21.75" customHeight="1" thickTop="1">
      <c r="A45" s="228"/>
      <c r="B45" s="225"/>
      <c r="C45" s="105"/>
      <c r="D45" s="105"/>
      <c r="E45" s="105"/>
      <c r="F45" s="105"/>
      <c r="G45" s="106"/>
      <c r="H45" s="105"/>
      <c r="I45" s="105"/>
      <c r="J45" s="105"/>
      <c r="K45" s="237" t="s">
        <v>215</v>
      </c>
      <c r="L45" s="238"/>
      <c r="M45" s="229">
        <f>SUM(M44)</f>
        <v>0</v>
      </c>
      <c r="N45" s="230"/>
      <c r="O45" s="230"/>
      <c r="P45" s="230"/>
      <c r="Q45" s="230"/>
      <c r="R45" s="230"/>
      <c r="S45" s="230"/>
      <c r="T45" s="230"/>
      <c r="U45" s="230"/>
      <c r="V45" s="230"/>
      <c r="W45" s="230"/>
      <c r="X45" s="230"/>
      <c r="Y45" s="230"/>
      <c r="Z45" s="230"/>
      <c r="AA45" s="230"/>
      <c r="AB45" s="230"/>
      <c r="AC45" s="230"/>
      <c r="AD45" s="230"/>
      <c r="AE45" s="230"/>
      <c r="AF45" s="230"/>
      <c r="AG45" s="230"/>
      <c r="AH45" s="230"/>
      <c r="AI45" s="230"/>
      <c r="AJ45" s="230"/>
      <c r="AP45" s="104"/>
    </row>
    <row r="46" spans="1:42" ht="21.75" customHeight="1">
      <c r="A46" s="334" t="s">
        <v>153</v>
      </c>
      <c r="B46" s="335"/>
      <c r="C46" s="335"/>
      <c r="D46" s="335"/>
      <c r="E46" s="335"/>
      <c r="F46" s="335"/>
      <c r="G46" s="335"/>
      <c r="H46" s="335"/>
      <c r="I46" s="335"/>
      <c r="J46" s="335"/>
      <c r="K46" s="335"/>
      <c r="L46" s="85" t="s">
        <v>29</v>
      </c>
      <c r="M46" s="336" t="e">
        <f>M38+M43+$M$45</f>
        <v>#N/A</v>
      </c>
      <c r="N46" s="337"/>
      <c r="O46" s="337" t="e">
        <f t="shared" ref="O46" si="11">O38+O43+$M$45</f>
        <v>#N/A</v>
      </c>
      <c r="P46" s="338"/>
      <c r="Q46" s="336" t="e">
        <f t="shared" ref="Q46" si="12">Q38+Q43+$M$45</f>
        <v>#N/A</v>
      </c>
      <c r="R46" s="337"/>
      <c r="S46" s="337" t="e">
        <f t="shared" ref="S46" si="13">S38+S43+$M$45</f>
        <v>#N/A</v>
      </c>
      <c r="T46" s="338"/>
      <c r="U46" s="336" t="e">
        <f t="shared" ref="U46" si="14">U38+U43+$M$45</f>
        <v>#N/A</v>
      </c>
      <c r="V46" s="337"/>
      <c r="W46" s="337" t="e">
        <f t="shared" ref="W46" si="15">W38+W43+$M$45</f>
        <v>#N/A</v>
      </c>
      <c r="X46" s="342"/>
      <c r="Y46" s="369" t="e">
        <f t="shared" ref="Y46" si="16">Y38+Y43+$M$45</f>
        <v>#N/A</v>
      </c>
      <c r="Z46" s="337"/>
      <c r="AA46" s="337" t="e">
        <f t="shared" ref="AA46" si="17">AA38+AA43+$M$45</f>
        <v>#N/A</v>
      </c>
      <c r="AB46" s="342"/>
      <c r="AC46" s="369" t="e">
        <f t="shared" ref="AC46" si="18">AC38+AC43+$M$45</f>
        <v>#N/A</v>
      </c>
      <c r="AD46" s="337"/>
      <c r="AE46" s="337" t="e">
        <f t="shared" ref="AE46" si="19">AE38+AE43+$M$45</f>
        <v>#N/A</v>
      </c>
      <c r="AF46" s="342"/>
      <c r="AG46" s="369" t="e">
        <f t="shared" ref="AG46" si="20">AG38+AG43+$M$45</f>
        <v>#N/A</v>
      </c>
      <c r="AH46" s="337"/>
      <c r="AI46" s="337" t="e">
        <f t="shared" ref="AI46" si="21">AI38+AI43+$M$45</f>
        <v>#N/A</v>
      </c>
      <c r="AJ46" s="342"/>
      <c r="AN46" s="86" t="s">
        <v>216</v>
      </c>
      <c r="AO46" s="107" t="s">
        <v>217</v>
      </c>
      <c r="AP46" s="149">
        <v>760</v>
      </c>
    </row>
    <row r="47" spans="1:42" ht="21.75" customHeight="1">
      <c r="A47" s="370" t="s">
        <v>30</v>
      </c>
      <c r="B47" s="371"/>
      <c r="C47" s="371"/>
      <c r="D47" s="371"/>
      <c r="E47" s="371"/>
      <c r="F47" s="371"/>
      <c r="G47" s="371"/>
      <c r="H47" s="371"/>
      <c r="I47" s="371"/>
      <c r="J47" s="371"/>
      <c r="K47" s="371"/>
      <c r="L47" s="371"/>
      <c r="M47" s="366" t="e">
        <f>M46*M33</f>
        <v>#N/A</v>
      </c>
      <c r="N47" s="365"/>
      <c r="O47" s="365" t="e">
        <f>O46*O33</f>
        <v>#N/A</v>
      </c>
      <c r="P47" s="367"/>
      <c r="Q47" s="366" t="e">
        <f>Q46*Q33</f>
        <v>#N/A</v>
      </c>
      <c r="R47" s="365"/>
      <c r="S47" s="365" t="e">
        <f>S46*S33</f>
        <v>#N/A</v>
      </c>
      <c r="T47" s="367"/>
      <c r="U47" s="366" t="e">
        <f>U46*U33</f>
        <v>#N/A</v>
      </c>
      <c r="V47" s="365"/>
      <c r="W47" s="365" t="e">
        <f>W46*W33</f>
        <v>#N/A</v>
      </c>
      <c r="X47" s="368"/>
      <c r="Y47" s="364" t="e">
        <f>Y46*Y33</f>
        <v>#N/A</v>
      </c>
      <c r="Z47" s="365"/>
      <c r="AA47" s="365" t="e">
        <f>AA46*AA33</f>
        <v>#N/A</v>
      </c>
      <c r="AB47" s="368"/>
      <c r="AC47" s="364" t="e">
        <f>AC46*AC33</f>
        <v>#N/A</v>
      </c>
      <c r="AD47" s="365"/>
      <c r="AE47" s="365" t="e">
        <f>AE46*AE33</f>
        <v>#N/A</v>
      </c>
      <c r="AF47" s="368"/>
      <c r="AG47" s="364" t="e">
        <f>AG46*AG33</f>
        <v>#N/A</v>
      </c>
      <c r="AH47" s="365"/>
      <c r="AI47" s="365" t="e">
        <f>AI46*AI33</f>
        <v>#N/A</v>
      </c>
      <c r="AJ47" s="368"/>
      <c r="AO47" s="107" t="s">
        <v>218</v>
      </c>
      <c r="AP47" s="149">
        <v>500</v>
      </c>
    </row>
    <row r="48" spans="1:42" ht="21.75" customHeight="1">
      <c r="A48" s="358" t="s">
        <v>31</v>
      </c>
      <c r="B48" s="359"/>
      <c r="C48" s="359"/>
      <c r="D48" s="359"/>
      <c r="E48" s="359"/>
      <c r="F48" s="359"/>
      <c r="G48" s="359"/>
      <c r="H48" s="359"/>
      <c r="I48" s="359"/>
      <c r="J48" s="359"/>
      <c r="K48" s="359"/>
      <c r="L48" s="360"/>
      <c r="M48" s="361" t="e">
        <f>M49+M50</f>
        <v>#N/A</v>
      </c>
      <c r="N48" s="362"/>
      <c r="O48" s="362"/>
      <c r="P48" s="362"/>
      <c r="Q48" s="362"/>
      <c r="R48" s="362"/>
      <c r="S48" s="362"/>
      <c r="T48" s="362"/>
      <c r="U48" s="362"/>
      <c r="V48" s="362"/>
      <c r="W48" s="362"/>
      <c r="X48" s="362"/>
      <c r="Y48" s="362"/>
      <c r="Z48" s="362"/>
      <c r="AA48" s="362"/>
      <c r="AB48" s="362"/>
      <c r="AC48" s="362"/>
      <c r="AD48" s="362"/>
      <c r="AE48" s="362"/>
      <c r="AF48" s="362"/>
      <c r="AG48" s="362"/>
      <c r="AH48" s="362"/>
      <c r="AI48" s="362"/>
      <c r="AJ48" s="363"/>
    </row>
    <row r="49" spans="1:36" ht="21.75" customHeight="1">
      <c r="A49" s="7"/>
      <c r="B49" s="370" t="s">
        <v>154</v>
      </c>
      <c r="C49" s="371"/>
      <c r="D49" s="371"/>
      <c r="E49" s="371"/>
      <c r="F49" s="371"/>
      <c r="G49" s="371"/>
      <c r="H49" s="371"/>
      <c r="I49" s="371"/>
      <c r="J49" s="371"/>
      <c r="K49" s="371"/>
      <c r="L49" s="372"/>
      <c r="M49" s="373" t="e">
        <f>SUM(M47:AJ47)*M21*G21</f>
        <v>#N/A</v>
      </c>
      <c r="N49" s="374"/>
      <c r="O49" s="374"/>
      <c r="P49" s="374"/>
      <c r="Q49" s="374"/>
      <c r="R49" s="374"/>
      <c r="S49" s="374"/>
      <c r="T49" s="374"/>
      <c r="U49" s="374"/>
      <c r="V49" s="374"/>
      <c r="W49" s="374"/>
      <c r="X49" s="374"/>
      <c r="Y49" s="374"/>
      <c r="Z49" s="374"/>
      <c r="AA49" s="374"/>
      <c r="AB49" s="374"/>
      <c r="AC49" s="374"/>
      <c r="AD49" s="374"/>
      <c r="AE49" s="374"/>
      <c r="AF49" s="374"/>
      <c r="AG49" s="374"/>
      <c r="AH49" s="374"/>
      <c r="AI49" s="374"/>
      <c r="AJ49" s="375"/>
    </row>
    <row r="50" spans="1:36" ht="21.75" customHeight="1">
      <c r="A50" s="143"/>
      <c r="B50" s="358" t="s">
        <v>155</v>
      </c>
      <c r="C50" s="359"/>
      <c r="D50" s="359"/>
      <c r="E50" s="359"/>
      <c r="F50" s="359"/>
      <c r="G50" s="359"/>
      <c r="H50" s="359"/>
      <c r="I50" s="359"/>
      <c r="J50" s="359"/>
      <c r="K50" s="359"/>
      <c r="L50" s="360"/>
      <c r="M50" s="361" t="e">
        <f>SUM(M47:AJ47)*G21*S21</f>
        <v>#N/A</v>
      </c>
      <c r="N50" s="362"/>
      <c r="O50" s="362"/>
      <c r="P50" s="362"/>
      <c r="Q50" s="362"/>
      <c r="R50" s="362"/>
      <c r="S50" s="362"/>
      <c r="T50" s="362"/>
      <c r="U50" s="362"/>
      <c r="V50" s="362"/>
      <c r="W50" s="362"/>
      <c r="X50" s="362"/>
      <c r="Y50" s="362"/>
      <c r="Z50" s="362"/>
      <c r="AA50" s="362"/>
      <c r="AB50" s="362"/>
      <c r="AC50" s="362"/>
      <c r="AD50" s="362"/>
      <c r="AE50" s="362"/>
      <c r="AF50" s="362"/>
      <c r="AG50" s="362"/>
      <c r="AH50" s="362"/>
      <c r="AI50" s="362"/>
      <c r="AJ50" s="363"/>
    </row>
    <row r="51" spans="1:36" s="108" customFormat="1" ht="21.75" customHeight="1">
      <c r="A51" s="144"/>
      <c r="B51" s="145"/>
      <c r="C51" s="403" t="s">
        <v>238</v>
      </c>
      <c r="D51" s="404"/>
      <c r="E51" s="404"/>
      <c r="F51" s="404"/>
      <c r="G51" s="404"/>
      <c r="H51" s="404"/>
      <c r="I51" s="404"/>
      <c r="J51" s="404"/>
      <c r="K51" s="404"/>
      <c r="L51" s="405"/>
      <c r="M51" s="169" t="e">
        <f>SUM(M47:AJ47)*G21*V24</f>
        <v>#N/A</v>
      </c>
      <c r="N51" s="170"/>
      <c r="O51" s="170"/>
      <c r="P51" s="170"/>
      <c r="Q51" s="170"/>
      <c r="R51" s="170"/>
      <c r="S51" s="170"/>
      <c r="T51" s="170"/>
      <c r="U51" s="170"/>
      <c r="V51" s="170"/>
      <c r="W51" s="170"/>
      <c r="X51" s="170"/>
      <c r="Y51" s="170"/>
      <c r="Z51" s="170"/>
      <c r="AA51" s="170"/>
      <c r="AB51" s="170"/>
      <c r="AC51" s="170"/>
      <c r="AD51" s="170"/>
      <c r="AE51" s="170"/>
      <c r="AF51" s="170"/>
      <c r="AG51" s="170"/>
      <c r="AH51" s="170"/>
      <c r="AI51" s="170"/>
      <c r="AJ51" s="170"/>
    </row>
  </sheetData>
  <sheetProtection algorithmName="SHA-512" hashValue="GQEo2Ui1CgJoCK8qUONIi1GtkLUJSpSHl55uWW5c0Eus3rTx6C/g0Ef76k5uIArKE3/XktC65fQlmQH+YREEew==" saltValue="hEYRECJE4jQ+HFS9uYabfg==" spinCount="100000" sheet="1" objects="1" scenarios="1"/>
  <mergeCells count="253">
    <mergeCell ref="C51:L51"/>
    <mergeCell ref="K35:L35"/>
    <mergeCell ref="W37:X37"/>
    <mergeCell ref="AG35:AH35"/>
    <mergeCell ref="AI35:AJ35"/>
    <mergeCell ref="AC35:AD35"/>
    <mergeCell ref="AE35:AF35"/>
    <mergeCell ref="S35:T35"/>
    <mergeCell ref="AC43:AD43"/>
    <mergeCell ref="AE43:AF43"/>
    <mergeCell ref="AA43:AB43"/>
    <mergeCell ref="C43:L43"/>
    <mergeCell ref="M43:N43"/>
    <mergeCell ref="O43:P43"/>
    <mergeCell ref="Q43:R43"/>
    <mergeCell ref="S43:T43"/>
    <mergeCell ref="U43:V43"/>
    <mergeCell ref="W41:X41"/>
    <mergeCell ref="A47:L47"/>
    <mergeCell ref="M47:N47"/>
    <mergeCell ref="O47:P47"/>
    <mergeCell ref="AC47:AD47"/>
    <mergeCell ref="AE47:AF47"/>
    <mergeCell ref="AA47:AB47"/>
    <mergeCell ref="A33:J33"/>
    <mergeCell ref="K33:L33"/>
    <mergeCell ref="M26:AJ26"/>
    <mergeCell ref="M29:AJ30"/>
    <mergeCell ref="M31:P31"/>
    <mergeCell ref="Q31:T31"/>
    <mergeCell ref="AC31:AF31"/>
    <mergeCell ref="AC32:AD32"/>
    <mergeCell ref="AE32:AF32"/>
    <mergeCell ref="A26:L26"/>
    <mergeCell ref="U31:X31"/>
    <mergeCell ref="Y31:AB31"/>
    <mergeCell ref="Y33:Z33"/>
    <mergeCell ref="AA33:AB33"/>
    <mergeCell ref="AC33:AD33"/>
    <mergeCell ref="K37:L37"/>
    <mergeCell ref="M37:N37"/>
    <mergeCell ref="O37:P37"/>
    <mergeCell ref="Q37:R37"/>
    <mergeCell ref="S37:T37"/>
    <mergeCell ref="U37:V37"/>
    <mergeCell ref="K38:L38"/>
    <mergeCell ref="S38:T38"/>
    <mergeCell ref="U38:V38"/>
    <mergeCell ref="U35:V35"/>
    <mergeCell ref="M35:N35"/>
    <mergeCell ref="M33:N33"/>
    <mergeCell ref="O33:P33"/>
    <mergeCell ref="Q33:R33"/>
    <mergeCell ref="S33:T33"/>
    <mergeCell ref="U33:V33"/>
    <mergeCell ref="Y43:Z43"/>
    <mergeCell ref="AI43:AJ43"/>
    <mergeCell ref="AG43:AH43"/>
    <mergeCell ref="W43:X43"/>
    <mergeCell ref="S42:T42"/>
    <mergeCell ref="U42:V42"/>
    <mergeCell ref="W42:X42"/>
    <mergeCell ref="Y42:Z42"/>
    <mergeCell ref="W40:X40"/>
    <mergeCell ref="Y40:Z40"/>
    <mergeCell ref="AA40:AB40"/>
    <mergeCell ref="S41:T41"/>
    <mergeCell ref="AC39:AD39"/>
    <mergeCell ref="AC42:AD42"/>
    <mergeCell ref="AE42:AF42"/>
    <mergeCell ref="AA37:AB37"/>
    <mergeCell ref="W33:X33"/>
    <mergeCell ref="B49:L49"/>
    <mergeCell ref="M49:AJ49"/>
    <mergeCell ref="B50:L50"/>
    <mergeCell ref="M50:AJ50"/>
    <mergeCell ref="AE46:AF46"/>
    <mergeCell ref="B34:B38"/>
    <mergeCell ref="K34:L34"/>
    <mergeCell ref="M34:N34"/>
    <mergeCell ref="O34:P34"/>
    <mergeCell ref="S39:T39"/>
    <mergeCell ref="U39:V39"/>
    <mergeCell ref="W39:X39"/>
    <mergeCell ref="M39:N39"/>
    <mergeCell ref="O39:P39"/>
    <mergeCell ref="C42:J42"/>
    <mergeCell ref="AC41:AD41"/>
    <mergeCell ref="AE41:AF41"/>
    <mergeCell ref="AG41:AH41"/>
    <mergeCell ref="AA42:AB42"/>
    <mergeCell ref="AG42:AH42"/>
    <mergeCell ref="AI42:AJ42"/>
    <mergeCell ref="U41:V41"/>
    <mergeCell ref="U47:V47"/>
    <mergeCell ref="W47:X47"/>
    <mergeCell ref="K41:L41"/>
    <mergeCell ref="K39:L39"/>
    <mergeCell ref="C39:J39"/>
    <mergeCell ref="Q42:R42"/>
    <mergeCell ref="Q41:R41"/>
    <mergeCell ref="S40:T40"/>
    <mergeCell ref="U40:V40"/>
    <mergeCell ref="K42:L42"/>
    <mergeCell ref="A48:L48"/>
    <mergeCell ref="M48:AJ48"/>
    <mergeCell ref="Y47:Z47"/>
    <mergeCell ref="Q47:R47"/>
    <mergeCell ref="S47:T47"/>
    <mergeCell ref="AG47:AH47"/>
    <mergeCell ref="AI47:AJ47"/>
    <mergeCell ref="AG46:AH46"/>
    <mergeCell ref="AI46:AJ46"/>
    <mergeCell ref="Y46:Z46"/>
    <mergeCell ref="AA46:AB46"/>
    <mergeCell ref="AC46:AD46"/>
    <mergeCell ref="AA35:AB35"/>
    <mergeCell ref="AC37:AD37"/>
    <mergeCell ref="AE37:AF37"/>
    <mergeCell ref="Y37:Z37"/>
    <mergeCell ref="Y41:Z41"/>
    <mergeCell ref="AA41:AB41"/>
    <mergeCell ref="AE39:AF39"/>
    <mergeCell ref="W35:X35"/>
    <mergeCell ref="A46:K46"/>
    <mergeCell ref="M46:N46"/>
    <mergeCell ref="O46:P46"/>
    <mergeCell ref="Q46:R46"/>
    <mergeCell ref="S46:T46"/>
    <mergeCell ref="U46:V46"/>
    <mergeCell ref="B39:B43"/>
    <mergeCell ref="W46:X46"/>
    <mergeCell ref="O40:P40"/>
    <mergeCell ref="Q40:R40"/>
    <mergeCell ref="M41:N41"/>
    <mergeCell ref="M42:N42"/>
    <mergeCell ref="O42:P42"/>
    <mergeCell ref="C40:J40"/>
    <mergeCell ref="C41:J41"/>
    <mergeCell ref="K40:L40"/>
    <mergeCell ref="Y34:Z34"/>
    <mergeCell ref="AE33:AF33"/>
    <mergeCell ref="AI40:AJ40"/>
    <mergeCell ref="AG33:AH33"/>
    <mergeCell ref="AI33:AJ33"/>
    <mergeCell ref="O35:P35"/>
    <mergeCell ref="A29:J32"/>
    <mergeCell ref="K29:L32"/>
    <mergeCell ref="AG31:AJ31"/>
    <mergeCell ref="M32:N32"/>
    <mergeCell ref="O32:P32"/>
    <mergeCell ref="Q32:R32"/>
    <mergeCell ref="S32:T32"/>
    <mergeCell ref="U32:V32"/>
    <mergeCell ref="W32:X32"/>
    <mergeCell ref="Y32:Z32"/>
    <mergeCell ref="Q35:R35"/>
    <mergeCell ref="AG34:AH34"/>
    <mergeCell ref="AI34:AJ34"/>
    <mergeCell ref="AA34:AB34"/>
    <mergeCell ref="AA32:AB32"/>
    <mergeCell ref="AG32:AH32"/>
    <mergeCell ref="AI32:AJ32"/>
    <mergeCell ref="Y35:Z35"/>
    <mergeCell ref="Q34:R34"/>
    <mergeCell ref="AG37:AH37"/>
    <mergeCell ref="AI37:AJ37"/>
    <mergeCell ref="M40:N40"/>
    <mergeCell ref="AG40:AH40"/>
    <mergeCell ref="AG38:AH38"/>
    <mergeCell ref="Y38:Z38"/>
    <mergeCell ref="AA38:AB38"/>
    <mergeCell ref="AA39:AB39"/>
    <mergeCell ref="W38:X38"/>
    <mergeCell ref="AC34:AD34"/>
    <mergeCell ref="AE34:AF34"/>
    <mergeCell ref="S34:T34"/>
    <mergeCell ref="U34:V34"/>
    <mergeCell ref="AC38:AD38"/>
    <mergeCell ref="AE38:AF38"/>
    <mergeCell ref="AA36:AB36"/>
    <mergeCell ref="Y36:Z36"/>
    <mergeCell ref="W36:X36"/>
    <mergeCell ref="Q39:R39"/>
    <mergeCell ref="M38:N38"/>
    <mergeCell ref="O38:P38"/>
    <mergeCell ref="Q38:R38"/>
    <mergeCell ref="W34:X34"/>
    <mergeCell ref="R3:U3"/>
    <mergeCell ref="B2:M7"/>
    <mergeCell ref="V7:AJ7"/>
    <mergeCell ref="R7:U7"/>
    <mergeCell ref="R4:U4"/>
    <mergeCell ref="R5:U6"/>
    <mergeCell ref="M19:R20"/>
    <mergeCell ref="S19:X20"/>
    <mergeCell ref="Y20:AC20"/>
    <mergeCell ref="A10:AJ10"/>
    <mergeCell ref="A13:AJ13"/>
    <mergeCell ref="S16:X16"/>
    <mergeCell ref="Y16:AD16"/>
    <mergeCell ref="AE16:AJ16"/>
    <mergeCell ref="A16:F16"/>
    <mergeCell ref="M16:R16"/>
    <mergeCell ref="G19:L20"/>
    <mergeCell ref="AD1:AJ1"/>
    <mergeCell ref="V2:Y2"/>
    <mergeCell ref="AI2:AJ2"/>
    <mergeCell ref="Z2:AH2"/>
    <mergeCell ref="B44:B45"/>
    <mergeCell ref="A34:A45"/>
    <mergeCell ref="M45:AJ45"/>
    <mergeCell ref="Y39:Z39"/>
    <mergeCell ref="AI39:AJ39"/>
    <mergeCell ref="AG39:AH39"/>
    <mergeCell ref="K44:L44"/>
    <mergeCell ref="K45:L45"/>
    <mergeCell ref="M44:AJ44"/>
    <mergeCell ref="Q36:R36"/>
    <mergeCell ref="O36:P36"/>
    <mergeCell ref="M36:N36"/>
    <mergeCell ref="K36:L36"/>
    <mergeCell ref="AI36:AJ36"/>
    <mergeCell ref="AG36:AH36"/>
    <mergeCell ref="AE36:AF36"/>
    <mergeCell ref="AC36:AD36"/>
    <mergeCell ref="AI38:AJ38"/>
    <mergeCell ref="R2:U2"/>
    <mergeCell ref="V3:AJ3"/>
    <mergeCell ref="M51:AJ51"/>
    <mergeCell ref="M27:AJ27"/>
    <mergeCell ref="U36:V36"/>
    <mergeCell ref="S36:T36"/>
    <mergeCell ref="AI41:AJ41"/>
    <mergeCell ref="AC40:AD40"/>
    <mergeCell ref="V4:AJ4"/>
    <mergeCell ref="V5:AJ6"/>
    <mergeCell ref="G23:K23"/>
    <mergeCell ref="L23:P23"/>
    <mergeCell ref="Q23:U23"/>
    <mergeCell ref="V23:Z23"/>
    <mergeCell ref="G24:K24"/>
    <mergeCell ref="L24:P24"/>
    <mergeCell ref="Q24:U24"/>
    <mergeCell ref="V24:Z24"/>
    <mergeCell ref="A27:L27"/>
    <mergeCell ref="M21:R21"/>
    <mergeCell ref="S21:X21"/>
    <mergeCell ref="Y21:AC21"/>
    <mergeCell ref="G21:L21"/>
    <mergeCell ref="AE40:AF40"/>
    <mergeCell ref="O41:P41"/>
    <mergeCell ref="G16:L16"/>
  </mergeCells>
  <phoneticPr fontId="1"/>
  <conditionalFormatting sqref="G16:L16 S16:X16 Y21:AC21 G21:L21 M33:AJ33 K39:L39 K41:L41 V7:AJ7 V4 K34:L35 K37:L37 K36 V3:AJ3 V2 Z2 AI2">
    <cfRule type="containsBlanks" dxfId="6" priority="8">
      <formula>LEN(TRIM(G2))=0</formula>
    </cfRule>
  </conditionalFormatting>
  <conditionalFormatting sqref="K40:L40">
    <cfRule type="containsBlanks" dxfId="5" priority="7">
      <formula>LEN(TRIM(K40))=0</formula>
    </cfRule>
  </conditionalFormatting>
  <conditionalFormatting sqref="K42:L42">
    <cfRule type="containsBlanks" dxfId="4" priority="6">
      <formula>LEN(TRIM(K42))=0</formula>
    </cfRule>
  </conditionalFormatting>
  <conditionalFormatting sqref="K44:L44">
    <cfRule type="containsBlanks" dxfId="3" priority="5">
      <formula>LEN(TRIM(K44))=0</formula>
    </cfRule>
  </conditionalFormatting>
  <conditionalFormatting sqref="G23:G24">
    <cfRule type="containsBlanks" dxfId="2" priority="2">
      <formula>LEN(TRIM(G23))=0</formula>
    </cfRule>
  </conditionalFormatting>
  <conditionalFormatting sqref="V5">
    <cfRule type="containsBlanks" dxfId="1" priority="3">
      <formula>LEN(TRIM(V5))=0</formula>
    </cfRule>
  </conditionalFormatting>
  <conditionalFormatting sqref="L24:U24">
    <cfRule type="containsBlanks" dxfId="0" priority="1">
      <formula>LEN(TRIM(L24))=0</formula>
    </cfRule>
  </conditionalFormatting>
  <dataValidations count="8">
    <dataValidation type="list" allowBlank="1" showInputMessage="1" showErrorMessage="1" sqref="K39:L40 K42:L42 K34:L35 K37:L37">
      <formula1>"○,―"</formula1>
    </dataValidation>
    <dataValidation type="list" allowBlank="1" showInputMessage="1" showErrorMessage="1" sqref="Y21">
      <formula1>"○,×"</formula1>
    </dataValidation>
    <dataValidation type="list" allowBlank="1" showInputMessage="1" showErrorMessage="1" sqref="K44:L44">
      <formula1>"配置,兼務,―"</formula1>
    </dataValidation>
    <dataValidation type="list" allowBlank="1" showInputMessage="1" showErrorMessage="1" sqref="K41:L41">
      <formula1>$AM$40:$AM$44</formula1>
    </dataValidation>
    <dataValidation type="list" allowBlank="1" showInputMessage="1" showErrorMessage="1" sqref="G24:K24">
      <formula1>"あり,なし"</formula1>
    </dataValidation>
    <dataValidation type="list" allowBlank="1" showInputMessage="1" showErrorMessage="1" sqref="V3:AJ3">
      <formula1>"小規模保育事業（Ａ型）,事業所内保育事業（Ａ型）"</formula1>
    </dataValidation>
    <dataValidation type="list" allowBlank="1" showInputMessage="1" showErrorMessage="1" sqref="L24:P24">
      <formula1>$BA$2:$BA$9</formula1>
    </dataValidation>
    <dataValidation type="list" allowBlank="1" showInputMessage="1" showErrorMessage="1" sqref="Q24:U24">
      <formula1>$BC$2:$BC$8</formula1>
    </dataValidation>
  </dataValidations>
  <pageMargins left="0.7" right="0.7" top="0.75" bottom="0.75" header="0.3" footer="0.3"/>
  <pageSetup paperSize="9" scale="8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G15"/>
  <sheetViews>
    <sheetView view="pageBreakPreview" zoomScaleNormal="55" zoomScaleSheetLayoutView="100" workbookViewId="0">
      <selection activeCell="C26" sqref="C26:V26"/>
    </sheetView>
  </sheetViews>
  <sheetFormatPr defaultRowHeight="13.5"/>
  <cols>
    <col min="1" max="1" width="5.25" style="9" customWidth="1"/>
    <col min="2" max="2" width="5.375" style="9" customWidth="1"/>
    <col min="3" max="3" width="28.75" style="9" customWidth="1"/>
    <col min="4" max="4" width="11.625" style="9" customWidth="1"/>
    <col min="5" max="5" width="11.375" style="9" customWidth="1"/>
    <col min="6" max="256" width="9" style="9"/>
    <col min="257" max="257" width="5.25" style="9" customWidth="1"/>
    <col min="258" max="258" width="5.375" style="9" customWidth="1"/>
    <col min="259" max="259" width="28.75" style="9" customWidth="1"/>
    <col min="260" max="260" width="11.75" style="9" customWidth="1"/>
    <col min="261" max="512" width="9" style="9"/>
    <col min="513" max="513" width="5.25" style="9" customWidth="1"/>
    <col min="514" max="514" width="5.375" style="9" customWidth="1"/>
    <col min="515" max="515" width="28.75" style="9" customWidth="1"/>
    <col min="516" max="516" width="11.75" style="9" customWidth="1"/>
    <col min="517" max="768" width="9" style="9"/>
    <col min="769" max="769" width="5.25" style="9" customWidth="1"/>
    <col min="770" max="770" width="5.375" style="9" customWidth="1"/>
    <col min="771" max="771" width="28.75" style="9" customWidth="1"/>
    <col min="772" max="772" width="11.75" style="9" customWidth="1"/>
    <col min="773" max="1024" width="9" style="9"/>
    <col min="1025" max="1025" width="5.25" style="9" customWidth="1"/>
    <col min="1026" max="1026" width="5.375" style="9" customWidth="1"/>
    <col min="1027" max="1027" width="28.75" style="9" customWidth="1"/>
    <col min="1028" max="1028" width="11.75" style="9" customWidth="1"/>
    <col min="1029" max="1280" width="9" style="9"/>
    <col min="1281" max="1281" width="5.25" style="9" customWidth="1"/>
    <col min="1282" max="1282" width="5.375" style="9" customWidth="1"/>
    <col min="1283" max="1283" width="28.75" style="9" customWidth="1"/>
    <col min="1284" max="1284" width="11.75" style="9" customWidth="1"/>
    <col min="1285" max="1536" width="9" style="9"/>
    <col min="1537" max="1537" width="5.25" style="9" customWidth="1"/>
    <col min="1538" max="1538" width="5.375" style="9" customWidth="1"/>
    <col min="1539" max="1539" width="28.75" style="9" customWidth="1"/>
    <col min="1540" max="1540" width="11.75" style="9" customWidth="1"/>
    <col min="1541" max="1792" width="9" style="9"/>
    <col min="1793" max="1793" width="5.25" style="9" customWidth="1"/>
    <col min="1794" max="1794" width="5.375" style="9" customWidth="1"/>
    <col min="1795" max="1795" width="28.75" style="9" customWidth="1"/>
    <col min="1796" max="1796" width="11.75" style="9" customWidth="1"/>
    <col min="1797" max="2048" width="9" style="9"/>
    <col min="2049" max="2049" width="5.25" style="9" customWidth="1"/>
    <col min="2050" max="2050" width="5.375" style="9" customWidth="1"/>
    <col min="2051" max="2051" width="28.75" style="9" customWidth="1"/>
    <col min="2052" max="2052" width="11.75" style="9" customWidth="1"/>
    <col min="2053" max="2304" width="9" style="9"/>
    <col min="2305" max="2305" width="5.25" style="9" customWidth="1"/>
    <col min="2306" max="2306" width="5.375" style="9" customWidth="1"/>
    <col min="2307" max="2307" width="28.75" style="9" customWidth="1"/>
    <col min="2308" max="2308" width="11.75" style="9" customWidth="1"/>
    <col min="2309" max="2560" width="9" style="9"/>
    <col min="2561" max="2561" width="5.25" style="9" customWidth="1"/>
    <col min="2562" max="2562" width="5.375" style="9" customWidth="1"/>
    <col min="2563" max="2563" width="28.75" style="9" customWidth="1"/>
    <col min="2564" max="2564" width="11.75" style="9" customWidth="1"/>
    <col min="2565" max="2816" width="9" style="9"/>
    <col min="2817" max="2817" width="5.25" style="9" customWidth="1"/>
    <col min="2818" max="2818" width="5.375" style="9" customWidth="1"/>
    <col min="2819" max="2819" width="28.75" style="9" customWidth="1"/>
    <col min="2820" max="2820" width="11.75" style="9" customWidth="1"/>
    <col min="2821" max="3072" width="9" style="9"/>
    <col min="3073" max="3073" width="5.25" style="9" customWidth="1"/>
    <col min="3074" max="3074" width="5.375" style="9" customWidth="1"/>
    <col min="3075" max="3075" width="28.75" style="9" customWidth="1"/>
    <col min="3076" max="3076" width="11.75" style="9" customWidth="1"/>
    <col min="3077" max="3328" width="9" style="9"/>
    <col min="3329" max="3329" width="5.25" style="9" customWidth="1"/>
    <col min="3330" max="3330" width="5.375" style="9" customWidth="1"/>
    <col min="3331" max="3331" width="28.75" style="9" customWidth="1"/>
    <col min="3332" max="3332" width="11.75" style="9" customWidth="1"/>
    <col min="3333" max="3584" width="9" style="9"/>
    <col min="3585" max="3585" width="5.25" style="9" customWidth="1"/>
    <col min="3586" max="3586" width="5.375" style="9" customWidth="1"/>
    <col min="3587" max="3587" width="28.75" style="9" customWidth="1"/>
    <col min="3588" max="3588" width="11.75" style="9" customWidth="1"/>
    <col min="3589" max="3840" width="9" style="9"/>
    <col min="3841" max="3841" width="5.25" style="9" customWidth="1"/>
    <col min="3842" max="3842" width="5.375" style="9" customWidth="1"/>
    <col min="3843" max="3843" width="28.75" style="9" customWidth="1"/>
    <col min="3844" max="3844" width="11.75" style="9" customWidth="1"/>
    <col min="3845" max="4096" width="9" style="9"/>
    <col min="4097" max="4097" width="5.25" style="9" customWidth="1"/>
    <col min="4098" max="4098" width="5.375" style="9" customWidth="1"/>
    <col min="4099" max="4099" width="28.75" style="9" customWidth="1"/>
    <col min="4100" max="4100" width="11.75" style="9" customWidth="1"/>
    <col min="4101" max="4352" width="9" style="9"/>
    <col min="4353" max="4353" width="5.25" style="9" customWidth="1"/>
    <col min="4354" max="4354" width="5.375" style="9" customWidth="1"/>
    <col min="4355" max="4355" width="28.75" style="9" customWidth="1"/>
    <col min="4356" max="4356" width="11.75" style="9" customWidth="1"/>
    <col min="4357" max="4608" width="9" style="9"/>
    <col min="4609" max="4609" width="5.25" style="9" customWidth="1"/>
    <col min="4610" max="4610" width="5.375" style="9" customWidth="1"/>
    <col min="4611" max="4611" width="28.75" style="9" customWidth="1"/>
    <col min="4612" max="4612" width="11.75" style="9" customWidth="1"/>
    <col min="4613" max="4864" width="9" style="9"/>
    <col min="4865" max="4865" width="5.25" style="9" customWidth="1"/>
    <col min="4866" max="4866" width="5.375" style="9" customWidth="1"/>
    <col min="4867" max="4867" width="28.75" style="9" customWidth="1"/>
    <col min="4868" max="4868" width="11.75" style="9" customWidth="1"/>
    <col min="4869" max="5120" width="9" style="9"/>
    <col min="5121" max="5121" width="5.25" style="9" customWidth="1"/>
    <col min="5122" max="5122" width="5.375" style="9" customWidth="1"/>
    <col min="5123" max="5123" width="28.75" style="9" customWidth="1"/>
    <col min="5124" max="5124" width="11.75" style="9" customWidth="1"/>
    <col min="5125" max="5376" width="9" style="9"/>
    <col min="5377" max="5377" width="5.25" style="9" customWidth="1"/>
    <col min="5378" max="5378" width="5.375" style="9" customWidth="1"/>
    <col min="5379" max="5379" width="28.75" style="9" customWidth="1"/>
    <col min="5380" max="5380" width="11.75" style="9" customWidth="1"/>
    <col min="5381" max="5632" width="9" style="9"/>
    <col min="5633" max="5633" width="5.25" style="9" customWidth="1"/>
    <col min="5634" max="5634" width="5.375" style="9" customWidth="1"/>
    <col min="5635" max="5635" width="28.75" style="9" customWidth="1"/>
    <col min="5636" max="5636" width="11.75" style="9" customWidth="1"/>
    <col min="5637" max="5888" width="9" style="9"/>
    <col min="5889" max="5889" width="5.25" style="9" customWidth="1"/>
    <col min="5890" max="5890" width="5.375" style="9" customWidth="1"/>
    <col min="5891" max="5891" width="28.75" style="9" customWidth="1"/>
    <col min="5892" max="5892" width="11.75" style="9" customWidth="1"/>
    <col min="5893" max="6144" width="9" style="9"/>
    <col min="6145" max="6145" width="5.25" style="9" customWidth="1"/>
    <col min="6146" max="6146" width="5.375" style="9" customWidth="1"/>
    <col min="6147" max="6147" width="28.75" style="9" customWidth="1"/>
    <col min="6148" max="6148" width="11.75" style="9" customWidth="1"/>
    <col min="6149" max="6400" width="9" style="9"/>
    <col min="6401" max="6401" width="5.25" style="9" customWidth="1"/>
    <col min="6402" max="6402" width="5.375" style="9" customWidth="1"/>
    <col min="6403" max="6403" width="28.75" style="9" customWidth="1"/>
    <col min="6404" max="6404" width="11.75" style="9" customWidth="1"/>
    <col min="6405" max="6656" width="9" style="9"/>
    <col min="6657" max="6657" width="5.25" style="9" customWidth="1"/>
    <col min="6658" max="6658" width="5.375" style="9" customWidth="1"/>
    <col min="6659" max="6659" width="28.75" style="9" customWidth="1"/>
    <col min="6660" max="6660" width="11.75" style="9" customWidth="1"/>
    <col min="6661" max="6912" width="9" style="9"/>
    <col min="6913" max="6913" width="5.25" style="9" customWidth="1"/>
    <col min="6914" max="6914" width="5.375" style="9" customWidth="1"/>
    <col min="6915" max="6915" width="28.75" style="9" customWidth="1"/>
    <col min="6916" max="6916" width="11.75" style="9" customWidth="1"/>
    <col min="6917" max="7168" width="9" style="9"/>
    <col min="7169" max="7169" width="5.25" style="9" customWidth="1"/>
    <col min="7170" max="7170" width="5.375" style="9" customWidth="1"/>
    <col min="7171" max="7171" width="28.75" style="9" customWidth="1"/>
    <col min="7172" max="7172" width="11.75" style="9" customWidth="1"/>
    <col min="7173" max="7424" width="9" style="9"/>
    <col min="7425" max="7425" width="5.25" style="9" customWidth="1"/>
    <col min="7426" max="7426" width="5.375" style="9" customWidth="1"/>
    <col min="7427" max="7427" width="28.75" style="9" customWidth="1"/>
    <col min="7428" max="7428" width="11.75" style="9" customWidth="1"/>
    <col min="7429" max="7680" width="9" style="9"/>
    <col min="7681" max="7681" width="5.25" style="9" customWidth="1"/>
    <col min="7682" max="7682" width="5.375" style="9" customWidth="1"/>
    <col min="7683" max="7683" width="28.75" style="9" customWidth="1"/>
    <col min="7684" max="7684" width="11.75" style="9" customWidth="1"/>
    <col min="7685" max="7936" width="9" style="9"/>
    <col min="7937" max="7937" width="5.25" style="9" customWidth="1"/>
    <col min="7938" max="7938" width="5.375" style="9" customWidth="1"/>
    <col min="7939" max="7939" width="28.75" style="9" customWidth="1"/>
    <col min="7940" max="7940" width="11.75" style="9" customWidth="1"/>
    <col min="7941" max="8192" width="9" style="9"/>
    <col min="8193" max="8193" width="5.25" style="9" customWidth="1"/>
    <col min="8194" max="8194" width="5.375" style="9" customWidth="1"/>
    <col min="8195" max="8195" width="28.75" style="9" customWidth="1"/>
    <col min="8196" max="8196" width="11.75" style="9" customWidth="1"/>
    <col min="8197" max="8448" width="9" style="9"/>
    <col min="8449" max="8449" width="5.25" style="9" customWidth="1"/>
    <col min="8450" max="8450" width="5.375" style="9" customWidth="1"/>
    <col min="8451" max="8451" width="28.75" style="9" customWidth="1"/>
    <col min="8452" max="8452" width="11.75" style="9" customWidth="1"/>
    <col min="8453" max="8704" width="9" style="9"/>
    <col min="8705" max="8705" width="5.25" style="9" customWidth="1"/>
    <col min="8706" max="8706" width="5.375" style="9" customWidth="1"/>
    <col min="8707" max="8707" width="28.75" style="9" customWidth="1"/>
    <col min="8708" max="8708" width="11.75" style="9" customWidth="1"/>
    <col min="8709" max="8960" width="9" style="9"/>
    <col min="8961" max="8961" width="5.25" style="9" customWidth="1"/>
    <col min="8962" max="8962" width="5.375" style="9" customWidth="1"/>
    <col min="8963" max="8963" width="28.75" style="9" customWidth="1"/>
    <col min="8964" max="8964" width="11.75" style="9" customWidth="1"/>
    <col min="8965" max="9216" width="9" style="9"/>
    <col min="9217" max="9217" width="5.25" style="9" customWidth="1"/>
    <col min="9218" max="9218" width="5.375" style="9" customWidth="1"/>
    <col min="9219" max="9219" width="28.75" style="9" customWidth="1"/>
    <col min="9220" max="9220" width="11.75" style="9" customWidth="1"/>
    <col min="9221" max="9472" width="9" style="9"/>
    <col min="9473" max="9473" width="5.25" style="9" customWidth="1"/>
    <col min="9474" max="9474" width="5.375" style="9" customWidth="1"/>
    <col min="9475" max="9475" width="28.75" style="9" customWidth="1"/>
    <col min="9476" max="9476" width="11.75" style="9" customWidth="1"/>
    <col min="9477" max="9728" width="9" style="9"/>
    <col min="9729" max="9729" width="5.25" style="9" customWidth="1"/>
    <col min="9730" max="9730" width="5.375" style="9" customWidth="1"/>
    <col min="9731" max="9731" width="28.75" style="9" customWidth="1"/>
    <col min="9732" max="9732" width="11.75" style="9" customWidth="1"/>
    <col min="9733" max="9984" width="9" style="9"/>
    <col min="9985" max="9985" width="5.25" style="9" customWidth="1"/>
    <col min="9986" max="9986" width="5.375" style="9" customWidth="1"/>
    <col min="9987" max="9987" width="28.75" style="9" customWidth="1"/>
    <col min="9988" max="9988" width="11.75" style="9" customWidth="1"/>
    <col min="9989" max="10240" width="9" style="9"/>
    <col min="10241" max="10241" width="5.25" style="9" customWidth="1"/>
    <col min="10242" max="10242" width="5.375" style="9" customWidth="1"/>
    <col min="10243" max="10243" width="28.75" style="9" customWidth="1"/>
    <col min="10244" max="10244" width="11.75" style="9" customWidth="1"/>
    <col min="10245" max="10496" width="9" style="9"/>
    <col min="10497" max="10497" width="5.25" style="9" customWidth="1"/>
    <col min="10498" max="10498" width="5.375" style="9" customWidth="1"/>
    <col min="10499" max="10499" width="28.75" style="9" customWidth="1"/>
    <col min="10500" max="10500" width="11.75" style="9" customWidth="1"/>
    <col min="10501" max="10752" width="9" style="9"/>
    <col min="10753" max="10753" width="5.25" style="9" customWidth="1"/>
    <col min="10754" max="10754" width="5.375" style="9" customWidth="1"/>
    <col min="10755" max="10755" width="28.75" style="9" customWidth="1"/>
    <col min="10756" max="10756" width="11.75" style="9" customWidth="1"/>
    <col min="10757" max="11008" width="9" style="9"/>
    <col min="11009" max="11009" width="5.25" style="9" customWidth="1"/>
    <col min="11010" max="11010" width="5.375" style="9" customWidth="1"/>
    <col min="11011" max="11011" width="28.75" style="9" customWidth="1"/>
    <col min="11012" max="11012" width="11.75" style="9" customWidth="1"/>
    <col min="11013" max="11264" width="9" style="9"/>
    <col min="11265" max="11265" width="5.25" style="9" customWidth="1"/>
    <col min="11266" max="11266" width="5.375" style="9" customWidth="1"/>
    <col min="11267" max="11267" width="28.75" style="9" customWidth="1"/>
    <col min="11268" max="11268" width="11.75" style="9" customWidth="1"/>
    <col min="11269" max="11520" width="9" style="9"/>
    <col min="11521" max="11521" width="5.25" style="9" customWidth="1"/>
    <col min="11522" max="11522" width="5.375" style="9" customWidth="1"/>
    <col min="11523" max="11523" width="28.75" style="9" customWidth="1"/>
    <col min="11524" max="11524" width="11.75" style="9" customWidth="1"/>
    <col min="11525" max="11776" width="9" style="9"/>
    <col min="11777" max="11777" width="5.25" style="9" customWidth="1"/>
    <col min="11778" max="11778" width="5.375" style="9" customWidth="1"/>
    <col min="11779" max="11779" width="28.75" style="9" customWidth="1"/>
    <col min="11780" max="11780" width="11.75" style="9" customWidth="1"/>
    <col min="11781" max="12032" width="9" style="9"/>
    <col min="12033" max="12033" width="5.25" style="9" customWidth="1"/>
    <col min="12034" max="12034" width="5.375" style="9" customWidth="1"/>
    <col min="12035" max="12035" width="28.75" style="9" customWidth="1"/>
    <col min="12036" max="12036" width="11.75" style="9" customWidth="1"/>
    <col min="12037" max="12288" width="9" style="9"/>
    <col min="12289" max="12289" width="5.25" style="9" customWidth="1"/>
    <col min="12290" max="12290" width="5.375" style="9" customWidth="1"/>
    <col min="12291" max="12291" width="28.75" style="9" customWidth="1"/>
    <col min="12292" max="12292" width="11.75" style="9" customWidth="1"/>
    <col min="12293" max="12544" width="9" style="9"/>
    <col min="12545" max="12545" width="5.25" style="9" customWidth="1"/>
    <col min="12546" max="12546" width="5.375" style="9" customWidth="1"/>
    <col min="12547" max="12547" width="28.75" style="9" customWidth="1"/>
    <col min="12548" max="12548" width="11.75" style="9" customWidth="1"/>
    <col min="12549" max="12800" width="9" style="9"/>
    <col min="12801" max="12801" width="5.25" style="9" customWidth="1"/>
    <col min="12802" max="12802" width="5.375" style="9" customWidth="1"/>
    <col min="12803" max="12803" width="28.75" style="9" customWidth="1"/>
    <col min="12804" max="12804" width="11.75" style="9" customWidth="1"/>
    <col min="12805" max="13056" width="9" style="9"/>
    <col min="13057" max="13057" width="5.25" style="9" customWidth="1"/>
    <col min="13058" max="13058" width="5.375" style="9" customWidth="1"/>
    <col min="13059" max="13059" width="28.75" style="9" customWidth="1"/>
    <col min="13060" max="13060" width="11.75" style="9" customWidth="1"/>
    <col min="13061" max="13312" width="9" style="9"/>
    <col min="13313" max="13313" width="5.25" style="9" customWidth="1"/>
    <col min="13314" max="13314" width="5.375" style="9" customWidth="1"/>
    <col min="13315" max="13315" width="28.75" style="9" customWidth="1"/>
    <col min="13316" max="13316" width="11.75" style="9" customWidth="1"/>
    <col min="13317" max="13568" width="9" style="9"/>
    <col min="13569" max="13569" width="5.25" style="9" customWidth="1"/>
    <col min="13570" max="13570" width="5.375" style="9" customWidth="1"/>
    <col min="13571" max="13571" width="28.75" style="9" customWidth="1"/>
    <col min="13572" max="13572" width="11.75" style="9" customWidth="1"/>
    <col min="13573" max="13824" width="9" style="9"/>
    <col min="13825" max="13825" width="5.25" style="9" customWidth="1"/>
    <col min="13826" max="13826" width="5.375" style="9" customWidth="1"/>
    <col min="13827" max="13827" width="28.75" style="9" customWidth="1"/>
    <col min="13828" max="13828" width="11.75" style="9" customWidth="1"/>
    <col min="13829" max="14080" width="9" style="9"/>
    <col min="14081" max="14081" width="5.25" style="9" customWidth="1"/>
    <col min="14082" max="14082" width="5.375" style="9" customWidth="1"/>
    <col min="14083" max="14083" width="28.75" style="9" customWidth="1"/>
    <col min="14084" max="14084" width="11.75" style="9" customWidth="1"/>
    <col min="14085" max="14336" width="9" style="9"/>
    <col min="14337" max="14337" width="5.25" style="9" customWidth="1"/>
    <col min="14338" max="14338" width="5.375" style="9" customWidth="1"/>
    <col min="14339" max="14339" width="28.75" style="9" customWidth="1"/>
    <col min="14340" max="14340" width="11.75" style="9" customWidth="1"/>
    <col min="14341" max="14592" width="9" style="9"/>
    <col min="14593" max="14593" width="5.25" style="9" customWidth="1"/>
    <col min="14594" max="14594" width="5.375" style="9" customWidth="1"/>
    <col min="14595" max="14595" width="28.75" style="9" customWidth="1"/>
    <col min="14596" max="14596" width="11.75" style="9" customWidth="1"/>
    <col min="14597" max="14848" width="9" style="9"/>
    <col min="14849" max="14849" width="5.25" style="9" customWidth="1"/>
    <col min="14850" max="14850" width="5.375" style="9" customWidth="1"/>
    <col min="14851" max="14851" width="28.75" style="9" customWidth="1"/>
    <col min="14852" max="14852" width="11.75" style="9" customWidth="1"/>
    <col min="14853" max="15104" width="9" style="9"/>
    <col min="15105" max="15105" width="5.25" style="9" customWidth="1"/>
    <col min="15106" max="15106" width="5.375" style="9" customWidth="1"/>
    <col min="15107" max="15107" width="28.75" style="9" customWidth="1"/>
    <col min="15108" max="15108" width="11.75" style="9" customWidth="1"/>
    <col min="15109" max="15360" width="9" style="9"/>
    <col min="15361" max="15361" width="5.25" style="9" customWidth="1"/>
    <col min="15362" max="15362" width="5.375" style="9" customWidth="1"/>
    <col min="15363" max="15363" width="28.75" style="9" customWidth="1"/>
    <col min="15364" max="15364" width="11.75" style="9" customWidth="1"/>
    <col min="15365" max="15616" width="9" style="9"/>
    <col min="15617" max="15617" width="5.25" style="9" customWidth="1"/>
    <col min="15618" max="15618" width="5.375" style="9" customWidth="1"/>
    <col min="15619" max="15619" width="28.75" style="9" customWidth="1"/>
    <col min="15620" max="15620" width="11.75" style="9" customWidth="1"/>
    <col min="15621" max="15872" width="9" style="9"/>
    <col min="15873" max="15873" width="5.25" style="9" customWidth="1"/>
    <col min="15874" max="15874" width="5.375" style="9" customWidth="1"/>
    <col min="15875" max="15875" width="28.75" style="9" customWidth="1"/>
    <col min="15876" max="15876" width="11.75" style="9" customWidth="1"/>
    <col min="15877" max="16128" width="9" style="9"/>
    <col min="16129" max="16129" width="5.25" style="9" customWidth="1"/>
    <col min="16130" max="16130" width="5.375" style="9" customWidth="1"/>
    <col min="16131" max="16131" width="28.75" style="9" customWidth="1"/>
    <col min="16132" max="16132" width="11.75" style="9" customWidth="1"/>
    <col min="16133" max="16384" width="9" style="9"/>
  </cols>
  <sheetData>
    <row r="1" spans="1:7">
      <c r="A1" s="8"/>
      <c r="B1" s="8"/>
      <c r="C1" s="8"/>
      <c r="D1" s="8"/>
      <c r="E1" s="8"/>
      <c r="F1" s="8"/>
    </row>
    <row r="2" spans="1:7" ht="30.6" customHeight="1">
      <c r="B2" s="10"/>
      <c r="C2" s="11" t="s">
        <v>33</v>
      </c>
      <c r="D2" s="11" t="s">
        <v>12</v>
      </c>
      <c r="E2" s="11" t="s">
        <v>32</v>
      </c>
      <c r="F2" s="12" t="s">
        <v>34</v>
      </c>
      <c r="G2" s="12"/>
    </row>
    <row r="3" spans="1:7" ht="16.899999999999999" customHeight="1">
      <c r="B3" s="13">
        <v>0</v>
      </c>
      <c r="C3" s="14" t="s">
        <v>35</v>
      </c>
      <c r="D3" s="15">
        <v>2</v>
      </c>
      <c r="E3" s="15">
        <v>6</v>
      </c>
      <c r="F3" s="16">
        <f t="shared" ref="F3:F14" si="0">SUM(D3:E3)</f>
        <v>8</v>
      </c>
      <c r="G3" s="17"/>
    </row>
    <row r="4" spans="1:7" ht="16.899999999999999" customHeight="1">
      <c r="B4" s="13">
        <v>1</v>
      </c>
      <c r="C4" s="14" t="s">
        <v>36</v>
      </c>
      <c r="D4" s="15">
        <v>3</v>
      </c>
      <c r="E4" s="15">
        <v>6</v>
      </c>
      <c r="F4" s="16">
        <f t="shared" si="0"/>
        <v>9</v>
      </c>
      <c r="G4" s="17"/>
    </row>
    <row r="5" spans="1:7" ht="16.899999999999999" customHeight="1">
      <c r="B5" s="13">
        <v>2</v>
      </c>
      <c r="C5" s="14" t="s">
        <v>37</v>
      </c>
      <c r="D5" s="15">
        <v>4</v>
      </c>
      <c r="E5" s="15">
        <v>6</v>
      </c>
      <c r="F5" s="16">
        <f t="shared" si="0"/>
        <v>10</v>
      </c>
      <c r="G5" s="17"/>
    </row>
    <row r="6" spans="1:7" ht="16.899999999999999" customHeight="1">
      <c r="B6" s="13">
        <v>3</v>
      </c>
      <c r="C6" s="14" t="s">
        <v>38</v>
      </c>
      <c r="D6" s="15">
        <v>5</v>
      </c>
      <c r="E6" s="15">
        <v>6</v>
      </c>
      <c r="F6" s="16">
        <f t="shared" si="0"/>
        <v>11</v>
      </c>
      <c r="G6" s="17"/>
    </row>
    <row r="7" spans="1:7" ht="16.899999999999999" customHeight="1">
      <c r="B7" s="13">
        <v>4</v>
      </c>
      <c r="C7" s="14" t="s">
        <v>39</v>
      </c>
      <c r="D7" s="15">
        <v>6</v>
      </c>
      <c r="E7" s="15">
        <v>6</v>
      </c>
      <c r="F7" s="16">
        <f t="shared" si="0"/>
        <v>12</v>
      </c>
      <c r="G7" s="17"/>
    </row>
    <row r="8" spans="1:7" ht="16.899999999999999" customHeight="1">
      <c r="B8" s="13">
        <v>5</v>
      </c>
      <c r="C8" s="14" t="s">
        <v>40</v>
      </c>
      <c r="D8" s="15">
        <v>7</v>
      </c>
      <c r="E8" s="15">
        <v>6</v>
      </c>
      <c r="F8" s="16">
        <f t="shared" si="0"/>
        <v>13</v>
      </c>
      <c r="G8" s="17"/>
    </row>
    <row r="9" spans="1:7" ht="16.899999999999999" customHeight="1">
      <c r="B9" s="13">
        <v>6</v>
      </c>
      <c r="C9" s="14" t="s">
        <v>41</v>
      </c>
      <c r="D9" s="15">
        <v>8</v>
      </c>
      <c r="E9" s="15">
        <v>6</v>
      </c>
      <c r="F9" s="16">
        <f t="shared" si="0"/>
        <v>14</v>
      </c>
      <c r="G9" s="17"/>
    </row>
    <row r="10" spans="1:7" ht="16.899999999999999" customHeight="1">
      <c r="B10" s="13">
        <v>7</v>
      </c>
      <c r="C10" s="14" t="s">
        <v>42</v>
      </c>
      <c r="D10" s="15">
        <v>9</v>
      </c>
      <c r="E10" s="15">
        <v>6</v>
      </c>
      <c r="F10" s="16">
        <f t="shared" si="0"/>
        <v>15</v>
      </c>
      <c r="G10" s="17"/>
    </row>
    <row r="11" spans="1:7" ht="16.899999999999999" customHeight="1">
      <c r="B11" s="13">
        <v>8</v>
      </c>
      <c r="C11" s="14" t="s">
        <v>43</v>
      </c>
      <c r="D11" s="15">
        <v>10</v>
      </c>
      <c r="E11" s="15">
        <v>6</v>
      </c>
      <c r="F11" s="16">
        <f t="shared" si="0"/>
        <v>16</v>
      </c>
      <c r="G11" s="17"/>
    </row>
    <row r="12" spans="1:7" ht="16.899999999999999" customHeight="1">
      <c r="B12" s="13">
        <v>9</v>
      </c>
      <c r="C12" s="14" t="s">
        <v>44</v>
      </c>
      <c r="D12" s="15">
        <v>11</v>
      </c>
      <c r="E12" s="15">
        <v>6</v>
      </c>
      <c r="F12" s="16">
        <f t="shared" si="0"/>
        <v>17</v>
      </c>
      <c r="G12" s="17"/>
    </row>
    <row r="13" spans="1:7" ht="16.899999999999999" customHeight="1">
      <c r="B13" s="13">
        <v>10</v>
      </c>
      <c r="C13" s="14" t="s">
        <v>45</v>
      </c>
      <c r="D13" s="15">
        <v>12</v>
      </c>
      <c r="E13" s="15">
        <v>6</v>
      </c>
      <c r="F13" s="16">
        <f t="shared" si="0"/>
        <v>18</v>
      </c>
      <c r="G13" s="17"/>
    </row>
    <row r="14" spans="1:7">
      <c r="B14" s="13">
        <v>11</v>
      </c>
      <c r="C14" s="14" t="s">
        <v>46</v>
      </c>
      <c r="D14" s="15">
        <v>12</v>
      </c>
      <c r="E14" s="15">
        <v>7</v>
      </c>
      <c r="F14" s="16">
        <f t="shared" si="0"/>
        <v>19</v>
      </c>
      <c r="G14" s="17"/>
    </row>
    <row r="15" spans="1:7">
      <c r="C15" s="14"/>
      <c r="D15" s="13"/>
      <c r="E15" s="13"/>
    </row>
  </sheetData>
  <sheetProtection password="9207" sheet="1" objects="1" scenarios="1"/>
  <phoneticPr fontId="1"/>
  <pageMargins left="0.70866141732283472" right="0.70866141732283472" top="0.74803149606299213" bottom="0.74803149606299213" header="0.31496062992125984" footer="0.31496062992125984"/>
  <pageSetup paperSize="9" scale="8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CD135"/>
  <sheetViews>
    <sheetView view="pageBreakPreview" zoomScale="90" zoomScaleNormal="100" zoomScaleSheetLayoutView="90" workbookViewId="0">
      <pane xSplit="5" topLeftCell="F1" activePane="topRight" state="frozen"/>
      <selection activeCell="C26" sqref="C26:V26"/>
      <selection pane="topRight" activeCell="C26" sqref="C26:V26"/>
    </sheetView>
  </sheetViews>
  <sheetFormatPr defaultRowHeight="13.5"/>
  <cols>
    <col min="1" max="1" width="9" style="65"/>
    <col min="2" max="2" width="5.625" style="56" customWidth="1"/>
    <col min="3" max="3" width="5.375" style="56" customWidth="1"/>
    <col min="4" max="4" width="4.5" style="56" bestFit="1" customWidth="1"/>
    <col min="5" max="5" width="7.5" style="56" customWidth="1"/>
    <col min="6" max="6" width="2.25" style="49" customWidth="1"/>
    <col min="7" max="7" width="6.875" style="57" customWidth="1"/>
    <col min="8" max="8" width="8.125" style="58" customWidth="1"/>
    <col min="9" max="9" width="6.875" style="59" customWidth="1"/>
    <col min="10" max="10" width="8.125" style="58" customWidth="1"/>
    <col min="11" max="11" width="2.25" style="21" customWidth="1"/>
    <col min="12" max="12" width="6.25" style="57" customWidth="1"/>
    <col min="13" max="13" width="6.25" style="58" customWidth="1"/>
    <col min="14" max="14" width="7.625" style="60" customWidth="1"/>
    <col min="15" max="15" width="6.25" style="59" customWidth="1"/>
    <col min="16" max="16" width="6.25" style="58" customWidth="1"/>
    <col min="17" max="17" width="7.625" style="60" customWidth="1"/>
    <col min="18" max="18" width="2.25" style="60" customWidth="1"/>
    <col min="19" max="19" width="5.5" style="92" customWidth="1"/>
    <col min="20" max="20" width="2.25" style="93" customWidth="1"/>
    <col min="21" max="21" width="12.25" style="94" bestFit="1" customWidth="1"/>
    <col min="22" max="22" width="2.25" style="21" customWidth="1"/>
    <col min="23" max="23" width="8" style="57" customWidth="1"/>
    <col min="24" max="24" width="6.875" style="57" customWidth="1"/>
    <col min="25" max="25" width="6.625" style="62" customWidth="1"/>
    <col min="26" max="26" width="4.625" style="62" customWidth="1"/>
    <col min="27" max="27" width="8.125" style="62" customWidth="1"/>
    <col min="28" max="28" width="2.25" style="60" customWidth="1"/>
    <col min="29" max="29" width="13.875" style="21" customWidth="1"/>
    <col min="30" max="30" width="12.75" style="59" customWidth="1"/>
    <col min="31" max="31" width="9.875" style="59" customWidth="1"/>
    <col min="32" max="32" width="2.25" style="21" customWidth="1"/>
    <col min="33" max="33" width="11.25" style="62" customWidth="1"/>
    <col min="34" max="34" width="1.125" style="62" customWidth="1"/>
    <col min="35" max="35" width="2.25" style="21" customWidth="1"/>
    <col min="36" max="36" width="10.25" style="62" customWidth="1"/>
    <col min="37" max="37" width="2.25" style="60" customWidth="1"/>
    <col min="38" max="38" width="5.625" style="59" customWidth="1"/>
    <col min="39" max="39" width="2.25" style="21" customWidth="1"/>
    <col min="40" max="40" width="6.875" style="66" customWidth="1"/>
    <col min="41" max="41" width="2.25" style="57" customWidth="1"/>
    <col min="42" max="42" width="5.25" style="64" customWidth="1"/>
    <col min="43" max="44" width="5" style="57" customWidth="1"/>
    <col min="45" max="45" width="2.25" style="57" customWidth="1"/>
    <col min="46" max="46" width="5.25" style="64" customWidth="1"/>
    <col min="47" max="48" width="5" style="57" customWidth="1"/>
    <col min="49" max="49" width="2.25" style="60" customWidth="1"/>
    <col min="50" max="50" width="6.625" style="59" customWidth="1"/>
    <col min="51" max="51" width="2.25" style="60" customWidth="1"/>
    <col min="52" max="52" width="11.5" style="59" customWidth="1"/>
    <col min="53" max="53" width="2.25" style="60" customWidth="1"/>
    <col min="54" max="57" width="10.25" style="59" customWidth="1"/>
    <col min="58" max="58" width="2.25" style="60" customWidth="1"/>
    <col min="59" max="59" width="13.125" style="59" customWidth="1"/>
    <col min="60" max="60" width="2.25" style="60" customWidth="1"/>
    <col min="61" max="61" width="5.5" style="59" customWidth="1"/>
    <col min="62" max="62" width="2.25" style="21" customWidth="1"/>
    <col min="63" max="63" width="12.375" style="57" bestFit="1" customWidth="1"/>
    <col min="64" max="65" width="6.25" style="57" customWidth="1"/>
    <col min="66" max="66" width="7.5" style="60" customWidth="1"/>
    <col min="67" max="68" width="3.75" style="19" bestFit="1" customWidth="1"/>
    <col min="69" max="69" width="4.5" style="19" bestFit="1" customWidth="1"/>
    <col min="70" max="82" width="9" style="34"/>
    <col min="83" max="300" width="9" style="65"/>
    <col min="301" max="301" width="1.75" style="65" customWidth="1"/>
    <col min="302" max="302" width="2.5" style="65" customWidth="1"/>
    <col min="303" max="303" width="3.625" style="65" customWidth="1"/>
    <col min="304" max="304" width="2.75" style="65" customWidth="1"/>
    <col min="305" max="305" width="0.875" style="65" customWidth="1"/>
    <col min="306" max="306" width="1.25" style="65" customWidth="1"/>
    <col min="307" max="307" width="5.375" style="65" customWidth="1"/>
    <col min="308" max="308" width="6.5" style="65" customWidth="1"/>
    <col min="309" max="309" width="4.125" style="65" customWidth="1"/>
    <col min="310" max="310" width="7.875" style="65" customWidth="1"/>
    <col min="311" max="311" width="8.75" style="65" customWidth="1"/>
    <col min="312" max="315" width="6.25" style="65" customWidth="1"/>
    <col min="316" max="316" width="4.875" style="65" customWidth="1"/>
    <col min="317" max="317" width="2.5" style="65" customWidth="1"/>
    <col min="318" max="318" width="4.875" style="65" customWidth="1"/>
    <col min="319" max="556" width="9" style="65"/>
    <col min="557" max="557" width="1.75" style="65" customWidth="1"/>
    <col min="558" max="558" width="2.5" style="65" customWidth="1"/>
    <col min="559" max="559" width="3.625" style="65" customWidth="1"/>
    <col min="560" max="560" width="2.75" style="65" customWidth="1"/>
    <col min="561" max="561" width="0.875" style="65" customWidth="1"/>
    <col min="562" max="562" width="1.25" style="65" customWidth="1"/>
    <col min="563" max="563" width="5.375" style="65" customWidth="1"/>
    <col min="564" max="564" width="6.5" style="65" customWidth="1"/>
    <col min="565" max="565" width="4.125" style="65" customWidth="1"/>
    <col min="566" max="566" width="7.875" style="65" customWidth="1"/>
    <col min="567" max="567" width="8.75" style="65" customWidth="1"/>
    <col min="568" max="571" width="6.25" style="65" customWidth="1"/>
    <col min="572" max="572" width="4.875" style="65" customWidth="1"/>
    <col min="573" max="573" width="2.5" style="65" customWidth="1"/>
    <col min="574" max="574" width="4.875" style="65" customWidth="1"/>
    <col min="575" max="812" width="9" style="65"/>
    <col min="813" max="813" width="1.75" style="65" customWidth="1"/>
    <col min="814" max="814" width="2.5" style="65" customWidth="1"/>
    <col min="815" max="815" width="3.625" style="65" customWidth="1"/>
    <col min="816" max="816" width="2.75" style="65" customWidth="1"/>
    <col min="817" max="817" width="0.875" style="65" customWidth="1"/>
    <col min="818" max="818" width="1.25" style="65" customWidth="1"/>
    <col min="819" max="819" width="5.375" style="65" customWidth="1"/>
    <col min="820" max="820" width="6.5" style="65" customWidth="1"/>
    <col min="821" max="821" width="4.125" style="65" customWidth="1"/>
    <col min="822" max="822" width="7.875" style="65" customWidth="1"/>
    <col min="823" max="823" width="8.75" style="65" customWidth="1"/>
    <col min="824" max="827" width="6.25" style="65" customWidth="1"/>
    <col min="828" max="828" width="4.875" style="65" customWidth="1"/>
    <col min="829" max="829" width="2.5" style="65" customWidth="1"/>
    <col min="830" max="830" width="4.875" style="65" customWidth="1"/>
    <col min="831" max="1068" width="9" style="65"/>
    <col min="1069" max="1069" width="1.75" style="65" customWidth="1"/>
    <col min="1070" max="1070" width="2.5" style="65" customWidth="1"/>
    <col min="1071" max="1071" width="3.625" style="65" customWidth="1"/>
    <col min="1072" max="1072" width="2.75" style="65" customWidth="1"/>
    <col min="1073" max="1073" width="0.875" style="65" customWidth="1"/>
    <col min="1074" max="1074" width="1.25" style="65" customWidth="1"/>
    <col min="1075" max="1075" width="5.375" style="65" customWidth="1"/>
    <col min="1076" max="1076" width="6.5" style="65" customWidth="1"/>
    <col min="1077" max="1077" width="4.125" style="65" customWidth="1"/>
    <col min="1078" max="1078" width="7.875" style="65" customWidth="1"/>
    <col min="1079" max="1079" width="8.75" style="65" customWidth="1"/>
    <col min="1080" max="1083" width="6.25" style="65" customWidth="1"/>
    <col min="1084" max="1084" width="4.875" style="65" customWidth="1"/>
    <col min="1085" max="1085" width="2.5" style="65" customWidth="1"/>
    <col min="1086" max="1086" width="4.875" style="65" customWidth="1"/>
    <col min="1087" max="1324" width="9" style="65"/>
    <col min="1325" max="1325" width="1.75" style="65" customWidth="1"/>
    <col min="1326" max="1326" width="2.5" style="65" customWidth="1"/>
    <col min="1327" max="1327" width="3.625" style="65" customWidth="1"/>
    <col min="1328" max="1328" width="2.75" style="65" customWidth="1"/>
    <col min="1329" max="1329" width="0.875" style="65" customWidth="1"/>
    <col min="1330" max="1330" width="1.25" style="65" customWidth="1"/>
    <col min="1331" max="1331" width="5.375" style="65" customWidth="1"/>
    <col min="1332" max="1332" width="6.5" style="65" customWidth="1"/>
    <col min="1333" max="1333" width="4.125" style="65" customWidth="1"/>
    <col min="1334" max="1334" width="7.875" style="65" customWidth="1"/>
    <col min="1335" max="1335" width="8.75" style="65" customWidth="1"/>
    <col min="1336" max="1339" width="6.25" style="65" customWidth="1"/>
    <col min="1340" max="1340" width="4.875" style="65" customWidth="1"/>
    <col min="1341" max="1341" width="2.5" style="65" customWidth="1"/>
    <col min="1342" max="1342" width="4.875" style="65" customWidth="1"/>
    <col min="1343" max="1580" width="9" style="65"/>
    <col min="1581" max="1581" width="1.75" style="65" customWidth="1"/>
    <col min="1582" max="1582" width="2.5" style="65" customWidth="1"/>
    <col min="1583" max="1583" width="3.625" style="65" customWidth="1"/>
    <col min="1584" max="1584" width="2.75" style="65" customWidth="1"/>
    <col min="1585" max="1585" width="0.875" style="65" customWidth="1"/>
    <col min="1586" max="1586" width="1.25" style="65" customWidth="1"/>
    <col min="1587" max="1587" width="5.375" style="65" customWidth="1"/>
    <col min="1588" max="1588" width="6.5" style="65" customWidth="1"/>
    <col min="1589" max="1589" width="4.125" style="65" customWidth="1"/>
    <col min="1590" max="1590" width="7.875" style="65" customWidth="1"/>
    <col min="1591" max="1591" width="8.75" style="65" customWidth="1"/>
    <col min="1592" max="1595" width="6.25" style="65" customWidth="1"/>
    <col min="1596" max="1596" width="4.875" style="65" customWidth="1"/>
    <col min="1597" max="1597" width="2.5" style="65" customWidth="1"/>
    <col min="1598" max="1598" width="4.875" style="65" customWidth="1"/>
    <col min="1599" max="1836" width="9" style="65"/>
    <col min="1837" max="1837" width="1.75" style="65" customWidth="1"/>
    <col min="1838" max="1838" width="2.5" style="65" customWidth="1"/>
    <col min="1839" max="1839" width="3.625" style="65" customWidth="1"/>
    <col min="1840" max="1840" width="2.75" style="65" customWidth="1"/>
    <col min="1841" max="1841" width="0.875" style="65" customWidth="1"/>
    <col min="1842" max="1842" width="1.25" style="65" customWidth="1"/>
    <col min="1843" max="1843" width="5.375" style="65" customWidth="1"/>
    <col min="1844" max="1844" width="6.5" style="65" customWidth="1"/>
    <col min="1845" max="1845" width="4.125" style="65" customWidth="1"/>
    <col min="1846" max="1846" width="7.875" style="65" customWidth="1"/>
    <col min="1847" max="1847" width="8.75" style="65" customWidth="1"/>
    <col min="1848" max="1851" width="6.25" style="65" customWidth="1"/>
    <col min="1852" max="1852" width="4.875" style="65" customWidth="1"/>
    <col min="1853" max="1853" width="2.5" style="65" customWidth="1"/>
    <col min="1854" max="1854" width="4.875" style="65" customWidth="1"/>
    <col min="1855" max="2092" width="9" style="65"/>
    <col min="2093" max="2093" width="1.75" style="65" customWidth="1"/>
    <col min="2094" max="2094" width="2.5" style="65" customWidth="1"/>
    <col min="2095" max="2095" width="3.625" style="65" customWidth="1"/>
    <col min="2096" max="2096" width="2.75" style="65" customWidth="1"/>
    <col min="2097" max="2097" width="0.875" style="65" customWidth="1"/>
    <col min="2098" max="2098" width="1.25" style="65" customWidth="1"/>
    <col min="2099" max="2099" width="5.375" style="65" customWidth="1"/>
    <col min="2100" max="2100" width="6.5" style="65" customWidth="1"/>
    <col min="2101" max="2101" width="4.125" style="65" customWidth="1"/>
    <col min="2102" max="2102" width="7.875" style="65" customWidth="1"/>
    <col min="2103" max="2103" width="8.75" style="65" customWidth="1"/>
    <col min="2104" max="2107" width="6.25" style="65" customWidth="1"/>
    <col min="2108" max="2108" width="4.875" style="65" customWidth="1"/>
    <col min="2109" max="2109" width="2.5" style="65" customWidth="1"/>
    <col min="2110" max="2110" width="4.875" style="65" customWidth="1"/>
    <col min="2111" max="2348" width="9" style="65"/>
    <col min="2349" max="2349" width="1.75" style="65" customWidth="1"/>
    <col min="2350" max="2350" width="2.5" style="65" customWidth="1"/>
    <col min="2351" max="2351" width="3.625" style="65" customWidth="1"/>
    <col min="2352" max="2352" width="2.75" style="65" customWidth="1"/>
    <col min="2353" max="2353" width="0.875" style="65" customWidth="1"/>
    <col min="2354" max="2354" width="1.25" style="65" customWidth="1"/>
    <col min="2355" max="2355" width="5.375" style="65" customWidth="1"/>
    <col min="2356" max="2356" width="6.5" style="65" customWidth="1"/>
    <col min="2357" max="2357" width="4.125" style="65" customWidth="1"/>
    <col min="2358" max="2358" width="7.875" style="65" customWidth="1"/>
    <col min="2359" max="2359" width="8.75" style="65" customWidth="1"/>
    <col min="2360" max="2363" width="6.25" style="65" customWidth="1"/>
    <col min="2364" max="2364" width="4.875" style="65" customWidth="1"/>
    <col min="2365" max="2365" width="2.5" style="65" customWidth="1"/>
    <col min="2366" max="2366" width="4.875" style="65" customWidth="1"/>
    <col min="2367" max="2604" width="9" style="65"/>
    <col min="2605" max="2605" width="1.75" style="65" customWidth="1"/>
    <col min="2606" max="2606" width="2.5" style="65" customWidth="1"/>
    <col min="2607" max="2607" width="3.625" style="65" customWidth="1"/>
    <col min="2608" max="2608" width="2.75" style="65" customWidth="1"/>
    <col min="2609" max="2609" width="0.875" style="65" customWidth="1"/>
    <col min="2610" max="2610" width="1.25" style="65" customWidth="1"/>
    <col min="2611" max="2611" width="5.375" style="65" customWidth="1"/>
    <col min="2612" max="2612" width="6.5" style="65" customWidth="1"/>
    <col min="2613" max="2613" width="4.125" style="65" customWidth="1"/>
    <col min="2614" max="2614" width="7.875" style="65" customWidth="1"/>
    <col min="2615" max="2615" width="8.75" style="65" customWidth="1"/>
    <col min="2616" max="2619" width="6.25" style="65" customWidth="1"/>
    <col min="2620" max="2620" width="4.875" style="65" customWidth="1"/>
    <col min="2621" max="2621" width="2.5" style="65" customWidth="1"/>
    <col min="2622" max="2622" width="4.875" style="65" customWidth="1"/>
    <col min="2623" max="2860" width="9" style="65"/>
    <col min="2861" max="2861" width="1.75" style="65" customWidth="1"/>
    <col min="2862" max="2862" width="2.5" style="65" customWidth="1"/>
    <col min="2863" max="2863" width="3.625" style="65" customWidth="1"/>
    <col min="2864" max="2864" width="2.75" style="65" customWidth="1"/>
    <col min="2865" max="2865" width="0.875" style="65" customWidth="1"/>
    <col min="2866" max="2866" width="1.25" style="65" customWidth="1"/>
    <col min="2867" max="2867" width="5.375" style="65" customWidth="1"/>
    <col min="2868" max="2868" width="6.5" style="65" customWidth="1"/>
    <col min="2869" max="2869" width="4.125" style="65" customWidth="1"/>
    <col min="2870" max="2870" width="7.875" style="65" customWidth="1"/>
    <col min="2871" max="2871" width="8.75" style="65" customWidth="1"/>
    <col min="2872" max="2875" width="6.25" style="65" customWidth="1"/>
    <col min="2876" max="2876" width="4.875" style="65" customWidth="1"/>
    <col min="2877" max="2877" width="2.5" style="65" customWidth="1"/>
    <col min="2878" max="2878" width="4.875" style="65" customWidth="1"/>
    <col min="2879" max="3116" width="9" style="65"/>
    <col min="3117" max="3117" width="1.75" style="65" customWidth="1"/>
    <col min="3118" max="3118" width="2.5" style="65" customWidth="1"/>
    <col min="3119" max="3119" width="3.625" style="65" customWidth="1"/>
    <col min="3120" max="3120" width="2.75" style="65" customWidth="1"/>
    <col min="3121" max="3121" width="0.875" style="65" customWidth="1"/>
    <col min="3122" max="3122" width="1.25" style="65" customWidth="1"/>
    <col min="3123" max="3123" width="5.375" style="65" customWidth="1"/>
    <col min="3124" max="3124" width="6.5" style="65" customWidth="1"/>
    <col min="3125" max="3125" width="4.125" style="65" customWidth="1"/>
    <col min="3126" max="3126" width="7.875" style="65" customWidth="1"/>
    <col min="3127" max="3127" width="8.75" style="65" customWidth="1"/>
    <col min="3128" max="3131" width="6.25" style="65" customWidth="1"/>
    <col min="3132" max="3132" width="4.875" style="65" customWidth="1"/>
    <col min="3133" max="3133" width="2.5" style="65" customWidth="1"/>
    <col min="3134" max="3134" width="4.875" style="65" customWidth="1"/>
    <col min="3135" max="3372" width="9" style="65"/>
    <col min="3373" max="3373" width="1.75" style="65" customWidth="1"/>
    <col min="3374" max="3374" width="2.5" style="65" customWidth="1"/>
    <col min="3375" max="3375" width="3.625" style="65" customWidth="1"/>
    <col min="3376" max="3376" width="2.75" style="65" customWidth="1"/>
    <col min="3377" max="3377" width="0.875" style="65" customWidth="1"/>
    <col min="3378" max="3378" width="1.25" style="65" customWidth="1"/>
    <col min="3379" max="3379" width="5.375" style="65" customWidth="1"/>
    <col min="3380" max="3380" width="6.5" style="65" customWidth="1"/>
    <col min="3381" max="3381" width="4.125" style="65" customWidth="1"/>
    <col min="3382" max="3382" width="7.875" style="65" customWidth="1"/>
    <col min="3383" max="3383" width="8.75" style="65" customWidth="1"/>
    <col min="3384" max="3387" width="6.25" style="65" customWidth="1"/>
    <col min="3388" max="3388" width="4.875" style="65" customWidth="1"/>
    <col min="3389" max="3389" width="2.5" style="65" customWidth="1"/>
    <col min="3390" max="3390" width="4.875" style="65" customWidth="1"/>
    <col min="3391" max="3628" width="9" style="65"/>
    <col min="3629" max="3629" width="1.75" style="65" customWidth="1"/>
    <col min="3630" max="3630" width="2.5" style="65" customWidth="1"/>
    <col min="3631" max="3631" width="3.625" style="65" customWidth="1"/>
    <col min="3632" max="3632" width="2.75" style="65" customWidth="1"/>
    <col min="3633" max="3633" width="0.875" style="65" customWidth="1"/>
    <col min="3634" max="3634" width="1.25" style="65" customWidth="1"/>
    <col min="3635" max="3635" width="5.375" style="65" customWidth="1"/>
    <col min="3636" max="3636" width="6.5" style="65" customWidth="1"/>
    <col min="3637" max="3637" width="4.125" style="65" customWidth="1"/>
    <col min="3638" max="3638" width="7.875" style="65" customWidth="1"/>
    <col min="3639" max="3639" width="8.75" style="65" customWidth="1"/>
    <col min="3640" max="3643" width="6.25" style="65" customWidth="1"/>
    <col min="3644" max="3644" width="4.875" style="65" customWidth="1"/>
    <col min="3645" max="3645" width="2.5" style="65" customWidth="1"/>
    <col min="3646" max="3646" width="4.875" style="65" customWidth="1"/>
    <col min="3647" max="3884" width="9" style="65"/>
    <col min="3885" max="3885" width="1.75" style="65" customWidth="1"/>
    <col min="3886" max="3886" width="2.5" style="65" customWidth="1"/>
    <col min="3887" max="3887" width="3.625" style="65" customWidth="1"/>
    <col min="3888" max="3888" width="2.75" style="65" customWidth="1"/>
    <col min="3889" max="3889" width="0.875" style="65" customWidth="1"/>
    <col min="3890" max="3890" width="1.25" style="65" customWidth="1"/>
    <col min="3891" max="3891" width="5.375" style="65" customWidth="1"/>
    <col min="3892" max="3892" width="6.5" style="65" customWidth="1"/>
    <col min="3893" max="3893" width="4.125" style="65" customWidth="1"/>
    <col min="3894" max="3894" width="7.875" style="65" customWidth="1"/>
    <col min="3895" max="3895" width="8.75" style="65" customWidth="1"/>
    <col min="3896" max="3899" width="6.25" style="65" customWidth="1"/>
    <col min="3900" max="3900" width="4.875" style="65" customWidth="1"/>
    <col min="3901" max="3901" width="2.5" style="65" customWidth="1"/>
    <col min="3902" max="3902" width="4.875" style="65" customWidth="1"/>
    <col min="3903" max="4140" width="9" style="65"/>
    <col min="4141" max="4141" width="1.75" style="65" customWidth="1"/>
    <col min="4142" max="4142" width="2.5" style="65" customWidth="1"/>
    <col min="4143" max="4143" width="3.625" style="65" customWidth="1"/>
    <col min="4144" max="4144" width="2.75" style="65" customWidth="1"/>
    <col min="4145" max="4145" width="0.875" style="65" customWidth="1"/>
    <col min="4146" max="4146" width="1.25" style="65" customWidth="1"/>
    <col min="4147" max="4147" width="5.375" style="65" customWidth="1"/>
    <col min="4148" max="4148" width="6.5" style="65" customWidth="1"/>
    <col min="4149" max="4149" width="4.125" style="65" customWidth="1"/>
    <col min="4150" max="4150" width="7.875" style="65" customWidth="1"/>
    <col min="4151" max="4151" width="8.75" style="65" customWidth="1"/>
    <col min="4152" max="4155" width="6.25" style="65" customWidth="1"/>
    <col min="4156" max="4156" width="4.875" style="65" customWidth="1"/>
    <col min="4157" max="4157" width="2.5" style="65" customWidth="1"/>
    <col min="4158" max="4158" width="4.875" style="65" customWidth="1"/>
    <col min="4159" max="4396" width="9" style="65"/>
    <col min="4397" max="4397" width="1.75" style="65" customWidth="1"/>
    <col min="4398" max="4398" width="2.5" style="65" customWidth="1"/>
    <col min="4399" max="4399" width="3.625" style="65" customWidth="1"/>
    <col min="4400" max="4400" width="2.75" style="65" customWidth="1"/>
    <col min="4401" max="4401" width="0.875" style="65" customWidth="1"/>
    <col min="4402" max="4402" width="1.25" style="65" customWidth="1"/>
    <col min="4403" max="4403" width="5.375" style="65" customWidth="1"/>
    <col min="4404" max="4404" width="6.5" style="65" customWidth="1"/>
    <col min="4405" max="4405" width="4.125" style="65" customWidth="1"/>
    <col min="4406" max="4406" width="7.875" style="65" customWidth="1"/>
    <col min="4407" max="4407" width="8.75" style="65" customWidth="1"/>
    <col min="4408" max="4411" width="6.25" style="65" customWidth="1"/>
    <col min="4412" max="4412" width="4.875" style="65" customWidth="1"/>
    <col min="4413" max="4413" width="2.5" style="65" customWidth="1"/>
    <col min="4414" max="4414" width="4.875" style="65" customWidth="1"/>
    <col min="4415" max="4652" width="9" style="65"/>
    <col min="4653" max="4653" width="1.75" style="65" customWidth="1"/>
    <col min="4654" max="4654" width="2.5" style="65" customWidth="1"/>
    <col min="4655" max="4655" width="3.625" style="65" customWidth="1"/>
    <col min="4656" max="4656" width="2.75" style="65" customWidth="1"/>
    <col min="4657" max="4657" width="0.875" style="65" customWidth="1"/>
    <col min="4658" max="4658" width="1.25" style="65" customWidth="1"/>
    <col min="4659" max="4659" width="5.375" style="65" customWidth="1"/>
    <col min="4660" max="4660" width="6.5" style="65" customWidth="1"/>
    <col min="4661" max="4661" width="4.125" style="65" customWidth="1"/>
    <col min="4662" max="4662" width="7.875" style="65" customWidth="1"/>
    <col min="4663" max="4663" width="8.75" style="65" customWidth="1"/>
    <col min="4664" max="4667" width="6.25" style="65" customWidth="1"/>
    <col min="4668" max="4668" width="4.875" style="65" customWidth="1"/>
    <col min="4669" max="4669" width="2.5" style="65" customWidth="1"/>
    <col min="4670" max="4670" width="4.875" style="65" customWidth="1"/>
    <col min="4671" max="4908" width="9" style="65"/>
    <col min="4909" max="4909" width="1.75" style="65" customWidth="1"/>
    <col min="4910" max="4910" width="2.5" style="65" customWidth="1"/>
    <col min="4911" max="4911" width="3.625" style="65" customWidth="1"/>
    <col min="4912" max="4912" width="2.75" style="65" customWidth="1"/>
    <col min="4913" max="4913" width="0.875" style="65" customWidth="1"/>
    <col min="4914" max="4914" width="1.25" style="65" customWidth="1"/>
    <col min="4915" max="4915" width="5.375" style="65" customWidth="1"/>
    <col min="4916" max="4916" width="6.5" style="65" customWidth="1"/>
    <col min="4917" max="4917" width="4.125" style="65" customWidth="1"/>
    <col min="4918" max="4918" width="7.875" style="65" customWidth="1"/>
    <col min="4919" max="4919" width="8.75" style="65" customWidth="1"/>
    <col min="4920" max="4923" width="6.25" style="65" customWidth="1"/>
    <col min="4924" max="4924" width="4.875" style="65" customWidth="1"/>
    <col min="4925" max="4925" width="2.5" style="65" customWidth="1"/>
    <col min="4926" max="4926" width="4.875" style="65" customWidth="1"/>
    <col min="4927" max="5164" width="9" style="65"/>
    <col min="5165" max="5165" width="1.75" style="65" customWidth="1"/>
    <col min="5166" max="5166" width="2.5" style="65" customWidth="1"/>
    <col min="5167" max="5167" width="3.625" style="65" customWidth="1"/>
    <col min="5168" max="5168" width="2.75" style="65" customWidth="1"/>
    <col min="5169" max="5169" width="0.875" style="65" customWidth="1"/>
    <col min="5170" max="5170" width="1.25" style="65" customWidth="1"/>
    <col min="5171" max="5171" width="5.375" style="65" customWidth="1"/>
    <col min="5172" max="5172" width="6.5" style="65" customWidth="1"/>
    <col min="5173" max="5173" width="4.125" style="65" customWidth="1"/>
    <col min="5174" max="5174" width="7.875" style="65" customWidth="1"/>
    <col min="5175" max="5175" width="8.75" style="65" customWidth="1"/>
    <col min="5176" max="5179" width="6.25" style="65" customWidth="1"/>
    <col min="5180" max="5180" width="4.875" style="65" customWidth="1"/>
    <col min="5181" max="5181" width="2.5" style="65" customWidth="1"/>
    <col min="5182" max="5182" width="4.875" style="65" customWidth="1"/>
    <col min="5183" max="5420" width="9" style="65"/>
    <col min="5421" max="5421" width="1.75" style="65" customWidth="1"/>
    <col min="5422" max="5422" width="2.5" style="65" customWidth="1"/>
    <col min="5423" max="5423" width="3.625" style="65" customWidth="1"/>
    <col min="5424" max="5424" width="2.75" style="65" customWidth="1"/>
    <col min="5425" max="5425" width="0.875" style="65" customWidth="1"/>
    <col min="5426" max="5426" width="1.25" style="65" customWidth="1"/>
    <col min="5427" max="5427" width="5.375" style="65" customWidth="1"/>
    <col min="5428" max="5428" width="6.5" style="65" customWidth="1"/>
    <col min="5429" max="5429" width="4.125" style="65" customWidth="1"/>
    <col min="5430" max="5430" width="7.875" style="65" customWidth="1"/>
    <col min="5431" max="5431" width="8.75" style="65" customWidth="1"/>
    <col min="5432" max="5435" width="6.25" style="65" customWidth="1"/>
    <col min="5436" max="5436" width="4.875" style="65" customWidth="1"/>
    <col min="5437" max="5437" width="2.5" style="65" customWidth="1"/>
    <col min="5438" max="5438" width="4.875" style="65" customWidth="1"/>
    <col min="5439" max="5676" width="9" style="65"/>
    <col min="5677" max="5677" width="1.75" style="65" customWidth="1"/>
    <col min="5678" max="5678" width="2.5" style="65" customWidth="1"/>
    <col min="5679" max="5679" width="3.625" style="65" customWidth="1"/>
    <col min="5680" max="5680" width="2.75" style="65" customWidth="1"/>
    <col min="5681" max="5681" width="0.875" style="65" customWidth="1"/>
    <col min="5682" max="5682" width="1.25" style="65" customWidth="1"/>
    <col min="5683" max="5683" width="5.375" style="65" customWidth="1"/>
    <col min="5684" max="5684" width="6.5" style="65" customWidth="1"/>
    <col min="5685" max="5685" width="4.125" style="65" customWidth="1"/>
    <col min="5686" max="5686" width="7.875" style="65" customWidth="1"/>
    <col min="5687" max="5687" width="8.75" style="65" customWidth="1"/>
    <col min="5688" max="5691" width="6.25" style="65" customWidth="1"/>
    <col min="5692" max="5692" width="4.875" style="65" customWidth="1"/>
    <col min="5693" max="5693" width="2.5" style="65" customWidth="1"/>
    <col min="5694" max="5694" width="4.875" style="65" customWidth="1"/>
    <col min="5695" max="5932" width="9" style="65"/>
    <col min="5933" max="5933" width="1.75" style="65" customWidth="1"/>
    <col min="5934" max="5934" width="2.5" style="65" customWidth="1"/>
    <col min="5935" max="5935" width="3.625" style="65" customWidth="1"/>
    <col min="5936" max="5936" width="2.75" style="65" customWidth="1"/>
    <col min="5937" max="5937" width="0.875" style="65" customWidth="1"/>
    <col min="5938" max="5938" width="1.25" style="65" customWidth="1"/>
    <col min="5939" max="5939" width="5.375" style="65" customWidth="1"/>
    <col min="5940" max="5940" width="6.5" style="65" customWidth="1"/>
    <col min="5941" max="5941" width="4.125" style="65" customWidth="1"/>
    <col min="5942" max="5942" width="7.875" style="65" customWidth="1"/>
    <col min="5943" max="5943" width="8.75" style="65" customWidth="1"/>
    <col min="5944" max="5947" width="6.25" style="65" customWidth="1"/>
    <col min="5948" max="5948" width="4.875" style="65" customWidth="1"/>
    <col min="5949" max="5949" width="2.5" style="65" customWidth="1"/>
    <col min="5950" max="5950" width="4.875" style="65" customWidth="1"/>
    <col min="5951" max="6188" width="9" style="65"/>
    <col min="6189" max="6189" width="1.75" style="65" customWidth="1"/>
    <col min="6190" max="6190" width="2.5" style="65" customWidth="1"/>
    <col min="6191" max="6191" width="3.625" style="65" customWidth="1"/>
    <col min="6192" max="6192" width="2.75" style="65" customWidth="1"/>
    <col min="6193" max="6193" width="0.875" style="65" customWidth="1"/>
    <col min="6194" max="6194" width="1.25" style="65" customWidth="1"/>
    <col min="6195" max="6195" width="5.375" style="65" customWidth="1"/>
    <col min="6196" max="6196" width="6.5" style="65" customWidth="1"/>
    <col min="6197" max="6197" width="4.125" style="65" customWidth="1"/>
    <col min="6198" max="6198" width="7.875" style="65" customWidth="1"/>
    <col min="6199" max="6199" width="8.75" style="65" customWidth="1"/>
    <col min="6200" max="6203" width="6.25" style="65" customWidth="1"/>
    <col min="6204" max="6204" width="4.875" style="65" customWidth="1"/>
    <col min="6205" max="6205" width="2.5" style="65" customWidth="1"/>
    <col min="6206" max="6206" width="4.875" style="65" customWidth="1"/>
    <col min="6207" max="6444" width="9" style="65"/>
    <col min="6445" max="6445" width="1.75" style="65" customWidth="1"/>
    <col min="6446" max="6446" width="2.5" style="65" customWidth="1"/>
    <col min="6447" max="6447" width="3.625" style="65" customWidth="1"/>
    <col min="6448" max="6448" width="2.75" style="65" customWidth="1"/>
    <col min="6449" max="6449" width="0.875" style="65" customWidth="1"/>
    <col min="6450" max="6450" width="1.25" style="65" customWidth="1"/>
    <col min="6451" max="6451" width="5.375" style="65" customWidth="1"/>
    <col min="6452" max="6452" width="6.5" style="65" customWidth="1"/>
    <col min="6453" max="6453" width="4.125" style="65" customWidth="1"/>
    <col min="6454" max="6454" width="7.875" style="65" customWidth="1"/>
    <col min="6455" max="6455" width="8.75" style="65" customWidth="1"/>
    <col min="6456" max="6459" width="6.25" style="65" customWidth="1"/>
    <col min="6460" max="6460" width="4.875" style="65" customWidth="1"/>
    <col min="6461" max="6461" width="2.5" style="65" customWidth="1"/>
    <col min="6462" max="6462" width="4.875" style="65" customWidth="1"/>
    <col min="6463" max="6700" width="9" style="65"/>
    <col min="6701" max="6701" width="1.75" style="65" customWidth="1"/>
    <col min="6702" max="6702" width="2.5" style="65" customWidth="1"/>
    <col min="6703" max="6703" width="3.625" style="65" customWidth="1"/>
    <col min="6704" max="6704" width="2.75" style="65" customWidth="1"/>
    <col min="6705" max="6705" width="0.875" style="65" customWidth="1"/>
    <col min="6706" max="6706" width="1.25" style="65" customWidth="1"/>
    <col min="6707" max="6707" width="5.375" style="65" customWidth="1"/>
    <col min="6708" max="6708" width="6.5" style="65" customWidth="1"/>
    <col min="6709" max="6709" width="4.125" style="65" customWidth="1"/>
    <col min="6710" max="6710" width="7.875" style="65" customWidth="1"/>
    <col min="6711" max="6711" width="8.75" style="65" customWidth="1"/>
    <col min="6712" max="6715" width="6.25" style="65" customWidth="1"/>
    <col min="6716" max="6716" width="4.875" style="65" customWidth="1"/>
    <col min="6717" max="6717" width="2.5" style="65" customWidth="1"/>
    <col min="6718" max="6718" width="4.875" style="65" customWidth="1"/>
    <col min="6719" max="6956" width="9" style="65"/>
    <col min="6957" max="6957" width="1.75" style="65" customWidth="1"/>
    <col min="6958" max="6958" width="2.5" style="65" customWidth="1"/>
    <col min="6959" max="6959" width="3.625" style="65" customWidth="1"/>
    <col min="6960" max="6960" width="2.75" style="65" customWidth="1"/>
    <col min="6961" max="6961" width="0.875" style="65" customWidth="1"/>
    <col min="6962" max="6962" width="1.25" style="65" customWidth="1"/>
    <col min="6963" max="6963" width="5.375" style="65" customWidth="1"/>
    <col min="6964" max="6964" width="6.5" style="65" customWidth="1"/>
    <col min="6965" max="6965" width="4.125" style="65" customWidth="1"/>
    <col min="6966" max="6966" width="7.875" style="65" customWidth="1"/>
    <col min="6967" max="6967" width="8.75" style="65" customWidth="1"/>
    <col min="6968" max="6971" width="6.25" style="65" customWidth="1"/>
    <col min="6972" max="6972" width="4.875" style="65" customWidth="1"/>
    <col min="6973" max="6973" width="2.5" style="65" customWidth="1"/>
    <col min="6974" max="6974" width="4.875" style="65" customWidth="1"/>
    <col min="6975" max="7212" width="9" style="65"/>
    <col min="7213" max="7213" width="1.75" style="65" customWidth="1"/>
    <col min="7214" max="7214" width="2.5" style="65" customWidth="1"/>
    <col min="7215" max="7215" width="3.625" style="65" customWidth="1"/>
    <col min="7216" max="7216" width="2.75" style="65" customWidth="1"/>
    <col min="7217" max="7217" width="0.875" style="65" customWidth="1"/>
    <col min="7218" max="7218" width="1.25" style="65" customWidth="1"/>
    <col min="7219" max="7219" width="5.375" style="65" customWidth="1"/>
    <col min="7220" max="7220" width="6.5" style="65" customWidth="1"/>
    <col min="7221" max="7221" width="4.125" style="65" customWidth="1"/>
    <col min="7222" max="7222" width="7.875" style="65" customWidth="1"/>
    <col min="7223" max="7223" width="8.75" style="65" customWidth="1"/>
    <col min="7224" max="7227" width="6.25" style="65" customWidth="1"/>
    <col min="7228" max="7228" width="4.875" style="65" customWidth="1"/>
    <col min="7229" max="7229" width="2.5" style="65" customWidth="1"/>
    <col min="7230" max="7230" width="4.875" style="65" customWidth="1"/>
    <col min="7231" max="7468" width="9" style="65"/>
    <col min="7469" max="7469" width="1.75" style="65" customWidth="1"/>
    <col min="7470" max="7470" width="2.5" style="65" customWidth="1"/>
    <col min="7471" max="7471" width="3.625" style="65" customWidth="1"/>
    <col min="7472" max="7472" width="2.75" style="65" customWidth="1"/>
    <col min="7473" max="7473" width="0.875" style="65" customWidth="1"/>
    <col min="7474" max="7474" width="1.25" style="65" customWidth="1"/>
    <col min="7475" max="7475" width="5.375" style="65" customWidth="1"/>
    <col min="7476" max="7476" width="6.5" style="65" customWidth="1"/>
    <col min="7477" max="7477" width="4.125" style="65" customWidth="1"/>
    <col min="7478" max="7478" width="7.875" style="65" customWidth="1"/>
    <col min="7479" max="7479" width="8.75" style="65" customWidth="1"/>
    <col min="7480" max="7483" width="6.25" style="65" customWidth="1"/>
    <col min="7484" max="7484" width="4.875" style="65" customWidth="1"/>
    <col min="7485" max="7485" width="2.5" style="65" customWidth="1"/>
    <col min="7486" max="7486" width="4.875" style="65" customWidth="1"/>
    <col min="7487" max="7724" width="9" style="65"/>
    <col min="7725" max="7725" width="1.75" style="65" customWidth="1"/>
    <col min="7726" max="7726" width="2.5" style="65" customWidth="1"/>
    <col min="7727" max="7727" width="3.625" style="65" customWidth="1"/>
    <col min="7728" max="7728" width="2.75" style="65" customWidth="1"/>
    <col min="7729" max="7729" width="0.875" style="65" customWidth="1"/>
    <col min="7730" max="7730" width="1.25" style="65" customWidth="1"/>
    <col min="7731" max="7731" width="5.375" style="65" customWidth="1"/>
    <col min="7732" max="7732" width="6.5" style="65" customWidth="1"/>
    <col min="7733" max="7733" width="4.125" style="65" customWidth="1"/>
    <col min="7734" max="7734" width="7.875" style="65" customWidth="1"/>
    <col min="7735" max="7735" width="8.75" style="65" customWidth="1"/>
    <col min="7736" max="7739" width="6.25" style="65" customWidth="1"/>
    <col min="7740" max="7740" width="4.875" style="65" customWidth="1"/>
    <col min="7741" max="7741" width="2.5" style="65" customWidth="1"/>
    <col min="7742" max="7742" width="4.875" style="65" customWidth="1"/>
    <col min="7743" max="7980" width="9" style="65"/>
    <col min="7981" max="7981" width="1.75" style="65" customWidth="1"/>
    <col min="7982" max="7982" width="2.5" style="65" customWidth="1"/>
    <col min="7983" max="7983" width="3.625" style="65" customWidth="1"/>
    <col min="7984" max="7984" width="2.75" style="65" customWidth="1"/>
    <col min="7985" max="7985" width="0.875" style="65" customWidth="1"/>
    <col min="7986" max="7986" width="1.25" style="65" customWidth="1"/>
    <col min="7987" max="7987" width="5.375" style="65" customWidth="1"/>
    <col min="7988" max="7988" width="6.5" style="65" customWidth="1"/>
    <col min="7989" max="7989" width="4.125" style="65" customWidth="1"/>
    <col min="7990" max="7990" width="7.875" style="65" customWidth="1"/>
    <col min="7991" max="7991" width="8.75" style="65" customWidth="1"/>
    <col min="7992" max="7995" width="6.25" style="65" customWidth="1"/>
    <col min="7996" max="7996" width="4.875" style="65" customWidth="1"/>
    <col min="7997" max="7997" width="2.5" style="65" customWidth="1"/>
    <col min="7998" max="7998" width="4.875" style="65" customWidth="1"/>
    <col min="7999" max="8236" width="9" style="65"/>
    <col min="8237" max="8237" width="1.75" style="65" customWidth="1"/>
    <col min="8238" max="8238" width="2.5" style="65" customWidth="1"/>
    <col min="8239" max="8239" width="3.625" style="65" customWidth="1"/>
    <col min="8240" max="8240" width="2.75" style="65" customWidth="1"/>
    <col min="8241" max="8241" width="0.875" style="65" customWidth="1"/>
    <col min="8242" max="8242" width="1.25" style="65" customWidth="1"/>
    <col min="8243" max="8243" width="5.375" style="65" customWidth="1"/>
    <col min="8244" max="8244" width="6.5" style="65" customWidth="1"/>
    <col min="8245" max="8245" width="4.125" style="65" customWidth="1"/>
    <col min="8246" max="8246" width="7.875" style="65" customWidth="1"/>
    <col min="8247" max="8247" width="8.75" style="65" customWidth="1"/>
    <col min="8248" max="8251" width="6.25" style="65" customWidth="1"/>
    <col min="8252" max="8252" width="4.875" style="65" customWidth="1"/>
    <col min="8253" max="8253" width="2.5" style="65" customWidth="1"/>
    <col min="8254" max="8254" width="4.875" style="65" customWidth="1"/>
    <col min="8255" max="8492" width="9" style="65"/>
    <col min="8493" max="8493" width="1.75" style="65" customWidth="1"/>
    <col min="8494" max="8494" width="2.5" style="65" customWidth="1"/>
    <col min="8495" max="8495" width="3.625" style="65" customWidth="1"/>
    <col min="8496" max="8496" width="2.75" style="65" customWidth="1"/>
    <col min="8497" max="8497" width="0.875" style="65" customWidth="1"/>
    <col min="8498" max="8498" width="1.25" style="65" customWidth="1"/>
    <col min="8499" max="8499" width="5.375" style="65" customWidth="1"/>
    <col min="8500" max="8500" width="6.5" style="65" customWidth="1"/>
    <col min="8501" max="8501" width="4.125" style="65" customWidth="1"/>
    <col min="8502" max="8502" width="7.875" style="65" customWidth="1"/>
    <col min="8503" max="8503" width="8.75" style="65" customWidth="1"/>
    <col min="8504" max="8507" width="6.25" style="65" customWidth="1"/>
    <col min="8508" max="8508" width="4.875" style="65" customWidth="1"/>
    <col min="8509" max="8509" width="2.5" style="65" customWidth="1"/>
    <col min="8510" max="8510" width="4.875" style="65" customWidth="1"/>
    <col min="8511" max="8748" width="9" style="65"/>
    <col min="8749" max="8749" width="1.75" style="65" customWidth="1"/>
    <col min="8750" max="8750" width="2.5" style="65" customWidth="1"/>
    <col min="8751" max="8751" width="3.625" style="65" customWidth="1"/>
    <col min="8752" max="8752" width="2.75" style="65" customWidth="1"/>
    <col min="8753" max="8753" width="0.875" style="65" customWidth="1"/>
    <col min="8754" max="8754" width="1.25" style="65" customWidth="1"/>
    <col min="8755" max="8755" width="5.375" style="65" customWidth="1"/>
    <col min="8756" max="8756" width="6.5" style="65" customWidth="1"/>
    <col min="8757" max="8757" width="4.125" style="65" customWidth="1"/>
    <col min="8758" max="8758" width="7.875" style="65" customWidth="1"/>
    <col min="8759" max="8759" width="8.75" style="65" customWidth="1"/>
    <col min="8760" max="8763" width="6.25" style="65" customWidth="1"/>
    <col min="8764" max="8764" width="4.875" style="65" customWidth="1"/>
    <col min="8765" max="8765" width="2.5" style="65" customWidth="1"/>
    <col min="8766" max="8766" width="4.875" style="65" customWidth="1"/>
    <col min="8767" max="9004" width="9" style="65"/>
    <col min="9005" max="9005" width="1.75" style="65" customWidth="1"/>
    <col min="9006" max="9006" width="2.5" style="65" customWidth="1"/>
    <col min="9007" max="9007" width="3.625" style="65" customWidth="1"/>
    <col min="9008" max="9008" width="2.75" style="65" customWidth="1"/>
    <col min="9009" max="9009" width="0.875" style="65" customWidth="1"/>
    <col min="9010" max="9010" width="1.25" style="65" customWidth="1"/>
    <col min="9011" max="9011" width="5.375" style="65" customWidth="1"/>
    <col min="9012" max="9012" width="6.5" style="65" customWidth="1"/>
    <col min="9013" max="9013" width="4.125" style="65" customWidth="1"/>
    <col min="9014" max="9014" width="7.875" style="65" customWidth="1"/>
    <col min="9015" max="9015" width="8.75" style="65" customWidth="1"/>
    <col min="9016" max="9019" width="6.25" style="65" customWidth="1"/>
    <col min="9020" max="9020" width="4.875" style="65" customWidth="1"/>
    <col min="9021" max="9021" width="2.5" style="65" customWidth="1"/>
    <col min="9022" max="9022" width="4.875" style="65" customWidth="1"/>
    <col min="9023" max="9260" width="9" style="65"/>
    <col min="9261" max="9261" width="1.75" style="65" customWidth="1"/>
    <col min="9262" max="9262" width="2.5" style="65" customWidth="1"/>
    <col min="9263" max="9263" width="3.625" style="65" customWidth="1"/>
    <col min="9264" max="9264" width="2.75" style="65" customWidth="1"/>
    <col min="9265" max="9265" width="0.875" style="65" customWidth="1"/>
    <col min="9266" max="9266" width="1.25" style="65" customWidth="1"/>
    <col min="9267" max="9267" width="5.375" style="65" customWidth="1"/>
    <col min="9268" max="9268" width="6.5" style="65" customWidth="1"/>
    <col min="9269" max="9269" width="4.125" style="65" customWidth="1"/>
    <col min="9270" max="9270" width="7.875" style="65" customWidth="1"/>
    <col min="9271" max="9271" width="8.75" style="65" customWidth="1"/>
    <col min="9272" max="9275" width="6.25" style="65" customWidth="1"/>
    <col min="9276" max="9276" width="4.875" style="65" customWidth="1"/>
    <col min="9277" max="9277" width="2.5" style="65" customWidth="1"/>
    <col min="9278" max="9278" width="4.875" style="65" customWidth="1"/>
    <col min="9279" max="9516" width="9" style="65"/>
    <col min="9517" max="9517" width="1.75" style="65" customWidth="1"/>
    <col min="9518" max="9518" width="2.5" style="65" customWidth="1"/>
    <col min="9519" max="9519" width="3.625" style="65" customWidth="1"/>
    <col min="9520" max="9520" width="2.75" style="65" customWidth="1"/>
    <col min="9521" max="9521" width="0.875" style="65" customWidth="1"/>
    <col min="9522" max="9522" width="1.25" style="65" customWidth="1"/>
    <col min="9523" max="9523" width="5.375" style="65" customWidth="1"/>
    <col min="9524" max="9524" width="6.5" style="65" customWidth="1"/>
    <col min="9525" max="9525" width="4.125" style="65" customWidth="1"/>
    <col min="9526" max="9526" width="7.875" style="65" customWidth="1"/>
    <col min="9527" max="9527" width="8.75" style="65" customWidth="1"/>
    <col min="9528" max="9531" width="6.25" style="65" customWidth="1"/>
    <col min="9532" max="9532" width="4.875" style="65" customWidth="1"/>
    <col min="9533" max="9533" width="2.5" style="65" customWidth="1"/>
    <col min="9534" max="9534" width="4.875" style="65" customWidth="1"/>
    <col min="9535" max="9772" width="9" style="65"/>
    <col min="9773" max="9773" width="1.75" style="65" customWidth="1"/>
    <col min="9774" max="9774" width="2.5" style="65" customWidth="1"/>
    <col min="9775" max="9775" width="3.625" style="65" customWidth="1"/>
    <col min="9776" max="9776" width="2.75" style="65" customWidth="1"/>
    <col min="9777" max="9777" width="0.875" style="65" customWidth="1"/>
    <col min="9778" max="9778" width="1.25" style="65" customWidth="1"/>
    <col min="9779" max="9779" width="5.375" style="65" customWidth="1"/>
    <col min="9780" max="9780" width="6.5" style="65" customWidth="1"/>
    <col min="9781" max="9781" width="4.125" style="65" customWidth="1"/>
    <col min="9782" max="9782" width="7.875" style="65" customWidth="1"/>
    <col min="9783" max="9783" width="8.75" style="65" customWidth="1"/>
    <col min="9784" max="9787" width="6.25" style="65" customWidth="1"/>
    <col min="9788" max="9788" width="4.875" style="65" customWidth="1"/>
    <col min="9789" max="9789" width="2.5" style="65" customWidth="1"/>
    <col min="9790" max="9790" width="4.875" style="65" customWidth="1"/>
    <col min="9791" max="10028" width="9" style="65"/>
    <col min="10029" max="10029" width="1.75" style="65" customWidth="1"/>
    <col min="10030" max="10030" width="2.5" style="65" customWidth="1"/>
    <col min="10031" max="10031" width="3.625" style="65" customWidth="1"/>
    <col min="10032" max="10032" width="2.75" style="65" customWidth="1"/>
    <col min="10033" max="10033" width="0.875" style="65" customWidth="1"/>
    <col min="10034" max="10034" width="1.25" style="65" customWidth="1"/>
    <col min="10035" max="10035" width="5.375" style="65" customWidth="1"/>
    <col min="10036" max="10036" width="6.5" style="65" customWidth="1"/>
    <col min="10037" max="10037" width="4.125" style="65" customWidth="1"/>
    <col min="10038" max="10038" width="7.875" style="65" customWidth="1"/>
    <col min="10039" max="10039" width="8.75" style="65" customWidth="1"/>
    <col min="10040" max="10043" width="6.25" style="65" customWidth="1"/>
    <col min="10044" max="10044" width="4.875" style="65" customWidth="1"/>
    <col min="10045" max="10045" width="2.5" style="65" customWidth="1"/>
    <col min="10046" max="10046" width="4.875" style="65" customWidth="1"/>
    <col min="10047" max="10284" width="9" style="65"/>
    <col min="10285" max="10285" width="1.75" style="65" customWidth="1"/>
    <col min="10286" max="10286" width="2.5" style="65" customWidth="1"/>
    <col min="10287" max="10287" width="3.625" style="65" customWidth="1"/>
    <col min="10288" max="10288" width="2.75" style="65" customWidth="1"/>
    <col min="10289" max="10289" width="0.875" style="65" customWidth="1"/>
    <col min="10290" max="10290" width="1.25" style="65" customWidth="1"/>
    <col min="10291" max="10291" width="5.375" style="65" customWidth="1"/>
    <col min="10292" max="10292" width="6.5" style="65" customWidth="1"/>
    <col min="10293" max="10293" width="4.125" style="65" customWidth="1"/>
    <col min="10294" max="10294" width="7.875" style="65" customWidth="1"/>
    <col min="10295" max="10295" width="8.75" style="65" customWidth="1"/>
    <col min="10296" max="10299" width="6.25" style="65" customWidth="1"/>
    <col min="10300" max="10300" width="4.875" style="65" customWidth="1"/>
    <col min="10301" max="10301" width="2.5" style="65" customWidth="1"/>
    <col min="10302" max="10302" width="4.875" style="65" customWidth="1"/>
    <col min="10303" max="10540" width="9" style="65"/>
    <col min="10541" max="10541" width="1.75" style="65" customWidth="1"/>
    <col min="10542" max="10542" width="2.5" style="65" customWidth="1"/>
    <col min="10543" max="10543" width="3.625" style="65" customWidth="1"/>
    <col min="10544" max="10544" width="2.75" style="65" customWidth="1"/>
    <col min="10545" max="10545" width="0.875" style="65" customWidth="1"/>
    <col min="10546" max="10546" width="1.25" style="65" customWidth="1"/>
    <col min="10547" max="10547" width="5.375" style="65" customWidth="1"/>
    <col min="10548" max="10548" width="6.5" style="65" customWidth="1"/>
    <col min="10549" max="10549" width="4.125" style="65" customWidth="1"/>
    <col min="10550" max="10550" width="7.875" style="65" customWidth="1"/>
    <col min="10551" max="10551" width="8.75" style="65" customWidth="1"/>
    <col min="10552" max="10555" width="6.25" style="65" customWidth="1"/>
    <col min="10556" max="10556" width="4.875" style="65" customWidth="1"/>
    <col min="10557" max="10557" width="2.5" style="65" customWidth="1"/>
    <col min="10558" max="10558" width="4.875" style="65" customWidth="1"/>
    <col min="10559" max="10796" width="9" style="65"/>
    <col min="10797" max="10797" width="1.75" style="65" customWidth="1"/>
    <col min="10798" max="10798" width="2.5" style="65" customWidth="1"/>
    <col min="10799" max="10799" width="3.625" style="65" customWidth="1"/>
    <col min="10800" max="10800" width="2.75" style="65" customWidth="1"/>
    <col min="10801" max="10801" width="0.875" style="65" customWidth="1"/>
    <col min="10802" max="10802" width="1.25" style="65" customWidth="1"/>
    <col min="10803" max="10803" width="5.375" style="65" customWidth="1"/>
    <col min="10804" max="10804" width="6.5" style="65" customWidth="1"/>
    <col min="10805" max="10805" width="4.125" style="65" customWidth="1"/>
    <col min="10806" max="10806" width="7.875" style="65" customWidth="1"/>
    <col min="10807" max="10807" width="8.75" style="65" customWidth="1"/>
    <col min="10808" max="10811" width="6.25" style="65" customWidth="1"/>
    <col min="10812" max="10812" width="4.875" style="65" customWidth="1"/>
    <col min="10813" max="10813" width="2.5" style="65" customWidth="1"/>
    <col min="10814" max="10814" width="4.875" style="65" customWidth="1"/>
    <col min="10815" max="11052" width="9" style="65"/>
    <col min="11053" max="11053" width="1.75" style="65" customWidth="1"/>
    <col min="11054" max="11054" width="2.5" style="65" customWidth="1"/>
    <col min="11055" max="11055" width="3.625" style="65" customWidth="1"/>
    <col min="11056" max="11056" width="2.75" style="65" customWidth="1"/>
    <col min="11057" max="11057" width="0.875" style="65" customWidth="1"/>
    <col min="11058" max="11058" width="1.25" style="65" customWidth="1"/>
    <col min="11059" max="11059" width="5.375" style="65" customWidth="1"/>
    <col min="11060" max="11060" width="6.5" style="65" customWidth="1"/>
    <col min="11061" max="11061" width="4.125" style="65" customWidth="1"/>
    <col min="11062" max="11062" width="7.875" style="65" customWidth="1"/>
    <col min="11063" max="11063" width="8.75" style="65" customWidth="1"/>
    <col min="11064" max="11067" width="6.25" style="65" customWidth="1"/>
    <col min="11068" max="11068" width="4.875" style="65" customWidth="1"/>
    <col min="11069" max="11069" width="2.5" style="65" customWidth="1"/>
    <col min="11070" max="11070" width="4.875" style="65" customWidth="1"/>
    <col min="11071" max="11308" width="9" style="65"/>
    <col min="11309" max="11309" width="1.75" style="65" customWidth="1"/>
    <col min="11310" max="11310" width="2.5" style="65" customWidth="1"/>
    <col min="11311" max="11311" width="3.625" style="65" customWidth="1"/>
    <col min="11312" max="11312" width="2.75" style="65" customWidth="1"/>
    <col min="11313" max="11313" width="0.875" style="65" customWidth="1"/>
    <col min="11314" max="11314" width="1.25" style="65" customWidth="1"/>
    <col min="11315" max="11315" width="5.375" style="65" customWidth="1"/>
    <col min="11316" max="11316" width="6.5" style="65" customWidth="1"/>
    <col min="11317" max="11317" width="4.125" style="65" customWidth="1"/>
    <col min="11318" max="11318" width="7.875" style="65" customWidth="1"/>
    <col min="11319" max="11319" width="8.75" style="65" customWidth="1"/>
    <col min="11320" max="11323" width="6.25" style="65" customWidth="1"/>
    <col min="11324" max="11324" width="4.875" style="65" customWidth="1"/>
    <col min="11325" max="11325" width="2.5" style="65" customWidth="1"/>
    <col min="11326" max="11326" width="4.875" style="65" customWidth="1"/>
    <col min="11327" max="11564" width="9" style="65"/>
    <col min="11565" max="11565" width="1.75" style="65" customWidth="1"/>
    <col min="11566" max="11566" width="2.5" style="65" customWidth="1"/>
    <col min="11567" max="11567" width="3.625" style="65" customWidth="1"/>
    <col min="11568" max="11568" width="2.75" style="65" customWidth="1"/>
    <col min="11569" max="11569" width="0.875" style="65" customWidth="1"/>
    <col min="11570" max="11570" width="1.25" style="65" customWidth="1"/>
    <col min="11571" max="11571" width="5.375" style="65" customWidth="1"/>
    <col min="11572" max="11572" width="6.5" style="65" customWidth="1"/>
    <col min="11573" max="11573" width="4.125" style="65" customWidth="1"/>
    <col min="11574" max="11574" width="7.875" style="65" customWidth="1"/>
    <col min="11575" max="11575" width="8.75" style="65" customWidth="1"/>
    <col min="11576" max="11579" width="6.25" style="65" customWidth="1"/>
    <col min="11580" max="11580" width="4.875" style="65" customWidth="1"/>
    <col min="11581" max="11581" width="2.5" style="65" customWidth="1"/>
    <col min="11582" max="11582" width="4.875" style="65" customWidth="1"/>
    <col min="11583" max="11820" width="9" style="65"/>
    <col min="11821" max="11821" width="1.75" style="65" customWidth="1"/>
    <col min="11822" max="11822" width="2.5" style="65" customWidth="1"/>
    <col min="11823" max="11823" width="3.625" style="65" customWidth="1"/>
    <col min="11824" max="11824" width="2.75" style="65" customWidth="1"/>
    <col min="11825" max="11825" width="0.875" style="65" customWidth="1"/>
    <col min="11826" max="11826" width="1.25" style="65" customWidth="1"/>
    <col min="11827" max="11827" width="5.375" style="65" customWidth="1"/>
    <col min="11828" max="11828" width="6.5" style="65" customWidth="1"/>
    <col min="11829" max="11829" width="4.125" style="65" customWidth="1"/>
    <col min="11830" max="11830" width="7.875" style="65" customWidth="1"/>
    <col min="11831" max="11831" width="8.75" style="65" customWidth="1"/>
    <col min="11832" max="11835" width="6.25" style="65" customWidth="1"/>
    <col min="11836" max="11836" width="4.875" style="65" customWidth="1"/>
    <col min="11837" max="11837" width="2.5" style="65" customWidth="1"/>
    <col min="11838" max="11838" width="4.875" style="65" customWidth="1"/>
    <col min="11839" max="12076" width="9" style="65"/>
    <col min="12077" max="12077" width="1.75" style="65" customWidth="1"/>
    <col min="12078" max="12078" width="2.5" style="65" customWidth="1"/>
    <col min="12079" max="12079" width="3.625" style="65" customWidth="1"/>
    <col min="12080" max="12080" width="2.75" style="65" customWidth="1"/>
    <col min="12081" max="12081" width="0.875" style="65" customWidth="1"/>
    <col min="12082" max="12082" width="1.25" style="65" customWidth="1"/>
    <col min="12083" max="12083" width="5.375" style="65" customWidth="1"/>
    <col min="12084" max="12084" width="6.5" style="65" customWidth="1"/>
    <col min="12085" max="12085" width="4.125" style="65" customWidth="1"/>
    <col min="12086" max="12086" width="7.875" style="65" customWidth="1"/>
    <col min="12087" max="12087" width="8.75" style="65" customWidth="1"/>
    <col min="12088" max="12091" width="6.25" style="65" customWidth="1"/>
    <col min="12092" max="12092" width="4.875" style="65" customWidth="1"/>
    <col min="12093" max="12093" width="2.5" style="65" customWidth="1"/>
    <col min="12094" max="12094" width="4.875" style="65" customWidth="1"/>
    <col min="12095" max="12332" width="9" style="65"/>
    <col min="12333" max="12333" width="1.75" style="65" customWidth="1"/>
    <col min="12334" max="12334" width="2.5" style="65" customWidth="1"/>
    <col min="12335" max="12335" width="3.625" style="65" customWidth="1"/>
    <col min="12336" max="12336" width="2.75" style="65" customWidth="1"/>
    <col min="12337" max="12337" width="0.875" style="65" customWidth="1"/>
    <col min="12338" max="12338" width="1.25" style="65" customWidth="1"/>
    <col min="12339" max="12339" width="5.375" style="65" customWidth="1"/>
    <col min="12340" max="12340" width="6.5" style="65" customWidth="1"/>
    <col min="12341" max="12341" width="4.125" style="65" customWidth="1"/>
    <col min="12342" max="12342" width="7.875" style="65" customWidth="1"/>
    <col min="12343" max="12343" width="8.75" style="65" customWidth="1"/>
    <col min="12344" max="12347" width="6.25" style="65" customWidth="1"/>
    <col min="12348" max="12348" width="4.875" style="65" customWidth="1"/>
    <col min="12349" max="12349" width="2.5" style="65" customWidth="1"/>
    <col min="12350" max="12350" width="4.875" style="65" customWidth="1"/>
    <col min="12351" max="12588" width="9" style="65"/>
    <col min="12589" max="12589" width="1.75" style="65" customWidth="1"/>
    <col min="12590" max="12590" width="2.5" style="65" customWidth="1"/>
    <col min="12591" max="12591" width="3.625" style="65" customWidth="1"/>
    <col min="12592" max="12592" width="2.75" style="65" customWidth="1"/>
    <col min="12593" max="12593" width="0.875" style="65" customWidth="1"/>
    <col min="12594" max="12594" width="1.25" style="65" customWidth="1"/>
    <col min="12595" max="12595" width="5.375" style="65" customWidth="1"/>
    <col min="12596" max="12596" width="6.5" style="65" customWidth="1"/>
    <col min="12597" max="12597" width="4.125" style="65" customWidth="1"/>
    <col min="12598" max="12598" width="7.875" style="65" customWidth="1"/>
    <col min="12599" max="12599" width="8.75" style="65" customWidth="1"/>
    <col min="12600" max="12603" width="6.25" style="65" customWidth="1"/>
    <col min="12604" max="12604" width="4.875" style="65" customWidth="1"/>
    <col min="12605" max="12605" width="2.5" style="65" customWidth="1"/>
    <col min="12606" max="12606" width="4.875" style="65" customWidth="1"/>
    <col min="12607" max="12844" width="9" style="65"/>
    <col min="12845" max="12845" width="1.75" style="65" customWidth="1"/>
    <col min="12846" max="12846" width="2.5" style="65" customWidth="1"/>
    <col min="12847" max="12847" width="3.625" style="65" customWidth="1"/>
    <col min="12848" max="12848" width="2.75" style="65" customWidth="1"/>
    <col min="12849" max="12849" width="0.875" style="65" customWidth="1"/>
    <col min="12850" max="12850" width="1.25" style="65" customWidth="1"/>
    <col min="12851" max="12851" width="5.375" style="65" customWidth="1"/>
    <col min="12852" max="12852" width="6.5" style="65" customWidth="1"/>
    <col min="12853" max="12853" width="4.125" style="65" customWidth="1"/>
    <col min="12854" max="12854" width="7.875" style="65" customWidth="1"/>
    <col min="12855" max="12855" width="8.75" style="65" customWidth="1"/>
    <col min="12856" max="12859" width="6.25" style="65" customWidth="1"/>
    <col min="12860" max="12860" width="4.875" style="65" customWidth="1"/>
    <col min="12861" max="12861" width="2.5" style="65" customWidth="1"/>
    <col min="12862" max="12862" width="4.875" style="65" customWidth="1"/>
    <col min="12863" max="13100" width="9" style="65"/>
    <col min="13101" max="13101" width="1.75" style="65" customWidth="1"/>
    <col min="13102" max="13102" width="2.5" style="65" customWidth="1"/>
    <col min="13103" max="13103" width="3.625" style="65" customWidth="1"/>
    <col min="13104" max="13104" width="2.75" style="65" customWidth="1"/>
    <col min="13105" max="13105" width="0.875" style="65" customWidth="1"/>
    <col min="13106" max="13106" width="1.25" style="65" customWidth="1"/>
    <col min="13107" max="13107" width="5.375" style="65" customWidth="1"/>
    <col min="13108" max="13108" width="6.5" style="65" customWidth="1"/>
    <col min="13109" max="13109" width="4.125" style="65" customWidth="1"/>
    <col min="13110" max="13110" width="7.875" style="65" customWidth="1"/>
    <col min="13111" max="13111" width="8.75" style="65" customWidth="1"/>
    <col min="13112" max="13115" width="6.25" style="65" customWidth="1"/>
    <col min="13116" max="13116" width="4.875" style="65" customWidth="1"/>
    <col min="13117" max="13117" width="2.5" style="65" customWidth="1"/>
    <col min="13118" max="13118" width="4.875" style="65" customWidth="1"/>
    <col min="13119" max="13356" width="9" style="65"/>
    <col min="13357" max="13357" width="1.75" style="65" customWidth="1"/>
    <col min="13358" max="13358" width="2.5" style="65" customWidth="1"/>
    <col min="13359" max="13359" width="3.625" style="65" customWidth="1"/>
    <col min="13360" max="13360" width="2.75" style="65" customWidth="1"/>
    <col min="13361" max="13361" width="0.875" style="65" customWidth="1"/>
    <col min="13362" max="13362" width="1.25" style="65" customWidth="1"/>
    <col min="13363" max="13363" width="5.375" style="65" customWidth="1"/>
    <col min="13364" max="13364" width="6.5" style="65" customWidth="1"/>
    <col min="13365" max="13365" width="4.125" style="65" customWidth="1"/>
    <col min="13366" max="13366" width="7.875" style="65" customWidth="1"/>
    <col min="13367" max="13367" width="8.75" style="65" customWidth="1"/>
    <col min="13368" max="13371" width="6.25" style="65" customWidth="1"/>
    <col min="13372" max="13372" width="4.875" style="65" customWidth="1"/>
    <col min="13373" max="13373" width="2.5" style="65" customWidth="1"/>
    <col min="13374" max="13374" width="4.875" style="65" customWidth="1"/>
    <col min="13375" max="13612" width="9" style="65"/>
    <col min="13613" max="13613" width="1.75" style="65" customWidth="1"/>
    <col min="13614" max="13614" width="2.5" style="65" customWidth="1"/>
    <col min="13615" max="13615" width="3.625" style="65" customWidth="1"/>
    <col min="13616" max="13616" width="2.75" style="65" customWidth="1"/>
    <col min="13617" max="13617" width="0.875" style="65" customWidth="1"/>
    <col min="13618" max="13618" width="1.25" style="65" customWidth="1"/>
    <col min="13619" max="13619" width="5.375" style="65" customWidth="1"/>
    <col min="13620" max="13620" width="6.5" style="65" customWidth="1"/>
    <col min="13621" max="13621" width="4.125" style="65" customWidth="1"/>
    <col min="13622" max="13622" width="7.875" style="65" customWidth="1"/>
    <col min="13623" max="13623" width="8.75" style="65" customWidth="1"/>
    <col min="13624" max="13627" width="6.25" style="65" customWidth="1"/>
    <col min="13628" max="13628" width="4.875" style="65" customWidth="1"/>
    <col min="13629" max="13629" width="2.5" style="65" customWidth="1"/>
    <col min="13630" max="13630" width="4.875" style="65" customWidth="1"/>
    <col min="13631" max="13868" width="9" style="65"/>
    <col min="13869" max="13869" width="1.75" style="65" customWidth="1"/>
    <col min="13870" max="13870" width="2.5" style="65" customWidth="1"/>
    <col min="13871" max="13871" width="3.625" style="65" customWidth="1"/>
    <col min="13872" max="13872" width="2.75" style="65" customWidth="1"/>
    <col min="13873" max="13873" width="0.875" style="65" customWidth="1"/>
    <col min="13874" max="13874" width="1.25" style="65" customWidth="1"/>
    <col min="13875" max="13875" width="5.375" style="65" customWidth="1"/>
    <col min="13876" max="13876" width="6.5" style="65" customWidth="1"/>
    <col min="13877" max="13877" width="4.125" style="65" customWidth="1"/>
    <col min="13878" max="13878" width="7.875" style="65" customWidth="1"/>
    <col min="13879" max="13879" width="8.75" style="65" customWidth="1"/>
    <col min="13880" max="13883" width="6.25" style="65" customWidth="1"/>
    <col min="13884" max="13884" width="4.875" style="65" customWidth="1"/>
    <col min="13885" max="13885" width="2.5" style="65" customWidth="1"/>
    <col min="13886" max="13886" width="4.875" style="65" customWidth="1"/>
    <col min="13887" max="14124" width="9" style="65"/>
    <col min="14125" max="14125" width="1.75" style="65" customWidth="1"/>
    <col min="14126" max="14126" width="2.5" style="65" customWidth="1"/>
    <col min="14127" max="14127" width="3.625" style="65" customWidth="1"/>
    <col min="14128" max="14128" width="2.75" style="65" customWidth="1"/>
    <col min="14129" max="14129" width="0.875" style="65" customWidth="1"/>
    <col min="14130" max="14130" width="1.25" style="65" customWidth="1"/>
    <col min="14131" max="14131" width="5.375" style="65" customWidth="1"/>
    <col min="14132" max="14132" width="6.5" style="65" customWidth="1"/>
    <col min="14133" max="14133" width="4.125" style="65" customWidth="1"/>
    <col min="14134" max="14134" width="7.875" style="65" customWidth="1"/>
    <col min="14135" max="14135" width="8.75" style="65" customWidth="1"/>
    <col min="14136" max="14139" width="6.25" style="65" customWidth="1"/>
    <col min="14140" max="14140" width="4.875" style="65" customWidth="1"/>
    <col min="14141" max="14141" width="2.5" style="65" customWidth="1"/>
    <col min="14142" max="14142" width="4.875" style="65" customWidth="1"/>
    <col min="14143" max="14380" width="9" style="65"/>
    <col min="14381" max="14381" width="1.75" style="65" customWidth="1"/>
    <col min="14382" max="14382" width="2.5" style="65" customWidth="1"/>
    <col min="14383" max="14383" width="3.625" style="65" customWidth="1"/>
    <col min="14384" max="14384" width="2.75" style="65" customWidth="1"/>
    <col min="14385" max="14385" width="0.875" style="65" customWidth="1"/>
    <col min="14386" max="14386" width="1.25" style="65" customWidth="1"/>
    <col min="14387" max="14387" width="5.375" style="65" customWidth="1"/>
    <col min="14388" max="14388" width="6.5" style="65" customWidth="1"/>
    <col min="14389" max="14389" width="4.125" style="65" customWidth="1"/>
    <col min="14390" max="14390" width="7.875" style="65" customWidth="1"/>
    <col min="14391" max="14391" width="8.75" style="65" customWidth="1"/>
    <col min="14392" max="14395" width="6.25" style="65" customWidth="1"/>
    <col min="14396" max="14396" width="4.875" style="65" customWidth="1"/>
    <col min="14397" max="14397" width="2.5" style="65" customWidth="1"/>
    <col min="14398" max="14398" width="4.875" style="65" customWidth="1"/>
    <col min="14399" max="14636" width="9" style="65"/>
    <col min="14637" max="14637" width="1.75" style="65" customWidth="1"/>
    <col min="14638" max="14638" width="2.5" style="65" customWidth="1"/>
    <col min="14639" max="14639" width="3.625" style="65" customWidth="1"/>
    <col min="14640" max="14640" width="2.75" style="65" customWidth="1"/>
    <col min="14641" max="14641" width="0.875" style="65" customWidth="1"/>
    <col min="14642" max="14642" width="1.25" style="65" customWidth="1"/>
    <col min="14643" max="14643" width="5.375" style="65" customWidth="1"/>
    <col min="14644" max="14644" width="6.5" style="65" customWidth="1"/>
    <col min="14645" max="14645" width="4.125" style="65" customWidth="1"/>
    <col min="14646" max="14646" width="7.875" style="65" customWidth="1"/>
    <col min="14647" max="14647" width="8.75" style="65" customWidth="1"/>
    <col min="14648" max="14651" width="6.25" style="65" customWidth="1"/>
    <col min="14652" max="14652" width="4.875" style="65" customWidth="1"/>
    <col min="14653" max="14653" width="2.5" style="65" customWidth="1"/>
    <col min="14654" max="14654" width="4.875" style="65" customWidth="1"/>
    <col min="14655" max="14892" width="9" style="65"/>
    <col min="14893" max="14893" width="1.75" style="65" customWidth="1"/>
    <col min="14894" max="14894" width="2.5" style="65" customWidth="1"/>
    <col min="14895" max="14895" width="3.625" style="65" customWidth="1"/>
    <col min="14896" max="14896" width="2.75" style="65" customWidth="1"/>
    <col min="14897" max="14897" width="0.875" style="65" customWidth="1"/>
    <col min="14898" max="14898" width="1.25" style="65" customWidth="1"/>
    <col min="14899" max="14899" width="5.375" style="65" customWidth="1"/>
    <col min="14900" max="14900" width="6.5" style="65" customWidth="1"/>
    <col min="14901" max="14901" width="4.125" style="65" customWidth="1"/>
    <col min="14902" max="14902" width="7.875" style="65" customWidth="1"/>
    <col min="14903" max="14903" width="8.75" style="65" customWidth="1"/>
    <col min="14904" max="14907" width="6.25" style="65" customWidth="1"/>
    <col min="14908" max="14908" width="4.875" style="65" customWidth="1"/>
    <col min="14909" max="14909" width="2.5" style="65" customWidth="1"/>
    <col min="14910" max="14910" width="4.875" style="65" customWidth="1"/>
    <col min="14911" max="15148" width="9" style="65"/>
    <col min="15149" max="15149" width="1.75" style="65" customWidth="1"/>
    <col min="15150" max="15150" width="2.5" style="65" customWidth="1"/>
    <col min="15151" max="15151" width="3.625" style="65" customWidth="1"/>
    <col min="15152" max="15152" width="2.75" style="65" customWidth="1"/>
    <col min="15153" max="15153" width="0.875" style="65" customWidth="1"/>
    <col min="15154" max="15154" width="1.25" style="65" customWidth="1"/>
    <col min="15155" max="15155" width="5.375" style="65" customWidth="1"/>
    <col min="15156" max="15156" width="6.5" style="65" customWidth="1"/>
    <col min="15157" max="15157" width="4.125" style="65" customWidth="1"/>
    <col min="15158" max="15158" width="7.875" style="65" customWidth="1"/>
    <col min="15159" max="15159" width="8.75" style="65" customWidth="1"/>
    <col min="15160" max="15163" width="6.25" style="65" customWidth="1"/>
    <col min="15164" max="15164" width="4.875" style="65" customWidth="1"/>
    <col min="15165" max="15165" width="2.5" style="65" customWidth="1"/>
    <col min="15166" max="15166" width="4.875" style="65" customWidth="1"/>
    <col min="15167" max="15404" width="9" style="65"/>
    <col min="15405" max="15405" width="1.75" style="65" customWidth="1"/>
    <col min="15406" max="15406" width="2.5" style="65" customWidth="1"/>
    <col min="15407" max="15407" width="3.625" style="65" customWidth="1"/>
    <col min="15408" max="15408" width="2.75" style="65" customWidth="1"/>
    <col min="15409" max="15409" width="0.875" style="65" customWidth="1"/>
    <col min="15410" max="15410" width="1.25" style="65" customWidth="1"/>
    <col min="15411" max="15411" width="5.375" style="65" customWidth="1"/>
    <col min="15412" max="15412" width="6.5" style="65" customWidth="1"/>
    <col min="15413" max="15413" width="4.125" style="65" customWidth="1"/>
    <col min="15414" max="15414" width="7.875" style="65" customWidth="1"/>
    <col min="15415" max="15415" width="8.75" style="65" customWidth="1"/>
    <col min="15416" max="15419" width="6.25" style="65" customWidth="1"/>
    <col min="15420" max="15420" width="4.875" style="65" customWidth="1"/>
    <col min="15421" max="15421" width="2.5" style="65" customWidth="1"/>
    <col min="15422" max="15422" width="4.875" style="65" customWidth="1"/>
    <col min="15423" max="15660" width="9" style="65"/>
    <col min="15661" max="15661" width="1.75" style="65" customWidth="1"/>
    <col min="15662" max="15662" width="2.5" style="65" customWidth="1"/>
    <col min="15663" max="15663" width="3.625" style="65" customWidth="1"/>
    <col min="15664" max="15664" width="2.75" style="65" customWidth="1"/>
    <col min="15665" max="15665" width="0.875" style="65" customWidth="1"/>
    <col min="15666" max="15666" width="1.25" style="65" customWidth="1"/>
    <col min="15667" max="15667" width="5.375" style="65" customWidth="1"/>
    <col min="15668" max="15668" width="6.5" style="65" customWidth="1"/>
    <col min="15669" max="15669" width="4.125" style="65" customWidth="1"/>
    <col min="15670" max="15670" width="7.875" style="65" customWidth="1"/>
    <col min="15671" max="15671" width="8.75" style="65" customWidth="1"/>
    <col min="15672" max="15675" width="6.25" style="65" customWidth="1"/>
    <col min="15676" max="15676" width="4.875" style="65" customWidth="1"/>
    <col min="15677" max="15677" width="2.5" style="65" customWidth="1"/>
    <col min="15678" max="15678" width="4.875" style="65" customWidth="1"/>
    <col min="15679" max="15916" width="9" style="65"/>
    <col min="15917" max="15917" width="1.75" style="65" customWidth="1"/>
    <col min="15918" max="15918" width="2.5" style="65" customWidth="1"/>
    <col min="15919" max="15919" width="3.625" style="65" customWidth="1"/>
    <col min="15920" max="15920" width="2.75" style="65" customWidth="1"/>
    <col min="15921" max="15921" width="0.875" style="65" customWidth="1"/>
    <col min="15922" max="15922" width="1.25" style="65" customWidth="1"/>
    <col min="15923" max="15923" width="5.375" style="65" customWidth="1"/>
    <col min="15924" max="15924" width="6.5" style="65" customWidth="1"/>
    <col min="15925" max="15925" width="4.125" style="65" customWidth="1"/>
    <col min="15926" max="15926" width="7.875" style="65" customWidth="1"/>
    <col min="15927" max="15927" width="8.75" style="65" customWidth="1"/>
    <col min="15928" max="15931" width="6.25" style="65" customWidth="1"/>
    <col min="15932" max="15932" width="4.875" style="65" customWidth="1"/>
    <col min="15933" max="15933" width="2.5" style="65" customWidth="1"/>
    <col min="15934" max="15934" width="4.875" style="65" customWidth="1"/>
    <col min="15935" max="16172" width="9" style="65"/>
    <col min="16173" max="16173" width="1.75" style="65" customWidth="1"/>
    <col min="16174" max="16174" width="2.5" style="65" customWidth="1"/>
    <col min="16175" max="16175" width="3.625" style="65" customWidth="1"/>
    <col min="16176" max="16176" width="2.75" style="65" customWidth="1"/>
    <col min="16177" max="16177" width="0.875" style="65" customWidth="1"/>
    <col min="16178" max="16178" width="1.25" style="65" customWidth="1"/>
    <col min="16179" max="16179" width="5.375" style="65" customWidth="1"/>
    <col min="16180" max="16180" width="6.5" style="65" customWidth="1"/>
    <col min="16181" max="16181" width="4.125" style="65" customWidth="1"/>
    <col min="16182" max="16182" width="7.875" style="65" customWidth="1"/>
    <col min="16183" max="16183" width="8.75" style="65" customWidth="1"/>
    <col min="16184" max="16187" width="6.25" style="65" customWidth="1"/>
    <col min="16188" max="16188" width="4.875" style="65" customWidth="1"/>
    <col min="16189" max="16189" width="2.5" style="65" customWidth="1"/>
    <col min="16190" max="16190" width="4.875" style="65" customWidth="1"/>
    <col min="16191" max="16384" width="9" style="65"/>
  </cols>
  <sheetData>
    <row r="1" spans="1:82" s="20" customFormat="1" ht="13.5" customHeight="1">
      <c r="B1" s="432" t="s">
        <v>47</v>
      </c>
      <c r="C1" s="432" t="s">
        <v>48</v>
      </c>
      <c r="D1" s="432" t="s">
        <v>49</v>
      </c>
      <c r="E1" s="432" t="s">
        <v>50</v>
      </c>
      <c r="F1" s="18"/>
      <c r="G1" s="430" t="s">
        <v>51</v>
      </c>
      <c r="H1" s="430"/>
      <c r="I1" s="430"/>
      <c r="J1" s="430"/>
      <c r="K1" s="19"/>
      <c r="L1" s="430" t="s">
        <v>52</v>
      </c>
      <c r="M1" s="430"/>
      <c r="N1" s="430"/>
      <c r="O1" s="430"/>
      <c r="P1" s="430"/>
      <c r="Q1" s="430"/>
      <c r="R1" s="19"/>
      <c r="S1" s="411" t="s">
        <v>53</v>
      </c>
      <c r="T1" s="412"/>
      <c r="U1" s="413"/>
      <c r="V1" s="19"/>
      <c r="W1" s="417" t="s">
        <v>54</v>
      </c>
      <c r="X1" s="418"/>
      <c r="Y1" s="418"/>
      <c r="Z1" s="418"/>
      <c r="AA1" s="419"/>
      <c r="AB1" s="19"/>
      <c r="AC1" s="19"/>
      <c r="AD1" s="423" t="s">
        <v>55</v>
      </c>
      <c r="AE1" s="424"/>
      <c r="AF1" s="424"/>
      <c r="AG1" s="424"/>
      <c r="AH1" s="424"/>
      <c r="AI1" s="424"/>
      <c r="AJ1" s="425"/>
      <c r="AK1" s="19"/>
      <c r="AL1" s="429" t="s">
        <v>56</v>
      </c>
      <c r="AM1" s="418"/>
      <c r="AN1" s="419"/>
      <c r="AO1" s="19"/>
      <c r="AP1" s="430" t="s">
        <v>57</v>
      </c>
      <c r="AQ1" s="430"/>
      <c r="AR1" s="430"/>
      <c r="AS1" s="19"/>
      <c r="AT1" s="430" t="s">
        <v>58</v>
      </c>
      <c r="AU1" s="430"/>
      <c r="AV1" s="430"/>
      <c r="AW1" s="19"/>
      <c r="AX1" s="433" t="s">
        <v>59</v>
      </c>
      <c r="AY1" s="19"/>
      <c r="AZ1" s="433" t="s">
        <v>60</v>
      </c>
      <c r="BA1" s="19"/>
      <c r="BB1" s="448" t="s">
        <v>180</v>
      </c>
      <c r="BC1" s="562"/>
      <c r="BD1" s="562"/>
      <c r="BE1" s="449"/>
      <c r="BF1" s="19"/>
      <c r="BG1" s="433" t="s">
        <v>61</v>
      </c>
      <c r="BH1" s="87"/>
      <c r="BI1" s="542" t="s">
        <v>178</v>
      </c>
      <c r="BJ1" s="543"/>
      <c r="BK1" s="544"/>
      <c r="BL1" s="19"/>
      <c r="BM1" s="19"/>
      <c r="BN1" s="19"/>
      <c r="BO1" s="409" t="s">
        <v>62</v>
      </c>
      <c r="BP1" s="410"/>
      <c r="BQ1" s="410" t="s">
        <v>63</v>
      </c>
    </row>
    <row r="2" spans="1:82" s="20" customFormat="1" ht="13.5" customHeight="1">
      <c r="B2" s="432"/>
      <c r="C2" s="432"/>
      <c r="D2" s="432"/>
      <c r="E2" s="432"/>
      <c r="F2" s="18"/>
      <c r="G2" s="430" t="s">
        <v>64</v>
      </c>
      <c r="H2" s="430"/>
      <c r="I2" s="434" t="s">
        <v>65</v>
      </c>
      <c r="J2" s="434"/>
      <c r="K2" s="21"/>
      <c r="L2" s="430" t="s">
        <v>64</v>
      </c>
      <c r="M2" s="430"/>
      <c r="N2" s="435"/>
      <c r="O2" s="434" t="s">
        <v>65</v>
      </c>
      <c r="P2" s="434"/>
      <c r="Q2" s="434"/>
      <c r="R2" s="21"/>
      <c r="S2" s="414"/>
      <c r="T2" s="415"/>
      <c r="U2" s="416"/>
      <c r="V2" s="21"/>
      <c r="W2" s="420"/>
      <c r="X2" s="421"/>
      <c r="Y2" s="421"/>
      <c r="Z2" s="421"/>
      <c r="AA2" s="422"/>
      <c r="AB2" s="21"/>
      <c r="AC2" s="21"/>
      <c r="AD2" s="426"/>
      <c r="AE2" s="427"/>
      <c r="AF2" s="427"/>
      <c r="AG2" s="427"/>
      <c r="AH2" s="427"/>
      <c r="AI2" s="427"/>
      <c r="AJ2" s="428"/>
      <c r="AK2" s="21"/>
      <c r="AL2" s="420"/>
      <c r="AM2" s="421"/>
      <c r="AN2" s="422"/>
      <c r="AO2" s="19"/>
      <c r="AP2" s="431"/>
      <c r="AQ2" s="431"/>
      <c r="AR2" s="431"/>
      <c r="AS2" s="19"/>
      <c r="AT2" s="431"/>
      <c r="AU2" s="431"/>
      <c r="AV2" s="431"/>
      <c r="AW2" s="21"/>
      <c r="AX2" s="467"/>
      <c r="AY2" s="21"/>
      <c r="AZ2" s="467"/>
      <c r="BA2" s="21"/>
      <c r="BB2" s="563" t="s">
        <v>181</v>
      </c>
      <c r="BC2" s="565" t="s">
        <v>182</v>
      </c>
      <c r="BD2" s="567" t="s">
        <v>183</v>
      </c>
      <c r="BE2" s="569" t="s">
        <v>184</v>
      </c>
      <c r="BF2" s="21"/>
      <c r="BG2" s="467"/>
      <c r="BH2" s="21"/>
      <c r="BI2" s="545"/>
      <c r="BJ2" s="410"/>
      <c r="BK2" s="546"/>
      <c r="BL2" s="19"/>
      <c r="BM2" s="19"/>
      <c r="BN2" s="21"/>
      <c r="BO2" s="410"/>
      <c r="BP2" s="410"/>
      <c r="BQ2" s="410"/>
    </row>
    <row r="3" spans="1:82" s="35" customFormat="1" ht="13.5" customHeight="1">
      <c r="B3" s="432"/>
      <c r="C3" s="432"/>
      <c r="D3" s="432"/>
      <c r="E3" s="432"/>
      <c r="F3" s="22"/>
      <c r="G3" s="448" t="s">
        <v>66</v>
      </c>
      <c r="H3" s="449"/>
      <c r="I3" s="448" t="s">
        <v>66</v>
      </c>
      <c r="J3" s="449"/>
      <c r="K3" s="23"/>
      <c r="L3" s="24"/>
      <c r="M3" s="25"/>
      <c r="N3" s="26"/>
      <c r="O3" s="24"/>
      <c r="P3" s="25"/>
      <c r="Q3" s="27"/>
      <c r="R3" s="26"/>
      <c r="S3" s="88"/>
      <c r="T3" s="89"/>
      <c r="U3" s="450" t="s">
        <v>67</v>
      </c>
      <c r="V3" s="23"/>
      <c r="W3" s="24"/>
      <c r="X3" s="30"/>
      <c r="Y3" s="452" t="s">
        <v>68</v>
      </c>
      <c r="Z3" s="453"/>
      <c r="AA3" s="454"/>
      <c r="AB3" s="26"/>
      <c r="AC3" s="26"/>
      <c r="AD3" s="28"/>
      <c r="AE3" s="31"/>
      <c r="AF3" s="29"/>
      <c r="AG3" s="439" t="s">
        <v>67</v>
      </c>
      <c r="AH3" s="32"/>
      <c r="AI3" s="23"/>
      <c r="AJ3" s="455"/>
      <c r="AK3" s="26"/>
      <c r="AL3" s="28"/>
      <c r="AM3" s="29"/>
      <c r="AN3" s="439" t="s">
        <v>69</v>
      </c>
      <c r="AO3" s="23"/>
      <c r="AP3" s="28"/>
      <c r="AQ3" s="441" t="s">
        <v>70</v>
      </c>
      <c r="AR3" s="442"/>
      <c r="AS3" s="23"/>
      <c r="AT3" s="28"/>
      <c r="AU3" s="441" t="s">
        <v>70</v>
      </c>
      <c r="AV3" s="442"/>
      <c r="AW3" s="26"/>
      <c r="AX3" s="467"/>
      <c r="AY3" s="26"/>
      <c r="AZ3" s="467"/>
      <c r="BA3" s="26"/>
      <c r="BB3" s="564"/>
      <c r="BC3" s="566"/>
      <c r="BD3" s="568"/>
      <c r="BE3" s="570"/>
      <c r="BF3" s="26"/>
      <c r="BG3" s="467"/>
      <c r="BH3" s="26"/>
      <c r="BI3" s="28"/>
      <c r="BJ3" s="29"/>
      <c r="BK3" s="433" t="s">
        <v>67</v>
      </c>
      <c r="BL3" s="33"/>
      <c r="BM3" s="33"/>
      <c r="BN3" s="26"/>
      <c r="BO3" s="410"/>
      <c r="BP3" s="410"/>
      <c r="BQ3" s="410"/>
      <c r="BR3" s="34"/>
      <c r="BS3" s="34"/>
      <c r="BT3" s="34"/>
      <c r="BU3" s="34"/>
      <c r="BV3" s="34"/>
      <c r="BW3" s="34"/>
      <c r="BX3" s="34"/>
      <c r="BY3" s="34"/>
      <c r="BZ3" s="34"/>
      <c r="CA3" s="34"/>
      <c r="CB3" s="34"/>
      <c r="CC3" s="34"/>
      <c r="CD3" s="34"/>
    </row>
    <row r="4" spans="1:82" s="35" customFormat="1" ht="13.5" customHeight="1">
      <c r="B4" s="433"/>
      <c r="C4" s="433"/>
      <c r="D4" s="433"/>
      <c r="E4" s="433"/>
      <c r="F4" s="22"/>
      <c r="G4" s="24"/>
      <c r="H4" s="36" t="s">
        <v>71</v>
      </c>
      <c r="I4" s="24"/>
      <c r="J4" s="36" t="s">
        <v>71</v>
      </c>
      <c r="K4" s="37"/>
      <c r="L4" s="28"/>
      <c r="M4" s="38" t="s">
        <v>72</v>
      </c>
      <c r="N4" s="26"/>
      <c r="O4" s="39"/>
      <c r="P4" s="38" t="s">
        <v>72</v>
      </c>
      <c r="Q4" s="27"/>
      <c r="R4" s="26"/>
      <c r="S4" s="90"/>
      <c r="T4" s="91"/>
      <c r="U4" s="451"/>
      <c r="V4" s="21"/>
      <c r="W4" s="28"/>
      <c r="X4" s="38" t="s">
        <v>72</v>
      </c>
      <c r="Y4" s="40"/>
      <c r="Z4" s="41" t="s">
        <v>73</v>
      </c>
      <c r="AA4" s="42"/>
      <c r="AB4" s="26"/>
      <c r="AC4" s="26"/>
      <c r="AD4" s="24"/>
      <c r="AE4" s="33"/>
      <c r="AF4" s="37"/>
      <c r="AG4" s="440"/>
      <c r="AH4" s="32"/>
      <c r="AI4" s="21"/>
      <c r="AJ4" s="455"/>
      <c r="AK4" s="26"/>
      <c r="AL4" s="24"/>
      <c r="AM4" s="37"/>
      <c r="AN4" s="440"/>
      <c r="AO4" s="23"/>
      <c r="AP4" s="28"/>
      <c r="AQ4" s="43" t="s">
        <v>74</v>
      </c>
      <c r="AR4" s="44" t="s">
        <v>75</v>
      </c>
      <c r="AS4" s="23"/>
      <c r="AT4" s="28"/>
      <c r="AU4" s="43" t="s">
        <v>74</v>
      </c>
      <c r="AV4" s="44" t="s">
        <v>75</v>
      </c>
      <c r="AW4" s="26"/>
      <c r="AX4" s="467"/>
      <c r="AY4" s="26"/>
      <c r="AZ4" s="467"/>
      <c r="BA4" s="26"/>
      <c r="BB4" s="564"/>
      <c r="BC4" s="566"/>
      <c r="BD4" s="568"/>
      <c r="BE4" s="570"/>
      <c r="BF4" s="26"/>
      <c r="BG4" s="467"/>
      <c r="BH4" s="26"/>
      <c r="BI4" s="24"/>
      <c r="BJ4" s="37"/>
      <c r="BK4" s="467"/>
      <c r="BL4" s="31"/>
      <c r="BM4" s="31"/>
      <c r="BN4" s="26"/>
      <c r="BO4" s="410"/>
      <c r="BP4" s="410"/>
      <c r="BQ4" s="410"/>
      <c r="BR4" s="34"/>
      <c r="BS4" s="34"/>
      <c r="BT4" s="34"/>
      <c r="BU4" s="34"/>
      <c r="BV4" s="34"/>
      <c r="BW4" s="34"/>
      <c r="BX4" s="34"/>
      <c r="BY4" s="34"/>
      <c r="BZ4" s="34"/>
      <c r="CA4" s="34"/>
      <c r="CB4" s="34"/>
      <c r="CC4" s="34"/>
      <c r="CD4" s="34"/>
    </row>
    <row r="5" spans="1:82" s="35" customFormat="1" ht="13.5" customHeight="1">
      <c r="B5" s="45" t="s">
        <v>76</v>
      </c>
      <c r="C5" s="45" t="s">
        <v>77</v>
      </c>
      <c r="D5" s="45" t="s">
        <v>78</v>
      </c>
      <c r="E5" s="45" t="s">
        <v>79</v>
      </c>
      <c r="F5" s="23"/>
      <c r="G5" s="443" t="s">
        <v>80</v>
      </c>
      <c r="H5" s="443"/>
      <c r="I5" s="443" t="s">
        <v>81</v>
      </c>
      <c r="J5" s="443"/>
      <c r="K5" s="21"/>
      <c r="L5" s="436" t="s">
        <v>82</v>
      </c>
      <c r="M5" s="437"/>
      <c r="N5" s="438"/>
      <c r="O5" s="444" t="s">
        <v>83</v>
      </c>
      <c r="P5" s="445"/>
      <c r="Q5" s="446"/>
      <c r="R5" s="26"/>
      <c r="S5" s="447" t="s">
        <v>84</v>
      </c>
      <c r="T5" s="447"/>
      <c r="U5" s="447"/>
      <c r="V5" s="21"/>
      <c r="W5" s="443" t="s">
        <v>85</v>
      </c>
      <c r="X5" s="443"/>
      <c r="Y5" s="443"/>
      <c r="Z5" s="443"/>
      <c r="AA5" s="443"/>
      <c r="AB5" s="26"/>
      <c r="AC5" s="26"/>
      <c r="AD5" s="436" t="s">
        <v>86</v>
      </c>
      <c r="AE5" s="437"/>
      <c r="AF5" s="437"/>
      <c r="AG5" s="437"/>
      <c r="AH5" s="437"/>
      <c r="AI5" s="437"/>
      <c r="AJ5" s="438"/>
      <c r="AK5" s="26"/>
      <c r="AL5" s="436" t="s">
        <v>87</v>
      </c>
      <c r="AM5" s="437"/>
      <c r="AN5" s="438"/>
      <c r="AO5" s="23"/>
      <c r="AP5" s="436" t="s">
        <v>88</v>
      </c>
      <c r="AQ5" s="437"/>
      <c r="AR5" s="438"/>
      <c r="AS5" s="23"/>
      <c r="AT5" s="436" t="s">
        <v>89</v>
      </c>
      <c r="AU5" s="437"/>
      <c r="AV5" s="438"/>
      <c r="AW5" s="26"/>
      <c r="AX5" s="46" t="s">
        <v>90</v>
      </c>
      <c r="AY5" s="26"/>
      <c r="AZ5" s="46" t="s">
        <v>91</v>
      </c>
      <c r="BA5" s="26"/>
      <c r="BB5" s="436" t="s">
        <v>185</v>
      </c>
      <c r="BC5" s="437"/>
      <c r="BD5" s="437"/>
      <c r="BE5" s="438"/>
      <c r="BF5" s="26"/>
      <c r="BG5" s="46" t="s">
        <v>92</v>
      </c>
      <c r="BH5" s="26"/>
      <c r="BI5" s="443" t="s">
        <v>179</v>
      </c>
      <c r="BJ5" s="443"/>
      <c r="BK5" s="443"/>
      <c r="BL5" s="31"/>
      <c r="BM5" s="31"/>
      <c r="BN5" s="26"/>
      <c r="BO5" s="19"/>
      <c r="BP5" s="19"/>
      <c r="BQ5" s="19"/>
      <c r="BR5" s="34"/>
      <c r="BS5" s="34"/>
      <c r="BT5" s="34"/>
      <c r="BU5" s="34"/>
      <c r="BV5" s="34"/>
      <c r="BW5" s="34"/>
      <c r="BX5" s="34"/>
      <c r="BY5" s="34"/>
      <c r="BZ5" s="34"/>
      <c r="CA5" s="34"/>
      <c r="CB5" s="34"/>
      <c r="CC5" s="34"/>
      <c r="CD5" s="34"/>
    </row>
    <row r="6" spans="1:82" s="53" customFormat="1" ht="19.5" customHeight="1">
      <c r="A6" s="53">
        <v>1</v>
      </c>
      <c r="B6" s="47">
        <v>2</v>
      </c>
      <c r="C6" s="48">
        <v>3</v>
      </c>
      <c r="D6" s="53">
        <v>4</v>
      </c>
      <c r="E6" s="47">
        <v>5</v>
      </c>
      <c r="F6" s="48">
        <v>6</v>
      </c>
      <c r="G6" s="53">
        <v>7</v>
      </c>
      <c r="H6" s="47">
        <v>8</v>
      </c>
      <c r="I6" s="48">
        <v>9</v>
      </c>
      <c r="J6" s="53">
        <v>10</v>
      </c>
      <c r="K6" s="47">
        <v>11</v>
      </c>
      <c r="L6" s="48">
        <v>12</v>
      </c>
      <c r="M6" s="53">
        <v>13</v>
      </c>
      <c r="N6" s="47">
        <v>14</v>
      </c>
      <c r="O6" s="48">
        <v>15</v>
      </c>
      <c r="P6" s="53">
        <v>16</v>
      </c>
      <c r="Q6" s="47">
        <v>17</v>
      </c>
      <c r="R6" s="48">
        <v>18</v>
      </c>
      <c r="S6" s="53">
        <v>19</v>
      </c>
      <c r="T6" s="47">
        <v>20</v>
      </c>
      <c r="U6" s="48">
        <v>21</v>
      </c>
      <c r="V6" s="53">
        <v>22</v>
      </c>
      <c r="W6" s="47">
        <v>23</v>
      </c>
      <c r="X6" s="48">
        <v>24</v>
      </c>
      <c r="Y6" s="53">
        <v>25</v>
      </c>
      <c r="Z6" s="47">
        <v>26</v>
      </c>
      <c r="AA6" s="48">
        <v>27</v>
      </c>
      <c r="AB6" s="53">
        <v>28</v>
      </c>
      <c r="AC6" s="47">
        <v>29</v>
      </c>
      <c r="AD6" s="48">
        <v>30</v>
      </c>
      <c r="AE6" s="53">
        <v>31</v>
      </c>
      <c r="AF6" s="47">
        <v>32</v>
      </c>
      <c r="AG6" s="48">
        <v>33</v>
      </c>
      <c r="AH6" s="53">
        <v>34</v>
      </c>
      <c r="AI6" s="47">
        <v>35</v>
      </c>
      <c r="AJ6" s="48">
        <v>36</v>
      </c>
      <c r="AK6" s="53">
        <v>37</v>
      </c>
      <c r="AL6" s="47">
        <v>38</v>
      </c>
      <c r="AM6" s="48">
        <v>39</v>
      </c>
      <c r="AN6" s="53">
        <v>40</v>
      </c>
      <c r="AO6" s="47">
        <v>41</v>
      </c>
      <c r="AP6" s="48">
        <v>42</v>
      </c>
      <c r="AQ6" s="53">
        <v>43</v>
      </c>
      <c r="AR6" s="47">
        <v>44</v>
      </c>
      <c r="AS6" s="48">
        <v>45</v>
      </c>
      <c r="AT6" s="53">
        <v>46</v>
      </c>
      <c r="AU6" s="47">
        <v>47</v>
      </c>
      <c r="AV6" s="48">
        <v>48</v>
      </c>
      <c r="AW6" s="53">
        <v>49</v>
      </c>
      <c r="AX6" s="47">
        <v>50</v>
      </c>
      <c r="AY6" s="48">
        <v>51</v>
      </c>
      <c r="AZ6" s="53">
        <v>52</v>
      </c>
      <c r="BA6" s="47">
        <v>53</v>
      </c>
      <c r="BB6" s="48">
        <v>54</v>
      </c>
      <c r="BC6" s="53">
        <v>55</v>
      </c>
      <c r="BD6" s="47">
        <v>56</v>
      </c>
      <c r="BE6" s="48">
        <v>57</v>
      </c>
      <c r="BF6" s="53">
        <v>58</v>
      </c>
      <c r="BG6" s="47">
        <v>59</v>
      </c>
      <c r="BH6" s="48">
        <v>60</v>
      </c>
      <c r="BI6" s="53">
        <v>61</v>
      </c>
      <c r="BJ6" s="47">
        <v>62</v>
      </c>
      <c r="BK6" s="48">
        <v>63</v>
      </c>
      <c r="BL6" s="51"/>
      <c r="BM6" s="51"/>
      <c r="BN6" s="26"/>
      <c r="BO6" s="19"/>
      <c r="BP6" s="19"/>
      <c r="BQ6" s="19"/>
      <c r="BR6" s="52"/>
      <c r="BS6" s="52"/>
      <c r="BT6" s="52"/>
      <c r="BU6" s="52"/>
      <c r="BV6" s="52"/>
      <c r="BW6" s="52"/>
      <c r="BX6" s="52"/>
      <c r="BY6" s="52"/>
      <c r="BZ6" s="52"/>
      <c r="CA6" s="52"/>
      <c r="CB6" s="52"/>
      <c r="CC6" s="52"/>
      <c r="CD6" s="52"/>
    </row>
    <row r="7" spans="1:82" s="84" customFormat="1" ht="15" customHeight="1">
      <c r="A7" s="541" t="s">
        <v>143</v>
      </c>
      <c r="B7" s="433" t="s">
        <v>123</v>
      </c>
      <c r="C7" s="469" t="s">
        <v>93</v>
      </c>
      <c r="D7" s="471" t="s">
        <v>94</v>
      </c>
      <c r="E7" s="473" t="s">
        <v>95</v>
      </c>
      <c r="F7" s="54"/>
      <c r="G7" s="456">
        <v>206720</v>
      </c>
      <c r="H7" s="458">
        <v>282630</v>
      </c>
      <c r="I7" s="456">
        <v>202090</v>
      </c>
      <c r="J7" s="458">
        <v>278000</v>
      </c>
      <c r="K7" s="460" t="s">
        <v>97</v>
      </c>
      <c r="L7" s="461">
        <v>1960</v>
      </c>
      <c r="M7" s="463">
        <v>2710</v>
      </c>
      <c r="N7" s="465" t="s">
        <v>245</v>
      </c>
      <c r="O7" s="461">
        <v>1910</v>
      </c>
      <c r="P7" s="463">
        <v>2660</v>
      </c>
      <c r="Q7" s="465" t="s">
        <v>245</v>
      </c>
      <c r="R7" s="494" t="s">
        <v>96</v>
      </c>
      <c r="S7" s="495">
        <v>37780</v>
      </c>
      <c r="T7" s="497" t="s">
        <v>96</v>
      </c>
      <c r="U7" s="504">
        <v>370</v>
      </c>
      <c r="V7" s="494" t="s">
        <v>159</v>
      </c>
      <c r="W7" s="506">
        <v>151830</v>
      </c>
      <c r="X7" s="465">
        <v>75910</v>
      </c>
      <c r="Y7" s="508">
        <v>1510</v>
      </c>
      <c r="Z7" s="463">
        <v>750</v>
      </c>
      <c r="AA7" s="465" t="s">
        <v>245</v>
      </c>
      <c r="AB7" s="498" t="s">
        <v>97</v>
      </c>
      <c r="AC7" s="148"/>
      <c r="AD7" s="499" t="s">
        <v>98</v>
      </c>
      <c r="AE7" s="500"/>
      <c r="AF7" s="494" t="s">
        <v>96</v>
      </c>
      <c r="AG7" s="151"/>
      <c r="AH7" s="150"/>
      <c r="AI7" s="503" t="s">
        <v>160</v>
      </c>
      <c r="AJ7" s="151"/>
      <c r="AK7" s="494" t="s">
        <v>96</v>
      </c>
      <c r="AL7" s="514">
        <v>44630</v>
      </c>
      <c r="AM7" s="494" t="s">
        <v>96</v>
      </c>
      <c r="AN7" s="516">
        <v>390</v>
      </c>
      <c r="AO7" s="518" t="s">
        <v>158</v>
      </c>
      <c r="AP7" s="519" t="s">
        <v>161</v>
      </c>
      <c r="AQ7" s="461">
        <v>2800</v>
      </c>
      <c r="AR7" s="526">
        <v>3000</v>
      </c>
      <c r="AS7" s="518" t="s">
        <v>158</v>
      </c>
      <c r="AT7" s="519" t="s">
        <v>100</v>
      </c>
      <c r="AU7" s="539">
        <v>20300</v>
      </c>
      <c r="AV7" s="526">
        <v>22600</v>
      </c>
      <c r="AW7" s="494" t="s">
        <v>101</v>
      </c>
      <c r="AX7" s="529">
        <v>2050</v>
      </c>
      <c r="AY7" s="532" t="s">
        <v>101</v>
      </c>
      <c r="AZ7" s="533" t="s">
        <v>177</v>
      </c>
      <c r="BA7" s="532" t="s">
        <v>101</v>
      </c>
      <c r="BB7" s="571" t="s">
        <v>247</v>
      </c>
      <c r="BC7" s="549" t="s">
        <v>186</v>
      </c>
      <c r="BD7" s="549" t="s">
        <v>186</v>
      </c>
      <c r="BE7" s="549" t="s">
        <v>186</v>
      </c>
      <c r="BF7" s="494"/>
      <c r="BG7" s="533" t="s">
        <v>187</v>
      </c>
      <c r="BH7" s="494" t="s">
        <v>101</v>
      </c>
      <c r="BI7" s="529">
        <v>38060</v>
      </c>
      <c r="BJ7" s="460" t="s">
        <v>97</v>
      </c>
      <c r="BK7" s="547">
        <v>380</v>
      </c>
      <c r="BL7" s="80"/>
      <c r="BM7" s="80"/>
      <c r="BN7" s="81"/>
      <c r="BO7" s="82">
        <v>35</v>
      </c>
      <c r="BP7" s="82">
        <v>36</v>
      </c>
      <c r="BQ7" s="527">
        <v>1</v>
      </c>
      <c r="BR7" s="83"/>
      <c r="BS7" s="83"/>
      <c r="BT7" s="83"/>
      <c r="BU7" s="83"/>
      <c r="BV7" s="83"/>
      <c r="BW7" s="83"/>
      <c r="BX7" s="83"/>
      <c r="BY7" s="83"/>
      <c r="BZ7" s="83"/>
      <c r="CA7" s="83"/>
      <c r="CB7" s="83"/>
      <c r="CC7" s="83"/>
      <c r="CD7" s="83"/>
    </row>
    <row r="8" spans="1:82" s="84" customFormat="1" ht="15" customHeight="1">
      <c r="A8" s="541"/>
      <c r="B8" s="467"/>
      <c r="C8" s="470"/>
      <c r="D8" s="472"/>
      <c r="E8" s="474"/>
      <c r="F8" s="54"/>
      <c r="G8" s="457"/>
      <c r="H8" s="459"/>
      <c r="I8" s="457"/>
      <c r="J8" s="459"/>
      <c r="K8" s="460"/>
      <c r="L8" s="462"/>
      <c r="M8" s="464"/>
      <c r="N8" s="466"/>
      <c r="O8" s="462"/>
      <c r="P8" s="464"/>
      <c r="Q8" s="466"/>
      <c r="R8" s="494"/>
      <c r="S8" s="496"/>
      <c r="T8" s="497"/>
      <c r="U8" s="505"/>
      <c r="V8" s="494"/>
      <c r="W8" s="507"/>
      <c r="X8" s="466"/>
      <c r="Y8" s="509"/>
      <c r="Z8" s="464"/>
      <c r="AA8" s="466"/>
      <c r="AB8" s="498"/>
      <c r="AC8" s="148"/>
      <c r="AD8" s="501"/>
      <c r="AE8" s="502"/>
      <c r="AF8" s="494"/>
      <c r="AG8" s="152"/>
      <c r="AH8" s="150"/>
      <c r="AI8" s="503"/>
      <c r="AJ8" s="152"/>
      <c r="AK8" s="494"/>
      <c r="AL8" s="477"/>
      <c r="AM8" s="494"/>
      <c r="AN8" s="517"/>
      <c r="AO8" s="518"/>
      <c r="AP8" s="520"/>
      <c r="AQ8" s="462"/>
      <c r="AR8" s="521"/>
      <c r="AS8" s="518"/>
      <c r="AT8" s="520"/>
      <c r="AU8" s="528"/>
      <c r="AV8" s="521"/>
      <c r="AW8" s="494"/>
      <c r="AX8" s="530"/>
      <c r="AY8" s="494"/>
      <c r="AZ8" s="534"/>
      <c r="BA8" s="494"/>
      <c r="BB8" s="572"/>
      <c r="BC8" s="550"/>
      <c r="BD8" s="550"/>
      <c r="BE8" s="550"/>
      <c r="BF8" s="494"/>
      <c r="BG8" s="534"/>
      <c r="BH8" s="494"/>
      <c r="BI8" s="530"/>
      <c r="BJ8" s="460"/>
      <c r="BK8" s="548"/>
      <c r="BL8" s="80"/>
      <c r="BM8" s="80"/>
      <c r="BN8" s="81"/>
      <c r="BO8" s="82"/>
      <c r="BP8" s="82"/>
      <c r="BQ8" s="527"/>
      <c r="BR8" s="83"/>
      <c r="BS8" s="83"/>
      <c r="BT8" s="83"/>
      <c r="BU8" s="83"/>
      <c r="BV8" s="83"/>
      <c r="BW8" s="83"/>
      <c r="BX8" s="83"/>
      <c r="BY8" s="83"/>
      <c r="BZ8" s="83"/>
      <c r="CA8" s="83"/>
      <c r="CB8" s="83"/>
      <c r="CC8" s="83"/>
      <c r="CD8" s="83"/>
    </row>
    <row r="9" spans="1:82" s="84" customFormat="1" ht="15" customHeight="1">
      <c r="A9" s="541"/>
      <c r="B9" s="467"/>
      <c r="C9" s="470"/>
      <c r="D9" s="472"/>
      <c r="E9" s="474"/>
      <c r="F9" s="54"/>
      <c r="G9" s="457"/>
      <c r="H9" s="459"/>
      <c r="I9" s="457"/>
      <c r="J9" s="459"/>
      <c r="K9" s="460"/>
      <c r="L9" s="462"/>
      <c r="M9" s="464"/>
      <c r="N9" s="466"/>
      <c r="O9" s="462"/>
      <c r="P9" s="464"/>
      <c r="Q9" s="466"/>
      <c r="R9" s="494"/>
      <c r="S9" s="496"/>
      <c r="T9" s="497"/>
      <c r="U9" s="505"/>
      <c r="V9" s="494"/>
      <c r="W9" s="507"/>
      <c r="X9" s="466"/>
      <c r="Y9" s="509"/>
      <c r="Z9" s="464"/>
      <c r="AA9" s="466"/>
      <c r="AB9" s="498"/>
      <c r="AC9" s="154">
        <v>210</v>
      </c>
      <c r="AD9" s="39" t="s">
        <v>102</v>
      </c>
      <c r="AE9" s="156">
        <v>260200</v>
      </c>
      <c r="AF9" s="494"/>
      <c r="AG9" s="158">
        <v>2600</v>
      </c>
      <c r="AH9" s="150"/>
      <c r="AI9" s="503"/>
      <c r="AJ9" s="152"/>
      <c r="AK9" s="494"/>
      <c r="AL9" s="477"/>
      <c r="AM9" s="494"/>
      <c r="AN9" s="517"/>
      <c r="AO9" s="518"/>
      <c r="AP9" s="520" t="s">
        <v>117</v>
      </c>
      <c r="AQ9" s="462"/>
      <c r="AR9" s="521"/>
      <c r="AS9" s="518"/>
      <c r="AT9" s="520" t="s">
        <v>162</v>
      </c>
      <c r="AU9" s="528">
        <v>11200</v>
      </c>
      <c r="AV9" s="521">
        <v>12400</v>
      </c>
      <c r="AW9" s="494"/>
      <c r="AX9" s="530"/>
      <c r="AY9" s="494"/>
      <c r="AZ9" s="534"/>
      <c r="BA9" s="494"/>
      <c r="BB9" s="572"/>
      <c r="BC9" s="550"/>
      <c r="BD9" s="550"/>
      <c r="BE9" s="550"/>
      <c r="BF9" s="494"/>
      <c r="BG9" s="534"/>
      <c r="BH9" s="494"/>
      <c r="BI9" s="530"/>
      <c r="BJ9" s="460"/>
      <c r="BK9" s="548"/>
      <c r="BL9" s="80"/>
      <c r="BM9" s="80"/>
      <c r="BN9" s="81"/>
      <c r="BO9" s="82"/>
      <c r="BP9" s="82"/>
      <c r="BQ9" s="527"/>
      <c r="BR9" s="83"/>
      <c r="BS9" s="83"/>
      <c r="BT9" s="83"/>
      <c r="BU9" s="83"/>
      <c r="BV9" s="83"/>
      <c r="BW9" s="83"/>
      <c r="BX9" s="83"/>
      <c r="BY9" s="83"/>
      <c r="BZ9" s="83"/>
      <c r="CA9" s="83"/>
      <c r="CB9" s="83"/>
      <c r="CC9" s="83"/>
      <c r="CD9" s="83"/>
    </row>
    <row r="10" spans="1:82" s="84" customFormat="1" ht="15" customHeight="1">
      <c r="A10" s="541"/>
      <c r="B10" s="467"/>
      <c r="C10" s="470"/>
      <c r="D10" s="472"/>
      <c r="E10" s="474"/>
      <c r="F10" s="54"/>
      <c r="G10" s="457"/>
      <c r="H10" s="459"/>
      <c r="I10" s="457"/>
      <c r="J10" s="459"/>
      <c r="K10" s="460"/>
      <c r="L10" s="462"/>
      <c r="M10" s="464"/>
      <c r="N10" s="466"/>
      <c r="O10" s="462"/>
      <c r="P10" s="464"/>
      <c r="Q10" s="466"/>
      <c r="R10" s="494"/>
      <c r="S10" s="496"/>
      <c r="T10" s="497"/>
      <c r="U10" s="505"/>
      <c r="V10" s="494"/>
      <c r="W10" s="507"/>
      <c r="X10" s="466"/>
      <c r="Y10" s="509"/>
      <c r="Z10" s="464"/>
      <c r="AA10" s="466"/>
      <c r="AB10" s="498"/>
      <c r="AC10" s="154">
        <v>279</v>
      </c>
      <c r="AD10" s="39" t="s">
        <v>171</v>
      </c>
      <c r="AE10" s="156">
        <v>278500</v>
      </c>
      <c r="AF10" s="494"/>
      <c r="AG10" s="158">
        <v>2780</v>
      </c>
      <c r="AH10" s="150"/>
      <c r="AI10" s="503"/>
      <c r="AJ10" s="152"/>
      <c r="AK10" s="494"/>
      <c r="AL10" s="477"/>
      <c r="AM10" s="494"/>
      <c r="AN10" s="517"/>
      <c r="AO10" s="518"/>
      <c r="AP10" s="520"/>
      <c r="AQ10" s="462"/>
      <c r="AR10" s="521"/>
      <c r="AS10" s="518"/>
      <c r="AT10" s="520"/>
      <c r="AU10" s="528"/>
      <c r="AV10" s="521"/>
      <c r="AW10" s="494"/>
      <c r="AX10" s="530"/>
      <c r="AY10" s="494"/>
      <c r="AZ10" s="534"/>
      <c r="BA10" s="494"/>
      <c r="BB10" s="572"/>
      <c r="BC10" s="550"/>
      <c r="BD10" s="550"/>
      <c r="BE10" s="550"/>
      <c r="BF10" s="494"/>
      <c r="BG10" s="534"/>
      <c r="BH10" s="494"/>
      <c r="BI10" s="530"/>
      <c r="BJ10" s="460"/>
      <c r="BK10" s="548"/>
      <c r="BL10" s="80"/>
      <c r="BM10" s="80"/>
      <c r="BN10" s="81"/>
      <c r="BO10" s="82"/>
      <c r="BP10" s="82"/>
      <c r="BQ10" s="527"/>
      <c r="BR10" s="83"/>
      <c r="BS10" s="83"/>
      <c r="BT10" s="83"/>
      <c r="BU10" s="83"/>
      <c r="BV10" s="83"/>
      <c r="BW10" s="83"/>
      <c r="BX10" s="83"/>
      <c r="BY10" s="83"/>
      <c r="BZ10" s="83"/>
      <c r="CA10" s="83"/>
      <c r="CB10" s="83"/>
      <c r="CC10" s="83"/>
      <c r="CD10" s="83"/>
    </row>
    <row r="11" spans="1:82" s="84" customFormat="1" ht="15" customHeight="1">
      <c r="A11" s="541" t="s">
        <v>144</v>
      </c>
      <c r="B11" s="467"/>
      <c r="C11" s="470"/>
      <c r="D11" s="472"/>
      <c r="E11" s="475" t="s">
        <v>7</v>
      </c>
      <c r="F11" s="54"/>
      <c r="G11" s="476">
        <v>282630</v>
      </c>
      <c r="H11" s="478"/>
      <c r="I11" s="476">
        <v>278000</v>
      </c>
      <c r="J11" s="478"/>
      <c r="K11" s="460" t="s">
        <v>97</v>
      </c>
      <c r="L11" s="484">
        <v>2710</v>
      </c>
      <c r="M11" s="487"/>
      <c r="N11" s="490" t="s">
        <v>245</v>
      </c>
      <c r="O11" s="484">
        <v>2660</v>
      </c>
      <c r="P11" s="487"/>
      <c r="Q11" s="490" t="s">
        <v>245</v>
      </c>
      <c r="R11" s="494"/>
      <c r="S11" s="496"/>
      <c r="T11" s="497"/>
      <c r="U11" s="505"/>
      <c r="V11" s="494" t="s">
        <v>104</v>
      </c>
      <c r="W11" s="510">
        <v>75910</v>
      </c>
      <c r="X11" s="490"/>
      <c r="Y11" s="512">
        <v>750</v>
      </c>
      <c r="Z11" s="487"/>
      <c r="AA11" s="490" t="s">
        <v>245</v>
      </c>
      <c r="AB11" s="498"/>
      <c r="AC11" s="154">
        <v>349</v>
      </c>
      <c r="AD11" s="39" t="s">
        <v>105</v>
      </c>
      <c r="AE11" s="156">
        <v>315300</v>
      </c>
      <c r="AF11" s="494"/>
      <c r="AG11" s="158">
        <v>3150</v>
      </c>
      <c r="AH11" s="150"/>
      <c r="AI11" s="503"/>
      <c r="AJ11" s="152"/>
      <c r="AK11" s="494"/>
      <c r="AL11" s="477"/>
      <c r="AM11" s="494"/>
      <c r="AN11" s="523" t="s">
        <v>246</v>
      </c>
      <c r="AO11" s="518"/>
      <c r="AP11" s="520" t="s">
        <v>106</v>
      </c>
      <c r="AQ11" s="462"/>
      <c r="AR11" s="521"/>
      <c r="AS11" s="518"/>
      <c r="AT11" s="520" t="s">
        <v>163</v>
      </c>
      <c r="AU11" s="528">
        <v>9700</v>
      </c>
      <c r="AV11" s="521">
        <v>10800</v>
      </c>
      <c r="AW11" s="494"/>
      <c r="AX11" s="530"/>
      <c r="AY11" s="494"/>
      <c r="AZ11" s="535">
        <v>0.09</v>
      </c>
      <c r="BA11" s="494"/>
      <c r="BB11" s="553">
        <v>0.02</v>
      </c>
      <c r="BC11" s="555">
        <v>0.03</v>
      </c>
      <c r="BD11" s="555">
        <v>0.05</v>
      </c>
      <c r="BE11" s="573">
        <v>0.06</v>
      </c>
      <c r="BF11" s="494"/>
      <c r="BG11" s="535">
        <v>0.82</v>
      </c>
      <c r="BH11" s="494"/>
      <c r="BI11" s="530"/>
      <c r="BJ11" s="460"/>
      <c r="BK11" s="548"/>
      <c r="BL11" s="80"/>
      <c r="BM11" s="80"/>
      <c r="BN11" s="81"/>
      <c r="BO11" s="82">
        <v>35</v>
      </c>
      <c r="BP11" s="82">
        <v>36</v>
      </c>
      <c r="BQ11" s="527"/>
      <c r="BR11" s="83"/>
      <c r="BS11" s="83"/>
      <c r="BT11" s="83"/>
      <c r="BU11" s="83"/>
      <c r="BV11" s="83"/>
      <c r="BW11" s="83"/>
      <c r="BX11" s="83"/>
      <c r="BY11" s="83"/>
      <c r="BZ11" s="83"/>
      <c r="CA11" s="83"/>
      <c r="CB11" s="83"/>
      <c r="CC11" s="83"/>
      <c r="CD11" s="83"/>
    </row>
    <row r="12" spans="1:82" s="84" customFormat="1" ht="15" customHeight="1">
      <c r="A12" s="541"/>
      <c r="B12" s="467"/>
      <c r="C12" s="470"/>
      <c r="D12" s="472"/>
      <c r="E12" s="474"/>
      <c r="F12" s="54"/>
      <c r="G12" s="477"/>
      <c r="H12" s="479"/>
      <c r="I12" s="477"/>
      <c r="J12" s="479"/>
      <c r="K12" s="460"/>
      <c r="L12" s="485"/>
      <c r="M12" s="488"/>
      <c r="N12" s="491"/>
      <c r="O12" s="485"/>
      <c r="P12" s="488"/>
      <c r="Q12" s="491"/>
      <c r="R12" s="494"/>
      <c r="S12" s="496"/>
      <c r="T12" s="497"/>
      <c r="U12" s="505"/>
      <c r="V12" s="494"/>
      <c r="W12" s="511"/>
      <c r="X12" s="491"/>
      <c r="Y12" s="513"/>
      <c r="Z12" s="488"/>
      <c r="AA12" s="491"/>
      <c r="AB12" s="498"/>
      <c r="AC12" s="154">
        <v>419</v>
      </c>
      <c r="AD12" s="39" t="s">
        <v>107</v>
      </c>
      <c r="AE12" s="156">
        <v>352000</v>
      </c>
      <c r="AF12" s="494"/>
      <c r="AG12" s="158">
        <v>3520</v>
      </c>
      <c r="AH12" s="150"/>
      <c r="AI12" s="503"/>
      <c r="AJ12" s="152"/>
      <c r="AK12" s="146"/>
      <c r="AL12" s="477"/>
      <c r="AM12" s="494"/>
      <c r="AN12" s="523"/>
      <c r="AO12" s="518"/>
      <c r="AP12" s="520"/>
      <c r="AQ12" s="462"/>
      <c r="AR12" s="521"/>
      <c r="AS12" s="518"/>
      <c r="AT12" s="520"/>
      <c r="AU12" s="528"/>
      <c r="AV12" s="521"/>
      <c r="AW12" s="494"/>
      <c r="AX12" s="530"/>
      <c r="AY12" s="494"/>
      <c r="AZ12" s="535"/>
      <c r="BA12" s="494"/>
      <c r="BB12" s="553"/>
      <c r="BC12" s="555"/>
      <c r="BD12" s="555"/>
      <c r="BE12" s="573"/>
      <c r="BF12" s="494"/>
      <c r="BG12" s="535"/>
      <c r="BH12" s="494"/>
      <c r="BI12" s="530"/>
      <c r="BJ12" s="460"/>
      <c r="BK12" s="548"/>
      <c r="BL12" s="80"/>
      <c r="BM12" s="80"/>
      <c r="BN12" s="81"/>
      <c r="BO12" s="82"/>
      <c r="BP12" s="82"/>
      <c r="BQ12" s="82"/>
      <c r="BR12" s="83"/>
      <c r="BS12" s="83"/>
      <c r="BT12" s="83"/>
      <c r="BU12" s="83"/>
      <c r="BV12" s="83"/>
      <c r="BW12" s="83"/>
      <c r="BX12" s="83"/>
      <c r="BY12" s="83"/>
      <c r="BZ12" s="83"/>
      <c r="CA12" s="83"/>
      <c r="CB12" s="83"/>
      <c r="CC12" s="83"/>
      <c r="CD12" s="83"/>
    </row>
    <row r="13" spans="1:82" s="84" customFormat="1" ht="15" customHeight="1">
      <c r="A13" s="541"/>
      <c r="B13" s="467"/>
      <c r="C13" s="470"/>
      <c r="D13" s="472"/>
      <c r="E13" s="474"/>
      <c r="F13" s="54"/>
      <c r="G13" s="477"/>
      <c r="H13" s="479"/>
      <c r="I13" s="477"/>
      <c r="J13" s="479"/>
      <c r="K13" s="460"/>
      <c r="L13" s="485"/>
      <c r="M13" s="488"/>
      <c r="N13" s="491"/>
      <c r="O13" s="485"/>
      <c r="P13" s="488"/>
      <c r="Q13" s="491"/>
      <c r="R13" s="494"/>
      <c r="S13" s="496"/>
      <c r="T13" s="497"/>
      <c r="U13" s="505"/>
      <c r="V13" s="494"/>
      <c r="W13" s="511"/>
      <c r="X13" s="491"/>
      <c r="Y13" s="513"/>
      <c r="Z13" s="488"/>
      <c r="AA13" s="491"/>
      <c r="AB13" s="498"/>
      <c r="AC13" s="154">
        <v>489</v>
      </c>
      <c r="AD13" s="39" t="s">
        <v>108</v>
      </c>
      <c r="AE13" s="156">
        <v>388800</v>
      </c>
      <c r="AF13" s="494"/>
      <c r="AG13" s="158">
        <v>3880</v>
      </c>
      <c r="AH13" s="150"/>
      <c r="AI13" s="503"/>
      <c r="AJ13" s="152"/>
      <c r="AK13" s="146"/>
      <c r="AL13" s="477"/>
      <c r="AM13" s="494"/>
      <c r="AN13" s="523"/>
      <c r="AO13" s="518"/>
      <c r="AP13" s="520" t="s">
        <v>124</v>
      </c>
      <c r="AQ13" s="462"/>
      <c r="AR13" s="521"/>
      <c r="AS13" s="518"/>
      <c r="AT13" s="520" t="s">
        <v>164</v>
      </c>
      <c r="AU13" s="528">
        <v>8700</v>
      </c>
      <c r="AV13" s="521">
        <v>9700</v>
      </c>
      <c r="AW13" s="494"/>
      <c r="AX13" s="530"/>
      <c r="AY13" s="494"/>
      <c r="AZ13" s="535"/>
      <c r="BA13" s="494"/>
      <c r="BB13" s="553"/>
      <c r="BC13" s="555"/>
      <c r="BD13" s="555"/>
      <c r="BE13" s="573"/>
      <c r="BF13" s="494"/>
      <c r="BG13" s="535"/>
      <c r="BH13" s="494"/>
      <c r="BI13" s="530"/>
      <c r="BJ13" s="460"/>
      <c r="BK13" s="548"/>
      <c r="BL13" s="80"/>
      <c r="BM13" s="80"/>
      <c r="BN13" s="81"/>
      <c r="BO13" s="82"/>
      <c r="BP13" s="82"/>
      <c r="BQ13" s="82"/>
      <c r="BR13" s="83"/>
      <c r="BS13" s="83"/>
      <c r="BT13" s="83"/>
      <c r="BU13" s="83"/>
      <c r="BV13" s="83"/>
      <c r="BW13" s="83"/>
      <c r="BX13" s="83"/>
      <c r="BY13" s="83"/>
      <c r="BZ13" s="83"/>
      <c r="CA13" s="83"/>
      <c r="CB13" s="83"/>
      <c r="CC13" s="83"/>
      <c r="CD13" s="83"/>
    </row>
    <row r="14" spans="1:82" s="84" customFormat="1" ht="15" customHeight="1">
      <c r="A14" s="541"/>
      <c r="B14" s="467"/>
      <c r="C14" s="470"/>
      <c r="D14" s="472"/>
      <c r="E14" s="474"/>
      <c r="F14" s="54"/>
      <c r="G14" s="477"/>
      <c r="H14" s="480"/>
      <c r="I14" s="477"/>
      <c r="J14" s="480"/>
      <c r="K14" s="460"/>
      <c r="L14" s="486"/>
      <c r="M14" s="489"/>
      <c r="N14" s="492"/>
      <c r="O14" s="486"/>
      <c r="P14" s="489"/>
      <c r="Q14" s="492"/>
      <c r="R14" s="494"/>
      <c r="S14" s="496"/>
      <c r="T14" s="497"/>
      <c r="U14" s="505"/>
      <c r="V14" s="494"/>
      <c r="W14" s="511"/>
      <c r="X14" s="492"/>
      <c r="Y14" s="513"/>
      <c r="Z14" s="489"/>
      <c r="AA14" s="491"/>
      <c r="AB14" s="498"/>
      <c r="AC14" s="154">
        <v>559</v>
      </c>
      <c r="AD14" s="39" t="s">
        <v>109</v>
      </c>
      <c r="AE14" s="156">
        <v>425500</v>
      </c>
      <c r="AF14" s="494"/>
      <c r="AG14" s="158">
        <v>4250</v>
      </c>
      <c r="AH14" s="150"/>
      <c r="AI14" s="503"/>
      <c r="AJ14" s="152" t="s">
        <v>110</v>
      </c>
      <c r="AK14" s="146"/>
      <c r="AL14" s="515"/>
      <c r="AM14" s="494"/>
      <c r="AN14" s="524"/>
      <c r="AO14" s="518"/>
      <c r="AP14" s="537"/>
      <c r="AQ14" s="525"/>
      <c r="AR14" s="522"/>
      <c r="AS14" s="518"/>
      <c r="AT14" s="537"/>
      <c r="AU14" s="538"/>
      <c r="AV14" s="522"/>
      <c r="AW14" s="494"/>
      <c r="AX14" s="531"/>
      <c r="AY14" s="494"/>
      <c r="AZ14" s="536"/>
      <c r="BA14" s="494"/>
      <c r="BB14" s="554"/>
      <c r="BC14" s="556"/>
      <c r="BD14" s="556"/>
      <c r="BE14" s="574"/>
      <c r="BF14" s="494"/>
      <c r="BG14" s="536"/>
      <c r="BH14" s="494"/>
      <c r="BI14" s="530"/>
      <c r="BJ14" s="460"/>
      <c r="BK14" s="548"/>
      <c r="BL14" s="80"/>
      <c r="BM14" s="80"/>
      <c r="BN14" s="81"/>
      <c r="BO14" s="82"/>
      <c r="BP14" s="82"/>
      <c r="BQ14" s="82"/>
      <c r="BR14" s="83"/>
      <c r="BS14" s="83"/>
      <c r="BT14" s="83"/>
      <c r="BU14" s="83"/>
      <c r="BV14" s="83"/>
      <c r="BW14" s="83"/>
      <c r="BX14" s="83"/>
      <c r="BY14" s="83"/>
      <c r="BZ14" s="83"/>
      <c r="CA14" s="83"/>
      <c r="CB14" s="83"/>
      <c r="CC14" s="83"/>
      <c r="CD14" s="83"/>
    </row>
    <row r="15" spans="1:82" s="35" customFormat="1" ht="15" customHeight="1">
      <c r="A15" s="541" t="s">
        <v>145</v>
      </c>
      <c r="B15" s="467"/>
      <c r="C15" s="481" t="s">
        <v>111</v>
      </c>
      <c r="D15" s="471" t="s">
        <v>94</v>
      </c>
      <c r="E15" s="473" t="s">
        <v>95</v>
      </c>
      <c r="F15" s="54"/>
      <c r="G15" s="456">
        <v>162490</v>
      </c>
      <c r="H15" s="458">
        <v>238400</v>
      </c>
      <c r="I15" s="456">
        <v>159570</v>
      </c>
      <c r="J15" s="458">
        <v>235480</v>
      </c>
      <c r="K15" s="460" t="s">
        <v>97</v>
      </c>
      <c r="L15" s="461">
        <v>1510</v>
      </c>
      <c r="M15" s="463">
        <v>2260</v>
      </c>
      <c r="N15" s="465" t="s">
        <v>245</v>
      </c>
      <c r="O15" s="461">
        <v>1490</v>
      </c>
      <c r="P15" s="463">
        <v>2240</v>
      </c>
      <c r="Q15" s="465" t="s">
        <v>245</v>
      </c>
      <c r="R15" s="494" t="s">
        <v>96</v>
      </c>
      <c r="S15" s="495">
        <v>23860</v>
      </c>
      <c r="T15" s="497" t="s">
        <v>96</v>
      </c>
      <c r="U15" s="504">
        <v>230</v>
      </c>
      <c r="V15" s="494" t="s">
        <v>104</v>
      </c>
      <c r="W15" s="506">
        <v>151830</v>
      </c>
      <c r="X15" s="465">
        <v>75910</v>
      </c>
      <c r="Y15" s="508">
        <v>1510</v>
      </c>
      <c r="Z15" s="463">
        <v>750</v>
      </c>
      <c r="AA15" s="465" t="s">
        <v>245</v>
      </c>
      <c r="AB15" s="498"/>
      <c r="AC15" s="154">
        <v>629</v>
      </c>
      <c r="AD15" s="39" t="s">
        <v>112</v>
      </c>
      <c r="AE15" s="156">
        <v>462300</v>
      </c>
      <c r="AF15" s="494"/>
      <c r="AG15" s="158">
        <v>4620</v>
      </c>
      <c r="AH15" s="150"/>
      <c r="AI15" s="503"/>
      <c r="AJ15" s="153" t="s">
        <v>113</v>
      </c>
      <c r="AK15" s="494" t="s">
        <v>114</v>
      </c>
      <c r="AL15" s="514">
        <v>30090</v>
      </c>
      <c r="AM15" s="494" t="s">
        <v>96</v>
      </c>
      <c r="AN15" s="516">
        <v>240</v>
      </c>
      <c r="AO15" s="518" t="s">
        <v>104</v>
      </c>
      <c r="AP15" s="519" t="s">
        <v>99</v>
      </c>
      <c r="AQ15" s="461">
        <v>1700</v>
      </c>
      <c r="AR15" s="526">
        <v>1900</v>
      </c>
      <c r="AS15" s="518" t="s">
        <v>104</v>
      </c>
      <c r="AT15" s="519" t="s">
        <v>165</v>
      </c>
      <c r="AU15" s="539">
        <v>25700</v>
      </c>
      <c r="AV15" s="526">
        <v>28600</v>
      </c>
      <c r="AW15" s="494" t="s">
        <v>101</v>
      </c>
      <c r="AX15" s="529">
        <v>1290</v>
      </c>
      <c r="AY15" s="494" t="s">
        <v>101</v>
      </c>
      <c r="AZ15" s="533" t="s">
        <v>177</v>
      </c>
      <c r="BA15" s="494" t="s">
        <v>101</v>
      </c>
      <c r="BB15" s="549" t="s">
        <v>186</v>
      </c>
      <c r="BC15" s="549" t="s">
        <v>186</v>
      </c>
      <c r="BD15" s="549" t="s">
        <v>186</v>
      </c>
      <c r="BE15" s="551" t="s">
        <v>186</v>
      </c>
      <c r="BF15" s="55"/>
      <c r="BG15" s="533" t="s">
        <v>187</v>
      </c>
      <c r="BH15" s="494" t="s">
        <v>101</v>
      </c>
      <c r="BI15" s="529">
        <v>24030</v>
      </c>
      <c r="BJ15" s="460" t="s">
        <v>97</v>
      </c>
      <c r="BK15" s="547">
        <v>240</v>
      </c>
      <c r="BL15" s="51"/>
      <c r="BM15" s="51"/>
      <c r="BN15" s="26"/>
      <c r="BO15" s="19">
        <v>37</v>
      </c>
      <c r="BP15" s="19">
        <v>38</v>
      </c>
      <c r="BQ15" s="410">
        <v>2</v>
      </c>
      <c r="BR15" s="34"/>
      <c r="BS15" s="34"/>
      <c r="BT15" s="34"/>
      <c r="BU15" s="34"/>
      <c r="BV15" s="34"/>
      <c r="BW15" s="34"/>
      <c r="BX15" s="34"/>
      <c r="BY15" s="34"/>
      <c r="BZ15" s="34"/>
      <c r="CA15" s="34"/>
      <c r="CB15" s="34"/>
      <c r="CC15" s="34"/>
      <c r="CD15" s="34"/>
    </row>
    <row r="16" spans="1:82" s="35" customFormat="1" ht="15" customHeight="1">
      <c r="A16" s="541"/>
      <c r="B16" s="467"/>
      <c r="C16" s="482"/>
      <c r="D16" s="472"/>
      <c r="E16" s="474"/>
      <c r="F16" s="54"/>
      <c r="G16" s="457"/>
      <c r="H16" s="459"/>
      <c r="I16" s="457"/>
      <c r="J16" s="459"/>
      <c r="K16" s="460"/>
      <c r="L16" s="462"/>
      <c r="M16" s="464"/>
      <c r="N16" s="466"/>
      <c r="O16" s="462"/>
      <c r="P16" s="464"/>
      <c r="Q16" s="466"/>
      <c r="R16" s="494"/>
      <c r="S16" s="496"/>
      <c r="T16" s="497"/>
      <c r="U16" s="505"/>
      <c r="V16" s="494"/>
      <c r="W16" s="507"/>
      <c r="X16" s="466"/>
      <c r="Y16" s="509"/>
      <c r="Z16" s="464"/>
      <c r="AA16" s="466"/>
      <c r="AB16" s="498"/>
      <c r="AC16" s="154">
        <v>699</v>
      </c>
      <c r="AD16" s="39" t="s">
        <v>115</v>
      </c>
      <c r="AE16" s="156">
        <v>499000</v>
      </c>
      <c r="AF16" s="494"/>
      <c r="AG16" s="158">
        <v>4990</v>
      </c>
      <c r="AH16" s="150"/>
      <c r="AI16" s="503"/>
      <c r="AJ16" s="152"/>
      <c r="AK16" s="494"/>
      <c r="AL16" s="477"/>
      <c r="AM16" s="494"/>
      <c r="AN16" s="517"/>
      <c r="AO16" s="518"/>
      <c r="AP16" s="520"/>
      <c r="AQ16" s="462"/>
      <c r="AR16" s="521"/>
      <c r="AS16" s="518"/>
      <c r="AT16" s="520"/>
      <c r="AU16" s="528"/>
      <c r="AV16" s="521"/>
      <c r="AW16" s="494"/>
      <c r="AX16" s="530"/>
      <c r="AY16" s="494"/>
      <c r="AZ16" s="534"/>
      <c r="BA16" s="494"/>
      <c r="BB16" s="550"/>
      <c r="BC16" s="550"/>
      <c r="BD16" s="550"/>
      <c r="BE16" s="552"/>
      <c r="BF16" s="55"/>
      <c r="BG16" s="534"/>
      <c r="BH16" s="494"/>
      <c r="BI16" s="530"/>
      <c r="BJ16" s="460"/>
      <c r="BK16" s="548"/>
      <c r="BL16" s="51"/>
      <c r="BM16" s="51"/>
      <c r="BN16" s="26"/>
      <c r="BO16" s="19"/>
      <c r="BP16" s="19"/>
      <c r="BQ16" s="410"/>
      <c r="BR16" s="34"/>
      <c r="BS16" s="34"/>
      <c r="BT16" s="34"/>
      <c r="BU16" s="34"/>
      <c r="BV16" s="34"/>
      <c r="BW16" s="34"/>
      <c r="BX16" s="34"/>
      <c r="BY16" s="34"/>
      <c r="BZ16" s="34"/>
      <c r="CA16" s="34"/>
      <c r="CB16" s="34"/>
      <c r="CC16" s="34"/>
      <c r="CD16" s="34"/>
    </row>
    <row r="17" spans="1:82" s="35" customFormat="1" ht="15" customHeight="1">
      <c r="A17" s="541"/>
      <c r="B17" s="467"/>
      <c r="C17" s="482"/>
      <c r="D17" s="472"/>
      <c r="E17" s="474"/>
      <c r="F17" s="54"/>
      <c r="G17" s="457"/>
      <c r="H17" s="459"/>
      <c r="I17" s="457"/>
      <c r="J17" s="459"/>
      <c r="K17" s="460"/>
      <c r="L17" s="462"/>
      <c r="M17" s="464"/>
      <c r="N17" s="466"/>
      <c r="O17" s="462"/>
      <c r="P17" s="464"/>
      <c r="Q17" s="466"/>
      <c r="R17" s="494"/>
      <c r="S17" s="496"/>
      <c r="T17" s="497"/>
      <c r="U17" s="505"/>
      <c r="V17" s="494"/>
      <c r="W17" s="507"/>
      <c r="X17" s="466"/>
      <c r="Y17" s="509"/>
      <c r="Z17" s="464"/>
      <c r="AA17" s="466"/>
      <c r="AB17" s="498"/>
      <c r="AC17" s="154">
        <v>769</v>
      </c>
      <c r="AD17" s="39" t="s">
        <v>116</v>
      </c>
      <c r="AE17" s="156">
        <v>535800</v>
      </c>
      <c r="AF17" s="494"/>
      <c r="AG17" s="158">
        <v>5350</v>
      </c>
      <c r="AH17" s="150"/>
      <c r="AI17" s="503"/>
      <c r="AJ17" s="152"/>
      <c r="AK17" s="494"/>
      <c r="AL17" s="477"/>
      <c r="AM17" s="494"/>
      <c r="AN17" s="517"/>
      <c r="AO17" s="518"/>
      <c r="AP17" s="520" t="s">
        <v>166</v>
      </c>
      <c r="AQ17" s="462"/>
      <c r="AR17" s="521"/>
      <c r="AS17" s="518"/>
      <c r="AT17" s="520" t="s">
        <v>103</v>
      </c>
      <c r="AU17" s="528">
        <v>14200</v>
      </c>
      <c r="AV17" s="521">
        <v>15700</v>
      </c>
      <c r="AW17" s="494"/>
      <c r="AX17" s="530"/>
      <c r="AY17" s="494"/>
      <c r="AZ17" s="534"/>
      <c r="BA17" s="494"/>
      <c r="BB17" s="550"/>
      <c r="BC17" s="550"/>
      <c r="BD17" s="550"/>
      <c r="BE17" s="552"/>
      <c r="BF17" s="55"/>
      <c r="BG17" s="534"/>
      <c r="BH17" s="494"/>
      <c r="BI17" s="530"/>
      <c r="BJ17" s="460"/>
      <c r="BK17" s="548"/>
      <c r="BL17" s="51"/>
      <c r="BM17" s="51"/>
      <c r="BN17" s="26"/>
      <c r="BO17" s="19"/>
      <c r="BP17" s="19"/>
      <c r="BQ17" s="410"/>
      <c r="BR17" s="34"/>
      <c r="BS17" s="34"/>
      <c r="BT17" s="34"/>
      <c r="BU17" s="34"/>
      <c r="BV17" s="34"/>
      <c r="BW17" s="34"/>
      <c r="BX17" s="34"/>
      <c r="BY17" s="34"/>
      <c r="BZ17" s="34"/>
      <c r="CA17" s="34"/>
      <c r="CB17" s="34"/>
      <c r="CC17" s="34"/>
      <c r="CD17" s="34"/>
    </row>
    <row r="18" spans="1:82" s="35" customFormat="1" ht="15" customHeight="1">
      <c r="A18" s="541"/>
      <c r="B18" s="467"/>
      <c r="C18" s="482"/>
      <c r="D18" s="472"/>
      <c r="E18" s="474"/>
      <c r="F18" s="54"/>
      <c r="G18" s="457"/>
      <c r="H18" s="459"/>
      <c r="I18" s="457"/>
      <c r="J18" s="459"/>
      <c r="K18" s="460"/>
      <c r="L18" s="462"/>
      <c r="M18" s="464"/>
      <c r="N18" s="466"/>
      <c r="O18" s="462"/>
      <c r="P18" s="464"/>
      <c r="Q18" s="466"/>
      <c r="R18" s="494"/>
      <c r="S18" s="496"/>
      <c r="T18" s="497"/>
      <c r="U18" s="505"/>
      <c r="V18" s="494"/>
      <c r="W18" s="507"/>
      <c r="X18" s="466"/>
      <c r="Y18" s="509"/>
      <c r="Z18" s="464"/>
      <c r="AA18" s="466"/>
      <c r="AB18" s="498"/>
      <c r="AC18" s="154">
        <v>839</v>
      </c>
      <c r="AD18" s="39" t="s">
        <v>118</v>
      </c>
      <c r="AE18" s="156">
        <v>572500</v>
      </c>
      <c r="AF18" s="494"/>
      <c r="AG18" s="158">
        <v>5720</v>
      </c>
      <c r="AH18" s="150"/>
      <c r="AI18" s="503"/>
      <c r="AJ18" s="152"/>
      <c r="AK18" s="494"/>
      <c r="AL18" s="477"/>
      <c r="AM18" s="494"/>
      <c r="AN18" s="517"/>
      <c r="AO18" s="518"/>
      <c r="AP18" s="520"/>
      <c r="AQ18" s="462"/>
      <c r="AR18" s="521"/>
      <c r="AS18" s="518"/>
      <c r="AT18" s="520"/>
      <c r="AU18" s="528"/>
      <c r="AV18" s="521"/>
      <c r="AW18" s="494"/>
      <c r="AX18" s="530"/>
      <c r="AY18" s="494"/>
      <c r="AZ18" s="534"/>
      <c r="BA18" s="494"/>
      <c r="BB18" s="550"/>
      <c r="BC18" s="550"/>
      <c r="BD18" s="550"/>
      <c r="BE18" s="552"/>
      <c r="BF18" s="55"/>
      <c r="BG18" s="534"/>
      <c r="BH18" s="494"/>
      <c r="BI18" s="530"/>
      <c r="BJ18" s="460"/>
      <c r="BK18" s="548"/>
      <c r="BL18" s="51"/>
      <c r="BM18" s="51"/>
      <c r="BN18" s="26"/>
      <c r="BO18" s="19"/>
      <c r="BP18" s="19"/>
      <c r="BQ18" s="410"/>
      <c r="BR18" s="34"/>
      <c r="BS18" s="34"/>
      <c r="BT18" s="34"/>
      <c r="BU18" s="34"/>
      <c r="BV18" s="34"/>
      <c r="BW18" s="34"/>
      <c r="BX18" s="34"/>
      <c r="BY18" s="34"/>
      <c r="BZ18" s="34"/>
      <c r="CA18" s="34"/>
      <c r="CB18" s="34"/>
      <c r="CC18" s="34"/>
      <c r="CD18" s="34"/>
    </row>
    <row r="19" spans="1:82" s="35" customFormat="1" ht="15" customHeight="1">
      <c r="A19" s="541" t="s">
        <v>146</v>
      </c>
      <c r="B19" s="467"/>
      <c r="C19" s="482"/>
      <c r="D19" s="472"/>
      <c r="E19" s="475" t="s">
        <v>7</v>
      </c>
      <c r="F19" s="54"/>
      <c r="G19" s="476">
        <v>238400</v>
      </c>
      <c r="H19" s="478"/>
      <c r="I19" s="476">
        <v>235480</v>
      </c>
      <c r="J19" s="478"/>
      <c r="K19" s="460" t="s">
        <v>97</v>
      </c>
      <c r="L19" s="484">
        <v>2260</v>
      </c>
      <c r="M19" s="487"/>
      <c r="N19" s="490" t="s">
        <v>245</v>
      </c>
      <c r="O19" s="484">
        <v>2240</v>
      </c>
      <c r="P19" s="487"/>
      <c r="Q19" s="490" t="s">
        <v>245</v>
      </c>
      <c r="R19" s="494"/>
      <c r="S19" s="496"/>
      <c r="T19" s="497"/>
      <c r="U19" s="505"/>
      <c r="V19" s="494" t="s">
        <v>104</v>
      </c>
      <c r="W19" s="510">
        <v>75910</v>
      </c>
      <c r="X19" s="490"/>
      <c r="Y19" s="512">
        <v>750</v>
      </c>
      <c r="Z19" s="487"/>
      <c r="AA19" s="490" t="s">
        <v>245</v>
      </c>
      <c r="AB19" s="498"/>
      <c r="AC19" s="154">
        <v>909</v>
      </c>
      <c r="AD19" s="39" t="s">
        <v>119</v>
      </c>
      <c r="AE19" s="156">
        <v>609300</v>
      </c>
      <c r="AF19" s="494"/>
      <c r="AG19" s="158">
        <v>6090</v>
      </c>
      <c r="AH19" s="150"/>
      <c r="AI19" s="503"/>
      <c r="AJ19" s="152"/>
      <c r="AK19" s="494"/>
      <c r="AL19" s="477"/>
      <c r="AM19" s="494"/>
      <c r="AN19" s="523" t="s">
        <v>246</v>
      </c>
      <c r="AO19" s="518"/>
      <c r="AP19" s="520" t="s">
        <v>106</v>
      </c>
      <c r="AQ19" s="462"/>
      <c r="AR19" s="521"/>
      <c r="AS19" s="518"/>
      <c r="AT19" s="520" t="s">
        <v>163</v>
      </c>
      <c r="AU19" s="528">
        <v>12300</v>
      </c>
      <c r="AV19" s="521">
        <v>13700</v>
      </c>
      <c r="AW19" s="494"/>
      <c r="AX19" s="530"/>
      <c r="AY19" s="494"/>
      <c r="AZ19" s="535">
        <v>0.08</v>
      </c>
      <c r="BA19" s="494"/>
      <c r="BB19" s="553">
        <v>0.02</v>
      </c>
      <c r="BC19" s="555">
        <v>0.03</v>
      </c>
      <c r="BD19" s="555">
        <v>0.05</v>
      </c>
      <c r="BE19" s="557">
        <v>0.06</v>
      </c>
      <c r="BF19" s="55"/>
      <c r="BG19" s="535">
        <v>0.82</v>
      </c>
      <c r="BH19" s="494"/>
      <c r="BI19" s="530"/>
      <c r="BJ19" s="460"/>
      <c r="BK19" s="548"/>
      <c r="BL19" s="51"/>
      <c r="BM19" s="51"/>
      <c r="BN19" s="26"/>
      <c r="BO19" s="19">
        <v>37</v>
      </c>
      <c r="BP19" s="19">
        <v>38</v>
      </c>
      <c r="BQ19" s="410"/>
      <c r="BR19" s="34"/>
      <c r="BS19" s="34"/>
      <c r="BT19" s="34"/>
      <c r="BU19" s="34"/>
      <c r="BV19" s="34"/>
      <c r="BW19" s="34"/>
      <c r="BX19" s="34"/>
      <c r="BY19" s="34"/>
      <c r="BZ19" s="34"/>
      <c r="CA19" s="34"/>
      <c r="CB19" s="34"/>
      <c r="CC19" s="34"/>
      <c r="CD19" s="34"/>
    </row>
    <row r="20" spans="1:82" s="35" customFormat="1" ht="15" customHeight="1">
      <c r="A20" s="541"/>
      <c r="B20" s="467"/>
      <c r="C20" s="482"/>
      <c r="D20" s="472"/>
      <c r="E20" s="474"/>
      <c r="F20" s="54"/>
      <c r="G20" s="477"/>
      <c r="H20" s="479"/>
      <c r="I20" s="477"/>
      <c r="J20" s="479"/>
      <c r="K20" s="460"/>
      <c r="L20" s="485"/>
      <c r="M20" s="488"/>
      <c r="N20" s="491"/>
      <c r="O20" s="485"/>
      <c r="P20" s="488"/>
      <c r="Q20" s="491"/>
      <c r="R20" s="494"/>
      <c r="S20" s="496"/>
      <c r="T20" s="497"/>
      <c r="U20" s="505"/>
      <c r="V20" s="494"/>
      <c r="W20" s="511"/>
      <c r="X20" s="491"/>
      <c r="Y20" s="513"/>
      <c r="Z20" s="488"/>
      <c r="AA20" s="491"/>
      <c r="AB20" s="147"/>
      <c r="AC20" s="154">
        <v>979</v>
      </c>
      <c r="AD20" s="39" t="s">
        <v>120</v>
      </c>
      <c r="AE20" s="156">
        <v>646000</v>
      </c>
      <c r="AF20" s="494"/>
      <c r="AG20" s="158">
        <v>6460</v>
      </c>
      <c r="AH20" s="150"/>
      <c r="AI20" s="503"/>
      <c r="AJ20" s="152"/>
      <c r="AK20" s="146"/>
      <c r="AL20" s="477"/>
      <c r="AM20" s="494"/>
      <c r="AN20" s="523"/>
      <c r="AO20" s="518"/>
      <c r="AP20" s="520"/>
      <c r="AQ20" s="462"/>
      <c r="AR20" s="521"/>
      <c r="AS20" s="518"/>
      <c r="AT20" s="520"/>
      <c r="AU20" s="528"/>
      <c r="AV20" s="521"/>
      <c r="AW20" s="494"/>
      <c r="AX20" s="530"/>
      <c r="AY20" s="494"/>
      <c r="AZ20" s="535"/>
      <c r="BA20" s="494"/>
      <c r="BB20" s="553"/>
      <c r="BC20" s="555"/>
      <c r="BD20" s="555"/>
      <c r="BE20" s="557"/>
      <c r="BF20" s="55"/>
      <c r="BG20" s="535"/>
      <c r="BH20" s="494"/>
      <c r="BI20" s="530"/>
      <c r="BJ20" s="460"/>
      <c r="BK20" s="548"/>
      <c r="BL20" s="51"/>
      <c r="BM20" s="51"/>
      <c r="BN20" s="26"/>
      <c r="BO20" s="19"/>
      <c r="BP20" s="19"/>
      <c r="BQ20" s="19"/>
      <c r="BR20" s="34"/>
      <c r="BS20" s="34"/>
      <c r="BT20" s="34"/>
      <c r="BU20" s="34"/>
      <c r="BV20" s="34"/>
      <c r="BW20" s="34"/>
      <c r="BX20" s="34"/>
      <c r="BY20" s="34"/>
      <c r="BZ20" s="34"/>
      <c r="CA20" s="34"/>
      <c r="CB20" s="34"/>
      <c r="CC20" s="34"/>
      <c r="CD20" s="34"/>
    </row>
    <row r="21" spans="1:82" s="35" customFormat="1" ht="15" customHeight="1">
      <c r="A21" s="541"/>
      <c r="B21" s="467"/>
      <c r="C21" s="482"/>
      <c r="D21" s="472"/>
      <c r="E21" s="474"/>
      <c r="F21" s="54"/>
      <c r="G21" s="477"/>
      <c r="H21" s="479"/>
      <c r="I21" s="477"/>
      <c r="J21" s="479"/>
      <c r="K21" s="460"/>
      <c r="L21" s="485"/>
      <c r="M21" s="488"/>
      <c r="N21" s="491"/>
      <c r="O21" s="485"/>
      <c r="P21" s="488"/>
      <c r="Q21" s="491"/>
      <c r="R21" s="494"/>
      <c r="S21" s="496"/>
      <c r="T21" s="497"/>
      <c r="U21" s="505"/>
      <c r="V21" s="494"/>
      <c r="W21" s="511"/>
      <c r="X21" s="491"/>
      <c r="Y21" s="513"/>
      <c r="Z21" s="488"/>
      <c r="AA21" s="491"/>
      <c r="AB21" s="147"/>
      <c r="AC21" s="154">
        <v>1049</v>
      </c>
      <c r="AD21" s="39" t="s">
        <v>121</v>
      </c>
      <c r="AE21" s="156">
        <v>682800</v>
      </c>
      <c r="AF21" s="494"/>
      <c r="AG21" s="158">
        <v>6820</v>
      </c>
      <c r="AH21" s="150"/>
      <c r="AI21" s="503"/>
      <c r="AJ21" s="152"/>
      <c r="AK21" s="146"/>
      <c r="AL21" s="477"/>
      <c r="AM21" s="494"/>
      <c r="AN21" s="523"/>
      <c r="AO21" s="518"/>
      <c r="AP21" s="520" t="s">
        <v>167</v>
      </c>
      <c r="AQ21" s="462"/>
      <c r="AR21" s="521"/>
      <c r="AS21" s="518"/>
      <c r="AT21" s="520" t="s">
        <v>164</v>
      </c>
      <c r="AU21" s="528">
        <v>11000</v>
      </c>
      <c r="AV21" s="521">
        <v>12300</v>
      </c>
      <c r="AW21" s="494"/>
      <c r="AX21" s="530"/>
      <c r="AY21" s="494"/>
      <c r="AZ21" s="535"/>
      <c r="BA21" s="494"/>
      <c r="BB21" s="553"/>
      <c r="BC21" s="555"/>
      <c r="BD21" s="555"/>
      <c r="BE21" s="557"/>
      <c r="BF21" s="55"/>
      <c r="BG21" s="535"/>
      <c r="BH21" s="494"/>
      <c r="BI21" s="530"/>
      <c r="BJ21" s="460"/>
      <c r="BK21" s="548"/>
      <c r="BL21" s="51"/>
      <c r="BM21" s="51"/>
      <c r="BN21" s="26"/>
      <c r="BO21" s="19"/>
      <c r="BP21" s="19"/>
      <c r="BQ21" s="19"/>
      <c r="BR21" s="34"/>
      <c r="BS21" s="34"/>
      <c r="BT21" s="34"/>
      <c r="BU21" s="34"/>
      <c r="BV21" s="34"/>
      <c r="BW21" s="34"/>
      <c r="BX21" s="34"/>
      <c r="BY21" s="34"/>
      <c r="BZ21" s="34"/>
      <c r="CA21" s="34"/>
      <c r="CB21" s="34"/>
      <c r="CC21" s="34"/>
      <c r="CD21" s="34"/>
    </row>
    <row r="22" spans="1:82" s="35" customFormat="1" ht="15" customHeight="1">
      <c r="A22" s="541"/>
      <c r="B22" s="468"/>
      <c r="C22" s="483"/>
      <c r="D22" s="493"/>
      <c r="E22" s="540"/>
      <c r="F22" s="54"/>
      <c r="G22" s="477"/>
      <c r="H22" s="480"/>
      <c r="I22" s="477"/>
      <c r="J22" s="480"/>
      <c r="K22" s="460"/>
      <c r="L22" s="486"/>
      <c r="M22" s="489"/>
      <c r="N22" s="492"/>
      <c r="O22" s="486"/>
      <c r="P22" s="489"/>
      <c r="Q22" s="492"/>
      <c r="R22" s="494"/>
      <c r="S22" s="496"/>
      <c r="T22" s="497"/>
      <c r="U22" s="505"/>
      <c r="V22" s="494"/>
      <c r="W22" s="511"/>
      <c r="X22" s="492"/>
      <c r="Y22" s="513"/>
      <c r="Z22" s="489"/>
      <c r="AA22" s="491"/>
      <c r="AB22" s="147"/>
      <c r="AC22" s="154">
        <v>1050</v>
      </c>
      <c r="AD22" s="155" t="s">
        <v>122</v>
      </c>
      <c r="AE22" s="157">
        <v>719500</v>
      </c>
      <c r="AF22" s="494"/>
      <c r="AG22" s="158">
        <v>7190</v>
      </c>
      <c r="AH22" s="150"/>
      <c r="AI22" s="503"/>
      <c r="AJ22" s="152"/>
      <c r="AK22" s="146"/>
      <c r="AL22" s="515"/>
      <c r="AM22" s="494"/>
      <c r="AN22" s="524"/>
      <c r="AO22" s="518"/>
      <c r="AP22" s="537"/>
      <c r="AQ22" s="525"/>
      <c r="AR22" s="522"/>
      <c r="AS22" s="518"/>
      <c r="AT22" s="537"/>
      <c r="AU22" s="538"/>
      <c r="AV22" s="522"/>
      <c r="AW22" s="494"/>
      <c r="AX22" s="531"/>
      <c r="AY22" s="494"/>
      <c r="AZ22" s="536"/>
      <c r="BA22" s="494"/>
      <c r="BB22" s="554"/>
      <c r="BC22" s="556"/>
      <c r="BD22" s="556"/>
      <c r="BE22" s="558"/>
      <c r="BF22" s="55"/>
      <c r="BG22" s="536"/>
      <c r="BH22" s="494"/>
      <c r="BI22" s="530"/>
      <c r="BJ22" s="460"/>
      <c r="BK22" s="548"/>
      <c r="BL22" s="51"/>
      <c r="BM22" s="51"/>
      <c r="BN22" s="26"/>
      <c r="BO22" s="19"/>
      <c r="BP22" s="19"/>
      <c r="BQ22" s="19"/>
      <c r="BR22" s="34"/>
      <c r="BS22" s="34"/>
      <c r="BT22" s="34"/>
      <c r="BU22" s="34"/>
      <c r="BV22" s="34"/>
      <c r="BW22" s="34"/>
      <c r="BX22" s="34"/>
      <c r="BY22" s="34"/>
      <c r="BZ22" s="34"/>
      <c r="CA22" s="34"/>
      <c r="CB22" s="34"/>
      <c r="CC22" s="34"/>
      <c r="CD22" s="34"/>
    </row>
    <row r="23" spans="1:82">
      <c r="Y23" s="61"/>
      <c r="Z23" s="61"/>
      <c r="AA23" s="61"/>
      <c r="AL23" s="50"/>
      <c r="AN23" s="63"/>
      <c r="AX23" s="50"/>
      <c r="AZ23" s="50"/>
      <c r="BB23" s="575"/>
      <c r="BC23" s="575"/>
      <c r="BD23" s="575"/>
      <c r="BE23" s="575"/>
      <c r="BG23" s="50"/>
      <c r="BH23" s="559"/>
      <c r="BI23" s="560"/>
      <c r="BJ23" s="559"/>
      <c r="BK23" s="561"/>
    </row>
    <row r="24" spans="1:82">
      <c r="BB24" s="576"/>
      <c r="BC24" s="576"/>
      <c r="BD24" s="576"/>
      <c r="BE24" s="576"/>
      <c r="BH24" s="559"/>
      <c r="BI24" s="560"/>
      <c r="BJ24" s="559"/>
      <c r="BK24" s="561"/>
    </row>
    <row r="25" spans="1:82">
      <c r="BB25" s="576"/>
      <c r="BC25" s="576"/>
      <c r="BD25" s="576"/>
      <c r="BE25" s="576"/>
      <c r="BH25" s="559"/>
      <c r="BI25" s="560"/>
      <c r="BJ25" s="559"/>
      <c r="BK25" s="561"/>
    </row>
    <row r="26" spans="1:82">
      <c r="BB26" s="576"/>
      <c r="BC26" s="576"/>
      <c r="BD26" s="576"/>
      <c r="BE26" s="576"/>
      <c r="BH26" s="559"/>
      <c r="BI26" s="560"/>
      <c r="BJ26" s="559"/>
      <c r="BK26" s="561"/>
    </row>
    <row r="27" spans="1:82">
      <c r="BB27" s="577"/>
      <c r="BC27" s="577"/>
      <c r="BD27" s="577"/>
      <c r="BE27" s="577"/>
      <c r="BH27" s="559"/>
      <c r="BI27" s="560"/>
      <c r="BJ27" s="559"/>
      <c r="BK27" s="561"/>
    </row>
    <row r="28" spans="1:82">
      <c r="BB28" s="577"/>
      <c r="BC28" s="577"/>
      <c r="BD28" s="577"/>
      <c r="BE28" s="577"/>
      <c r="BH28" s="559"/>
      <c r="BI28" s="560"/>
      <c r="BJ28" s="559"/>
      <c r="BK28" s="561"/>
    </row>
    <row r="29" spans="1:82">
      <c r="BB29" s="577"/>
      <c r="BC29" s="577"/>
      <c r="BD29" s="577"/>
      <c r="BE29" s="577"/>
      <c r="BH29" s="559"/>
      <c r="BI29" s="560"/>
      <c r="BJ29" s="559"/>
      <c r="BK29" s="561"/>
    </row>
    <row r="30" spans="1:82">
      <c r="BB30" s="577"/>
      <c r="BC30" s="577"/>
      <c r="BD30" s="577"/>
      <c r="BE30" s="577"/>
      <c r="BH30" s="559"/>
      <c r="BI30" s="560"/>
      <c r="BJ30" s="559"/>
      <c r="BK30" s="561"/>
    </row>
    <row r="31" spans="1:82">
      <c r="BB31" s="575"/>
      <c r="BC31" s="575"/>
      <c r="BD31" s="575"/>
      <c r="BE31" s="575"/>
      <c r="BH31" s="559"/>
      <c r="BI31" s="560"/>
      <c r="BJ31" s="559"/>
      <c r="BK31" s="561"/>
    </row>
    <row r="32" spans="1:82">
      <c r="BB32" s="576"/>
      <c r="BC32" s="576"/>
      <c r="BD32" s="576"/>
      <c r="BE32" s="576"/>
      <c r="BH32" s="559"/>
      <c r="BI32" s="560"/>
      <c r="BJ32" s="559"/>
      <c r="BK32" s="561"/>
    </row>
    <row r="33" spans="54:63">
      <c r="BB33" s="576"/>
      <c r="BC33" s="576"/>
      <c r="BD33" s="576"/>
      <c r="BE33" s="576"/>
      <c r="BH33" s="559"/>
      <c r="BI33" s="560"/>
      <c r="BJ33" s="559"/>
      <c r="BK33" s="561"/>
    </row>
    <row r="34" spans="54:63">
      <c r="BB34" s="576"/>
      <c r="BC34" s="576"/>
      <c r="BD34" s="576"/>
      <c r="BE34" s="576"/>
      <c r="BH34" s="559"/>
      <c r="BI34" s="560"/>
      <c r="BJ34" s="559"/>
      <c r="BK34" s="561"/>
    </row>
    <row r="35" spans="54:63">
      <c r="BB35" s="577"/>
      <c r="BC35" s="577"/>
      <c r="BD35" s="577"/>
      <c r="BE35" s="577"/>
      <c r="BH35" s="559"/>
      <c r="BI35" s="560"/>
      <c r="BJ35" s="559"/>
      <c r="BK35" s="561"/>
    </row>
    <row r="36" spans="54:63">
      <c r="BB36" s="577"/>
      <c r="BC36" s="577"/>
      <c r="BD36" s="577"/>
      <c r="BE36" s="577"/>
      <c r="BH36" s="559"/>
      <c r="BI36" s="560"/>
      <c r="BJ36" s="559"/>
      <c r="BK36" s="561"/>
    </row>
    <row r="37" spans="54:63">
      <c r="BB37" s="577"/>
      <c r="BC37" s="577"/>
      <c r="BD37" s="577"/>
      <c r="BE37" s="577"/>
      <c r="BH37" s="559"/>
      <c r="BI37" s="560"/>
      <c r="BJ37" s="559"/>
      <c r="BK37" s="561"/>
    </row>
    <row r="38" spans="54:63">
      <c r="BB38" s="577"/>
      <c r="BC38" s="577"/>
      <c r="BD38" s="577"/>
      <c r="BE38" s="577"/>
      <c r="BH38" s="559"/>
      <c r="BI38" s="560"/>
      <c r="BJ38" s="559"/>
      <c r="BK38" s="561"/>
    </row>
    <row r="39" spans="54:63">
      <c r="BB39" s="575"/>
      <c r="BC39" s="575"/>
      <c r="BD39" s="575"/>
      <c r="BE39" s="575"/>
      <c r="BH39" s="559"/>
      <c r="BI39" s="560"/>
      <c r="BJ39" s="559"/>
      <c r="BK39" s="561"/>
    </row>
    <row r="40" spans="54:63">
      <c r="BB40" s="576"/>
      <c r="BC40" s="576"/>
      <c r="BD40" s="576"/>
      <c r="BE40" s="576"/>
      <c r="BH40" s="559"/>
      <c r="BI40" s="560"/>
      <c r="BJ40" s="559"/>
      <c r="BK40" s="561"/>
    </row>
    <row r="41" spans="54:63">
      <c r="BB41" s="576"/>
      <c r="BC41" s="576"/>
      <c r="BD41" s="576"/>
      <c r="BE41" s="576"/>
      <c r="BH41" s="559"/>
      <c r="BI41" s="560"/>
      <c r="BJ41" s="559"/>
      <c r="BK41" s="561"/>
    </row>
    <row r="42" spans="54:63">
      <c r="BB42" s="576"/>
      <c r="BC42" s="576"/>
      <c r="BD42" s="576"/>
      <c r="BE42" s="576"/>
      <c r="BH42" s="559"/>
      <c r="BI42" s="560"/>
      <c r="BJ42" s="559"/>
      <c r="BK42" s="561"/>
    </row>
    <row r="43" spans="54:63">
      <c r="BB43" s="577"/>
      <c r="BC43" s="577"/>
      <c r="BD43" s="577"/>
      <c r="BE43" s="577"/>
      <c r="BH43" s="559"/>
      <c r="BI43" s="560"/>
      <c r="BJ43" s="559"/>
      <c r="BK43" s="561"/>
    </row>
    <row r="44" spans="54:63">
      <c r="BB44" s="577"/>
      <c r="BC44" s="577"/>
      <c r="BD44" s="577"/>
      <c r="BE44" s="577"/>
      <c r="BH44" s="559"/>
      <c r="BI44" s="560"/>
      <c r="BJ44" s="559"/>
      <c r="BK44" s="561"/>
    </row>
    <row r="45" spans="54:63">
      <c r="BB45" s="577"/>
      <c r="BC45" s="577"/>
      <c r="BD45" s="577"/>
      <c r="BE45" s="577"/>
      <c r="BH45" s="559"/>
      <c r="BI45" s="560"/>
      <c r="BJ45" s="559"/>
      <c r="BK45" s="561"/>
    </row>
    <row r="46" spans="54:63">
      <c r="BB46" s="577"/>
      <c r="BC46" s="577"/>
      <c r="BD46" s="577"/>
      <c r="BE46" s="577"/>
      <c r="BH46" s="559"/>
      <c r="BI46" s="560"/>
      <c r="BJ46" s="559"/>
      <c r="BK46" s="561"/>
    </row>
    <row r="47" spans="54:63">
      <c r="BB47" s="575"/>
      <c r="BC47" s="575"/>
      <c r="BD47" s="575"/>
      <c r="BE47" s="575"/>
      <c r="BH47" s="559"/>
      <c r="BI47" s="560"/>
      <c r="BJ47" s="559"/>
      <c r="BK47" s="561"/>
    </row>
    <row r="48" spans="54:63">
      <c r="BB48" s="576"/>
      <c r="BC48" s="576"/>
      <c r="BD48" s="576"/>
      <c r="BE48" s="576"/>
      <c r="BH48" s="559"/>
      <c r="BI48" s="560"/>
      <c r="BJ48" s="559"/>
      <c r="BK48" s="561"/>
    </row>
    <row r="49" spans="54:63">
      <c r="BB49" s="576"/>
      <c r="BC49" s="576"/>
      <c r="BD49" s="576"/>
      <c r="BE49" s="576"/>
      <c r="BH49" s="559"/>
      <c r="BI49" s="560"/>
      <c r="BJ49" s="559"/>
      <c r="BK49" s="561"/>
    </row>
    <row r="50" spans="54:63">
      <c r="BB50" s="576"/>
      <c r="BC50" s="576"/>
      <c r="BD50" s="576"/>
      <c r="BE50" s="576"/>
      <c r="BH50" s="559"/>
      <c r="BI50" s="560"/>
      <c r="BJ50" s="559"/>
      <c r="BK50" s="561"/>
    </row>
    <row r="51" spans="54:63">
      <c r="BB51" s="577"/>
      <c r="BC51" s="577"/>
      <c r="BD51" s="577"/>
      <c r="BE51" s="577"/>
      <c r="BH51" s="559"/>
      <c r="BI51" s="560"/>
      <c r="BJ51" s="559"/>
      <c r="BK51" s="561"/>
    </row>
    <row r="52" spans="54:63">
      <c r="BB52" s="577"/>
      <c r="BC52" s="577"/>
      <c r="BD52" s="577"/>
      <c r="BE52" s="577"/>
      <c r="BH52" s="559"/>
      <c r="BI52" s="560"/>
      <c r="BJ52" s="559"/>
      <c r="BK52" s="561"/>
    </row>
    <row r="53" spans="54:63">
      <c r="BB53" s="577"/>
      <c r="BC53" s="577"/>
      <c r="BD53" s="577"/>
      <c r="BE53" s="577"/>
      <c r="BH53" s="559"/>
      <c r="BI53" s="560"/>
      <c r="BJ53" s="559"/>
      <c r="BK53" s="561"/>
    </row>
    <row r="54" spans="54:63">
      <c r="BB54" s="577"/>
      <c r="BC54" s="577"/>
      <c r="BD54" s="577"/>
      <c r="BE54" s="577"/>
      <c r="BH54" s="559"/>
      <c r="BI54" s="560"/>
      <c r="BJ54" s="559"/>
      <c r="BK54" s="561"/>
    </row>
    <row r="55" spans="54:63">
      <c r="BB55" s="575"/>
      <c r="BC55" s="575"/>
      <c r="BD55" s="575"/>
      <c r="BE55" s="575"/>
      <c r="BH55" s="559"/>
      <c r="BI55" s="560"/>
      <c r="BJ55" s="559"/>
      <c r="BK55" s="561"/>
    </row>
    <row r="56" spans="54:63">
      <c r="BB56" s="576"/>
      <c r="BC56" s="576"/>
      <c r="BD56" s="576"/>
      <c r="BE56" s="576"/>
      <c r="BH56" s="559"/>
      <c r="BI56" s="560"/>
      <c r="BJ56" s="559"/>
      <c r="BK56" s="561"/>
    </row>
    <row r="57" spans="54:63">
      <c r="BB57" s="576"/>
      <c r="BC57" s="576"/>
      <c r="BD57" s="576"/>
      <c r="BE57" s="576"/>
      <c r="BH57" s="559"/>
      <c r="BI57" s="560"/>
      <c r="BJ57" s="559"/>
      <c r="BK57" s="561"/>
    </row>
    <row r="58" spans="54:63">
      <c r="BB58" s="576"/>
      <c r="BC58" s="576"/>
      <c r="BD58" s="576"/>
      <c r="BE58" s="576"/>
      <c r="BH58" s="559"/>
      <c r="BI58" s="560"/>
      <c r="BJ58" s="559"/>
      <c r="BK58" s="561"/>
    </row>
    <row r="59" spans="54:63">
      <c r="BB59" s="577"/>
      <c r="BC59" s="577"/>
      <c r="BD59" s="577"/>
      <c r="BE59" s="577"/>
      <c r="BH59" s="559"/>
      <c r="BI59" s="560"/>
      <c r="BJ59" s="559"/>
      <c r="BK59" s="561"/>
    </row>
    <row r="60" spans="54:63">
      <c r="BB60" s="577"/>
      <c r="BC60" s="577"/>
      <c r="BD60" s="577"/>
      <c r="BE60" s="577"/>
      <c r="BH60" s="559"/>
      <c r="BI60" s="560"/>
      <c r="BJ60" s="559"/>
      <c r="BK60" s="561"/>
    </row>
    <row r="61" spans="54:63">
      <c r="BB61" s="577"/>
      <c r="BC61" s="577"/>
      <c r="BD61" s="577"/>
      <c r="BE61" s="577"/>
      <c r="BH61" s="559"/>
      <c r="BI61" s="560"/>
      <c r="BJ61" s="559"/>
      <c r="BK61" s="561"/>
    </row>
    <row r="62" spans="54:63">
      <c r="BB62" s="577"/>
      <c r="BC62" s="577"/>
      <c r="BD62" s="577"/>
      <c r="BE62" s="577"/>
      <c r="BH62" s="559"/>
      <c r="BI62" s="560"/>
      <c r="BJ62" s="559"/>
      <c r="BK62" s="561"/>
    </row>
    <row r="63" spans="54:63">
      <c r="BB63" s="575"/>
      <c r="BC63" s="575"/>
      <c r="BD63" s="575"/>
      <c r="BE63" s="575"/>
      <c r="BH63" s="559"/>
      <c r="BI63" s="560"/>
      <c r="BJ63" s="559"/>
      <c r="BK63" s="561"/>
    </row>
    <row r="64" spans="54:63">
      <c r="BB64" s="576"/>
      <c r="BC64" s="576"/>
      <c r="BD64" s="576"/>
      <c r="BE64" s="576"/>
      <c r="BH64" s="559"/>
      <c r="BI64" s="560"/>
      <c r="BJ64" s="559"/>
      <c r="BK64" s="561"/>
    </row>
    <row r="65" spans="54:63">
      <c r="BB65" s="576"/>
      <c r="BC65" s="576"/>
      <c r="BD65" s="576"/>
      <c r="BE65" s="576"/>
      <c r="BH65" s="559"/>
      <c r="BI65" s="560"/>
      <c r="BJ65" s="559"/>
      <c r="BK65" s="561"/>
    </row>
    <row r="66" spans="54:63">
      <c r="BB66" s="576"/>
      <c r="BC66" s="576"/>
      <c r="BD66" s="576"/>
      <c r="BE66" s="576"/>
      <c r="BH66" s="559"/>
      <c r="BI66" s="560"/>
      <c r="BJ66" s="559"/>
      <c r="BK66" s="561"/>
    </row>
    <row r="67" spans="54:63">
      <c r="BB67" s="577"/>
      <c r="BC67" s="577"/>
      <c r="BD67" s="577"/>
      <c r="BE67" s="577"/>
      <c r="BH67" s="559"/>
      <c r="BI67" s="560"/>
      <c r="BJ67" s="559"/>
      <c r="BK67" s="561"/>
    </row>
    <row r="68" spans="54:63">
      <c r="BB68" s="577"/>
      <c r="BC68" s="577"/>
      <c r="BD68" s="577"/>
      <c r="BE68" s="577"/>
      <c r="BH68" s="559"/>
      <c r="BI68" s="560"/>
      <c r="BJ68" s="559"/>
      <c r="BK68" s="561"/>
    </row>
    <row r="69" spans="54:63">
      <c r="BB69" s="577"/>
      <c r="BC69" s="577"/>
      <c r="BD69" s="577"/>
      <c r="BE69" s="577"/>
      <c r="BH69" s="559"/>
      <c r="BI69" s="560"/>
      <c r="BJ69" s="559"/>
      <c r="BK69" s="561"/>
    </row>
    <row r="70" spans="54:63">
      <c r="BB70" s="577"/>
      <c r="BC70" s="577"/>
      <c r="BD70" s="577"/>
      <c r="BE70" s="577"/>
      <c r="BH70" s="559"/>
      <c r="BI70" s="560"/>
      <c r="BJ70" s="559"/>
      <c r="BK70" s="561"/>
    </row>
    <row r="71" spans="54:63">
      <c r="BB71" s="575"/>
      <c r="BC71" s="575"/>
      <c r="BD71" s="575"/>
      <c r="BE71" s="575"/>
      <c r="BH71" s="559"/>
      <c r="BI71" s="560"/>
      <c r="BJ71" s="559"/>
      <c r="BK71" s="561"/>
    </row>
    <row r="72" spans="54:63">
      <c r="BB72" s="576"/>
      <c r="BC72" s="576"/>
      <c r="BD72" s="576"/>
      <c r="BE72" s="576"/>
      <c r="BH72" s="559"/>
      <c r="BI72" s="560"/>
      <c r="BJ72" s="559"/>
      <c r="BK72" s="561"/>
    </row>
    <row r="73" spans="54:63">
      <c r="BB73" s="576"/>
      <c r="BC73" s="576"/>
      <c r="BD73" s="576"/>
      <c r="BE73" s="576"/>
      <c r="BH73" s="559"/>
      <c r="BI73" s="560"/>
      <c r="BJ73" s="559"/>
      <c r="BK73" s="561"/>
    </row>
    <row r="74" spans="54:63">
      <c r="BB74" s="576"/>
      <c r="BC74" s="576"/>
      <c r="BD74" s="576"/>
      <c r="BE74" s="576"/>
      <c r="BH74" s="559"/>
      <c r="BI74" s="560"/>
      <c r="BJ74" s="559"/>
      <c r="BK74" s="561"/>
    </row>
    <row r="75" spans="54:63">
      <c r="BB75" s="577"/>
      <c r="BC75" s="577"/>
      <c r="BD75" s="577"/>
      <c r="BE75" s="577"/>
      <c r="BH75" s="559"/>
      <c r="BI75" s="560"/>
      <c r="BJ75" s="559"/>
      <c r="BK75" s="561"/>
    </row>
    <row r="76" spans="54:63">
      <c r="BB76" s="577"/>
      <c r="BC76" s="577"/>
      <c r="BD76" s="577"/>
      <c r="BE76" s="577"/>
      <c r="BH76" s="559"/>
      <c r="BI76" s="560"/>
      <c r="BJ76" s="559"/>
      <c r="BK76" s="561"/>
    </row>
    <row r="77" spans="54:63">
      <c r="BB77" s="577"/>
      <c r="BC77" s="577"/>
      <c r="BD77" s="577"/>
      <c r="BE77" s="577"/>
      <c r="BH77" s="559"/>
      <c r="BI77" s="560"/>
      <c r="BJ77" s="559"/>
      <c r="BK77" s="561"/>
    </row>
    <row r="78" spans="54:63">
      <c r="BB78" s="577"/>
      <c r="BC78" s="577"/>
      <c r="BD78" s="577"/>
      <c r="BE78" s="577"/>
      <c r="BH78" s="559"/>
      <c r="BI78" s="560"/>
      <c r="BJ78" s="559"/>
      <c r="BK78" s="561"/>
    </row>
    <row r="79" spans="54:63">
      <c r="BB79" s="575"/>
      <c r="BC79" s="575"/>
      <c r="BD79" s="575"/>
      <c r="BE79" s="575"/>
      <c r="BH79" s="559"/>
      <c r="BI79" s="560"/>
      <c r="BJ79" s="559"/>
      <c r="BK79" s="561"/>
    </row>
    <row r="80" spans="54:63">
      <c r="BB80" s="576"/>
      <c r="BC80" s="576"/>
      <c r="BD80" s="576"/>
      <c r="BE80" s="576"/>
      <c r="BH80" s="559"/>
      <c r="BI80" s="560"/>
      <c r="BJ80" s="559"/>
      <c r="BK80" s="561"/>
    </row>
    <row r="81" spans="54:63">
      <c r="BB81" s="576"/>
      <c r="BC81" s="576"/>
      <c r="BD81" s="576"/>
      <c r="BE81" s="576"/>
      <c r="BH81" s="559"/>
      <c r="BI81" s="560"/>
      <c r="BJ81" s="559"/>
      <c r="BK81" s="561"/>
    </row>
    <row r="82" spans="54:63">
      <c r="BB82" s="576"/>
      <c r="BC82" s="576"/>
      <c r="BD82" s="576"/>
      <c r="BE82" s="576"/>
      <c r="BH82" s="559"/>
      <c r="BI82" s="560"/>
      <c r="BJ82" s="559"/>
      <c r="BK82" s="561"/>
    </row>
    <row r="83" spans="54:63">
      <c r="BB83" s="577"/>
      <c r="BC83" s="577"/>
      <c r="BD83" s="577"/>
      <c r="BE83" s="577"/>
      <c r="BH83" s="559"/>
      <c r="BI83" s="560"/>
      <c r="BJ83" s="559"/>
      <c r="BK83" s="561"/>
    </row>
    <row r="84" spans="54:63">
      <c r="BB84" s="577"/>
      <c r="BC84" s="577"/>
      <c r="BD84" s="577"/>
      <c r="BE84" s="577"/>
      <c r="BH84" s="559"/>
      <c r="BI84" s="560"/>
      <c r="BJ84" s="559"/>
      <c r="BK84" s="561"/>
    </row>
    <row r="85" spans="54:63">
      <c r="BB85" s="577"/>
      <c r="BC85" s="577"/>
      <c r="BD85" s="577"/>
      <c r="BE85" s="577"/>
      <c r="BH85" s="559"/>
      <c r="BI85" s="560"/>
      <c r="BJ85" s="559"/>
      <c r="BK85" s="561"/>
    </row>
    <row r="86" spans="54:63">
      <c r="BB86" s="577"/>
      <c r="BC86" s="577"/>
      <c r="BD86" s="577"/>
      <c r="BE86" s="577"/>
      <c r="BH86" s="559"/>
      <c r="BI86" s="560"/>
      <c r="BJ86" s="559"/>
      <c r="BK86" s="561"/>
    </row>
    <row r="87" spans="54:63">
      <c r="BB87" s="575"/>
      <c r="BC87" s="575"/>
      <c r="BD87" s="575"/>
      <c r="BE87" s="575"/>
      <c r="BH87" s="559"/>
      <c r="BI87" s="560"/>
      <c r="BJ87" s="559"/>
      <c r="BK87" s="561"/>
    </row>
    <row r="88" spans="54:63">
      <c r="BB88" s="576"/>
      <c r="BC88" s="576"/>
      <c r="BD88" s="576"/>
      <c r="BE88" s="576"/>
      <c r="BH88" s="559"/>
      <c r="BI88" s="560"/>
      <c r="BJ88" s="559"/>
      <c r="BK88" s="561"/>
    </row>
    <row r="89" spans="54:63">
      <c r="BB89" s="576"/>
      <c r="BC89" s="576"/>
      <c r="BD89" s="576"/>
      <c r="BE89" s="576"/>
      <c r="BH89" s="559"/>
      <c r="BI89" s="560"/>
      <c r="BJ89" s="559"/>
      <c r="BK89" s="561"/>
    </row>
    <row r="90" spans="54:63">
      <c r="BB90" s="576"/>
      <c r="BC90" s="576"/>
      <c r="BD90" s="576"/>
      <c r="BE90" s="576"/>
      <c r="BH90" s="559"/>
      <c r="BI90" s="560"/>
      <c r="BJ90" s="559"/>
      <c r="BK90" s="561"/>
    </row>
    <row r="91" spans="54:63">
      <c r="BB91" s="577"/>
      <c r="BC91" s="577"/>
      <c r="BD91" s="577"/>
      <c r="BE91" s="577"/>
      <c r="BH91" s="559"/>
      <c r="BI91" s="560"/>
      <c r="BJ91" s="559"/>
      <c r="BK91" s="561"/>
    </row>
    <row r="92" spans="54:63">
      <c r="BB92" s="577"/>
      <c r="BC92" s="577"/>
      <c r="BD92" s="577"/>
      <c r="BE92" s="577"/>
      <c r="BH92" s="559"/>
      <c r="BI92" s="560"/>
      <c r="BJ92" s="559"/>
      <c r="BK92" s="561"/>
    </row>
    <row r="93" spans="54:63">
      <c r="BB93" s="577"/>
      <c r="BC93" s="577"/>
      <c r="BD93" s="577"/>
      <c r="BE93" s="577"/>
      <c r="BH93" s="559"/>
      <c r="BI93" s="560"/>
      <c r="BJ93" s="559"/>
      <c r="BK93" s="561"/>
    </row>
    <row r="94" spans="54:63">
      <c r="BB94" s="577"/>
      <c r="BC94" s="577"/>
      <c r="BD94" s="577"/>
      <c r="BE94" s="577"/>
      <c r="BH94" s="559"/>
      <c r="BI94" s="560"/>
      <c r="BJ94" s="559"/>
      <c r="BK94" s="561"/>
    </row>
    <row r="95" spans="54:63">
      <c r="BB95" s="575"/>
      <c r="BC95" s="575"/>
      <c r="BD95" s="575"/>
      <c r="BE95" s="575"/>
      <c r="BH95" s="559"/>
      <c r="BI95" s="560"/>
      <c r="BJ95" s="559"/>
      <c r="BK95" s="561"/>
    </row>
    <row r="96" spans="54:63">
      <c r="BB96" s="576"/>
      <c r="BC96" s="576"/>
      <c r="BD96" s="576"/>
      <c r="BE96" s="576"/>
      <c r="BH96" s="559"/>
      <c r="BI96" s="560"/>
      <c r="BJ96" s="559"/>
      <c r="BK96" s="561"/>
    </row>
    <row r="97" spans="54:63">
      <c r="BB97" s="576"/>
      <c r="BC97" s="576"/>
      <c r="BD97" s="576"/>
      <c r="BE97" s="576"/>
      <c r="BH97" s="559"/>
      <c r="BI97" s="560"/>
      <c r="BJ97" s="559"/>
      <c r="BK97" s="561"/>
    </row>
    <row r="98" spans="54:63">
      <c r="BB98" s="576"/>
      <c r="BC98" s="576"/>
      <c r="BD98" s="576"/>
      <c r="BE98" s="576"/>
      <c r="BH98" s="559"/>
      <c r="BI98" s="560"/>
      <c r="BJ98" s="559"/>
      <c r="BK98" s="561"/>
    </row>
    <row r="99" spans="54:63">
      <c r="BB99" s="577"/>
      <c r="BC99" s="577"/>
      <c r="BD99" s="577"/>
      <c r="BE99" s="577"/>
      <c r="BH99" s="559"/>
      <c r="BI99" s="560"/>
      <c r="BJ99" s="559"/>
      <c r="BK99" s="561"/>
    </row>
    <row r="100" spans="54:63">
      <c r="BB100" s="577"/>
      <c r="BC100" s="577"/>
      <c r="BD100" s="577"/>
      <c r="BE100" s="577"/>
      <c r="BH100" s="559"/>
      <c r="BI100" s="560"/>
      <c r="BJ100" s="559"/>
      <c r="BK100" s="561"/>
    </row>
    <row r="101" spans="54:63">
      <c r="BB101" s="577"/>
      <c r="BC101" s="577"/>
      <c r="BD101" s="577"/>
      <c r="BE101" s="577"/>
      <c r="BH101" s="559"/>
      <c r="BI101" s="560"/>
      <c r="BJ101" s="559"/>
      <c r="BK101" s="561"/>
    </row>
    <row r="102" spans="54:63">
      <c r="BB102" s="577"/>
      <c r="BC102" s="577"/>
      <c r="BD102" s="577"/>
      <c r="BE102" s="577"/>
      <c r="BH102" s="559"/>
      <c r="BI102" s="560"/>
      <c r="BJ102" s="559"/>
      <c r="BK102" s="561"/>
    </row>
    <row r="103" spans="54:63">
      <c r="BB103" s="575"/>
      <c r="BC103" s="575"/>
      <c r="BD103" s="575"/>
      <c r="BE103" s="575"/>
      <c r="BH103" s="559"/>
      <c r="BI103" s="560"/>
      <c r="BJ103" s="559"/>
      <c r="BK103" s="561"/>
    </row>
    <row r="104" spans="54:63">
      <c r="BB104" s="576"/>
      <c r="BC104" s="576"/>
      <c r="BD104" s="576"/>
      <c r="BE104" s="576"/>
      <c r="BH104" s="559"/>
      <c r="BI104" s="560"/>
      <c r="BJ104" s="559"/>
      <c r="BK104" s="561"/>
    </row>
    <row r="105" spans="54:63">
      <c r="BB105" s="576"/>
      <c r="BC105" s="576"/>
      <c r="BD105" s="576"/>
      <c r="BE105" s="576"/>
      <c r="BH105" s="559"/>
      <c r="BI105" s="560"/>
      <c r="BJ105" s="559"/>
      <c r="BK105" s="561"/>
    </row>
    <row r="106" spans="54:63">
      <c r="BB106" s="576"/>
      <c r="BC106" s="576"/>
      <c r="BD106" s="576"/>
      <c r="BE106" s="576"/>
      <c r="BH106" s="559"/>
      <c r="BI106" s="560"/>
      <c r="BJ106" s="559"/>
      <c r="BK106" s="561"/>
    </row>
    <row r="107" spans="54:63">
      <c r="BB107" s="577"/>
      <c r="BC107" s="577"/>
      <c r="BD107" s="577"/>
      <c r="BE107" s="577"/>
      <c r="BH107" s="559"/>
      <c r="BI107" s="560"/>
      <c r="BJ107" s="559"/>
      <c r="BK107" s="561"/>
    </row>
    <row r="108" spans="54:63">
      <c r="BB108" s="577"/>
      <c r="BC108" s="577"/>
      <c r="BD108" s="577"/>
      <c r="BE108" s="577"/>
      <c r="BH108" s="559"/>
      <c r="BI108" s="560"/>
      <c r="BJ108" s="559"/>
      <c r="BK108" s="561"/>
    </row>
    <row r="109" spans="54:63">
      <c r="BB109" s="577"/>
      <c r="BC109" s="577"/>
      <c r="BD109" s="577"/>
      <c r="BE109" s="577"/>
      <c r="BH109" s="559"/>
      <c r="BI109" s="560"/>
      <c r="BJ109" s="559"/>
      <c r="BK109" s="561"/>
    </row>
    <row r="110" spans="54:63">
      <c r="BB110" s="577"/>
      <c r="BC110" s="577"/>
      <c r="BD110" s="577"/>
      <c r="BE110" s="577"/>
      <c r="BH110" s="559"/>
      <c r="BI110" s="560"/>
      <c r="BJ110" s="559"/>
      <c r="BK110" s="561"/>
    </row>
    <row r="111" spans="54:63">
      <c r="BB111" s="575"/>
      <c r="BC111" s="575"/>
      <c r="BD111" s="575"/>
      <c r="BE111" s="575"/>
      <c r="BH111" s="559"/>
      <c r="BI111" s="560"/>
      <c r="BJ111" s="559"/>
      <c r="BK111" s="561"/>
    </row>
    <row r="112" spans="54:63">
      <c r="BB112" s="576"/>
      <c r="BC112" s="576"/>
      <c r="BD112" s="576"/>
      <c r="BE112" s="576"/>
      <c r="BH112" s="559"/>
      <c r="BI112" s="560"/>
      <c r="BJ112" s="559"/>
      <c r="BK112" s="561"/>
    </row>
    <row r="113" spans="54:63">
      <c r="BB113" s="576"/>
      <c r="BC113" s="576"/>
      <c r="BD113" s="576"/>
      <c r="BE113" s="576"/>
      <c r="BH113" s="559"/>
      <c r="BI113" s="560"/>
      <c r="BJ113" s="559"/>
      <c r="BK113" s="561"/>
    </row>
    <row r="114" spans="54:63">
      <c r="BB114" s="576"/>
      <c r="BC114" s="576"/>
      <c r="BD114" s="576"/>
      <c r="BE114" s="576"/>
      <c r="BH114" s="559"/>
      <c r="BI114" s="560"/>
      <c r="BJ114" s="559"/>
      <c r="BK114" s="561"/>
    </row>
    <row r="115" spans="54:63">
      <c r="BB115" s="577"/>
      <c r="BC115" s="577"/>
      <c r="BD115" s="577"/>
      <c r="BE115" s="577"/>
      <c r="BH115" s="559"/>
      <c r="BI115" s="560"/>
      <c r="BJ115" s="559"/>
      <c r="BK115" s="561"/>
    </row>
    <row r="116" spans="54:63">
      <c r="BB116" s="577"/>
      <c r="BC116" s="577"/>
      <c r="BD116" s="577"/>
      <c r="BE116" s="577"/>
      <c r="BH116" s="559"/>
      <c r="BI116" s="560"/>
      <c r="BJ116" s="559"/>
      <c r="BK116" s="561"/>
    </row>
    <row r="117" spans="54:63">
      <c r="BB117" s="577"/>
      <c r="BC117" s="577"/>
      <c r="BD117" s="577"/>
      <c r="BE117" s="577"/>
      <c r="BH117" s="559"/>
      <c r="BI117" s="560"/>
      <c r="BJ117" s="559"/>
      <c r="BK117" s="561"/>
    </row>
    <row r="118" spans="54:63">
      <c r="BB118" s="577"/>
      <c r="BC118" s="577"/>
      <c r="BD118" s="577"/>
      <c r="BE118" s="577"/>
      <c r="BH118" s="559"/>
      <c r="BI118" s="560"/>
      <c r="BJ118" s="559"/>
      <c r="BK118" s="561"/>
    </row>
    <row r="119" spans="54:63">
      <c r="BB119" s="575"/>
      <c r="BC119" s="575"/>
      <c r="BD119" s="575"/>
      <c r="BE119" s="575"/>
      <c r="BH119" s="559"/>
      <c r="BI119" s="560"/>
      <c r="BJ119" s="559"/>
      <c r="BK119" s="561"/>
    </row>
    <row r="120" spans="54:63">
      <c r="BB120" s="576"/>
      <c r="BC120" s="576"/>
      <c r="BD120" s="576"/>
      <c r="BE120" s="576"/>
      <c r="BH120" s="559"/>
      <c r="BI120" s="560"/>
      <c r="BJ120" s="559"/>
      <c r="BK120" s="561"/>
    </row>
    <row r="121" spans="54:63">
      <c r="BB121" s="576"/>
      <c r="BC121" s="576"/>
      <c r="BD121" s="576"/>
      <c r="BE121" s="576"/>
      <c r="BH121" s="559"/>
      <c r="BI121" s="560"/>
      <c r="BJ121" s="559"/>
      <c r="BK121" s="561"/>
    </row>
    <row r="122" spans="54:63">
      <c r="BB122" s="576"/>
      <c r="BC122" s="576"/>
      <c r="BD122" s="576"/>
      <c r="BE122" s="576"/>
      <c r="BH122" s="559"/>
      <c r="BI122" s="560"/>
      <c r="BJ122" s="559"/>
      <c r="BK122" s="561"/>
    </row>
    <row r="123" spans="54:63">
      <c r="BB123" s="577"/>
      <c r="BC123" s="577"/>
      <c r="BD123" s="577"/>
      <c r="BE123" s="577"/>
      <c r="BH123" s="559"/>
      <c r="BI123" s="560"/>
      <c r="BJ123" s="559"/>
      <c r="BK123" s="561"/>
    </row>
    <row r="124" spans="54:63">
      <c r="BB124" s="577"/>
      <c r="BC124" s="577"/>
      <c r="BD124" s="577"/>
      <c r="BE124" s="577"/>
      <c r="BH124" s="559"/>
      <c r="BI124" s="560"/>
      <c r="BJ124" s="559"/>
      <c r="BK124" s="561"/>
    </row>
    <row r="125" spans="54:63">
      <c r="BB125" s="577"/>
      <c r="BC125" s="577"/>
      <c r="BD125" s="577"/>
      <c r="BE125" s="577"/>
      <c r="BH125" s="559"/>
      <c r="BI125" s="560"/>
      <c r="BJ125" s="559"/>
      <c r="BK125" s="561"/>
    </row>
    <row r="126" spans="54:63">
      <c r="BB126" s="577"/>
      <c r="BC126" s="577"/>
      <c r="BD126" s="577"/>
      <c r="BE126" s="577"/>
      <c r="BH126" s="559"/>
      <c r="BI126" s="560"/>
      <c r="BJ126" s="559"/>
      <c r="BK126" s="561"/>
    </row>
    <row r="127" spans="54:63">
      <c r="BB127" s="575"/>
      <c r="BC127" s="575"/>
      <c r="BD127" s="575"/>
      <c r="BE127" s="575"/>
      <c r="BH127" s="559"/>
      <c r="BI127" s="560"/>
      <c r="BJ127" s="559"/>
      <c r="BK127" s="561"/>
    </row>
    <row r="128" spans="54:63">
      <c r="BB128" s="576"/>
      <c r="BC128" s="576"/>
      <c r="BD128" s="576"/>
      <c r="BE128" s="576"/>
      <c r="BH128" s="559"/>
      <c r="BI128" s="560"/>
      <c r="BJ128" s="559"/>
      <c r="BK128" s="561"/>
    </row>
    <row r="129" spans="54:63">
      <c r="BB129" s="576"/>
      <c r="BC129" s="576"/>
      <c r="BD129" s="576"/>
      <c r="BE129" s="576"/>
      <c r="BH129" s="559"/>
      <c r="BI129" s="560"/>
      <c r="BJ129" s="559"/>
      <c r="BK129" s="561"/>
    </row>
    <row r="130" spans="54:63">
      <c r="BB130" s="576"/>
      <c r="BC130" s="576"/>
      <c r="BD130" s="576"/>
      <c r="BE130" s="576"/>
      <c r="BH130" s="559"/>
      <c r="BI130" s="560"/>
      <c r="BJ130" s="559"/>
      <c r="BK130" s="561"/>
    </row>
    <row r="131" spans="54:63">
      <c r="BB131" s="577"/>
      <c r="BC131" s="577"/>
      <c r="BD131" s="577"/>
      <c r="BE131" s="577"/>
      <c r="BH131" s="559"/>
      <c r="BI131" s="560"/>
      <c r="BJ131" s="559"/>
      <c r="BK131" s="561"/>
    </row>
    <row r="132" spans="54:63">
      <c r="BB132" s="577"/>
      <c r="BC132" s="577"/>
      <c r="BD132" s="577"/>
      <c r="BE132" s="577"/>
      <c r="BH132" s="559"/>
      <c r="BI132" s="560"/>
      <c r="BJ132" s="559"/>
      <c r="BK132" s="561"/>
    </row>
    <row r="133" spans="54:63">
      <c r="BB133" s="577"/>
      <c r="BC133" s="577"/>
      <c r="BD133" s="577"/>
      <c r="BE133" s="577"/>
      <c r="BH133" s="559"/>
      <c r="BI133" s="560"/>
      <c r="BJ133" s="559"/>
      <c r="BK133" s="561"/>
    </row>
    <row r="134" spans="54:63">
      <c r="BB134" s="577"/>
      <c r="BC134" s="577"/>
      <c r="BD134" s="577"/>
      <c r="BE134" s="577"/>
      <c r="BH134" s="559"/>
      <c r="BI134" s="560"/>
      <c r="BJ134" s="559"/>
      <c r="BK134" s="561"/>
    </row>
    <row r="135" spans="54:63">
      <c r="BB135" s="50"/>
      <c r="BC135" s="50"/>
      <c r="BD135" s="50"/>
      <c r="BE135" s="50"/>
    </row>
  </sheetData>
  <autoFilter ref="B4:WXR22"/>
  <mergeCells count="403">
    <mergeCell ref="BG19:BG22"/>
    <mergeCell ref="BB131:BB134"/>
    <mergeCell ref="BC131:BC134"/>
    <mergeCell ref="BD131:BD134"/>
    <mergeCell ref="BE131:BE134"/>
    <mergeCell ref="BB119:BB122"/>
    <mergeCell ref="BC119:BC122"/>
    <mergeCell ref="BD119:BD122"/>
    <mergeCell ref="BE119:BE122"/>
    <mergeCell ref="BB123:BB126"/>
    <mergeCell ref="BC123:BC126"/>
    <mergeCell ref="BD123:BD126"/>
    <mergeCell ref="BE123:BE126"/>
    <mergeCell ref="BB127:BB130"/>
    <mergeCell ref="BC127:BC130"/>
    <mergeCell ref="BD127:BD130"/>
    <mergeCell ref="BE127:BE130"/>
    <mergeCell ref="BB107:BB110"/>
    <mergeCell ref="BC107:BC110"/>
    <mergeCell ref="BD107:BD110"/>
    <mergeCell ref="BE107:BE110"/>
    <mergeCell ref="BB111:BB114"/>
    <mergeCell ref="BC111:BC114"/>
    <mergeCell ref="BD111:BD114"/>
    <mergeCell ref="BE111:BE114"/>
    <mergeCell ref="BB115:BB118"/>
    <mergeCell ref="BC115:BC118"/>
    <mergeCell ref="BD115:BD118"/>
    <mergeCell ref="BE115:BE118"/>
    <mergeCell ref="BB95:BB98"/>
    <mergeCell ref="BC95:BC98"/>
    <mergeCell ref="BD95:BD98"/>
    <mergeCell ref="BE95:BE98"/>
    <mergeCell ref="BB99:BB102"/>
    <mergeCell ref="BC99:BC102"/>
    <mergeCell ref="BD99:BD102"/>
    <mergeCell ref="BE99:BE102"/>
    <mergeCell ref="BB103:BB106"/>
    <mergeCell ref="BC103:BC106"/>
    <mergeCell ref="BD103:BD106"/>
    <mergeCell ref="BE103:BE106"/>
    <mergeCell ref="BB83:BB86"/>
    <mergeCell ref="BC83:BC86"/>
    <mergeCell ref="BD83:BD86"/>
    <mergeCell ref="BE83:BE86"/>
    <mergeCell ref="BB87:BB90"/>
    <mergeCell ref="BC87:BC90"/>
    <mergeCell ref="BD87:BD90"/>
    <mergeCell ref="BE87:BE90"/>
    <mergeCell ref="BB91:BB94"/>
    <mergeCell ref="BC91:BC94"/>
    <mergeCell ref="BD91:BD94"/>
    <mergeCell ref="BE91:BE94"/>
    <mergeCell ref="BB71:BB74"/>
    <mergeCell ref="BC71:BC74"/>
    <mergeCell ref="BD71:BD74"/>
    <mergeCell ref="BE71:BE74"/>
    <mergeCell ref="BB75:BB78"/>
    <mergeCell ref="BC75:BC78"/>
    <mergeCell ref="BD75:BD78"/>
    <mergeCell ref="BE75:BE78"/>
    <mergeCell ref="BB79:BB82"/>
    <mergeCell ref="BC79:BC82"/>
    <mergeCell ref="BD79:BD82"/>
    <mergeCell ref="BE79:BE82"/>
    <mergeCell ref="BB59:BB62"/>
    <mergeCell ref="BC59:BC62"/>
    <mergeCell ref="BD59:BD62"/>
    <mergeCell ref="BE59:BE62"/>
    <mergeCell ref="BB63:BB66"/>
    <mergeCell ref="BC63:BC66"/>
    <mergeCell ref="BD63:BD66"/>
    <mergeCell ref="BE63:BE66"/>
    <mergeCell ref="BB67:BB70"/>
    <mergeCell ref="BC67:BC70"/>
    <mergeCell ref="BD67:BD70"/>
    <mergeCell ref="BE67:BE70"/>
    <mergeCell ref="BB47:BB50"/>
    <mergeCell ref="BC47:BC50"/>
    <mergeCell ref="BD47:BD50"/>
    <mergeCell ref="BE47:BE50"/>
    <mergeCell ref="BB51:BB54"/>
    <mergeCell ref="BC51:BC54"/>
    <mergeCell ref="BD51:BD54"/>
    <mergeCell ref="BE51:BE54"/>
    <mergeCell ref="BB55:BB58"/>
    <mergeCell ref="BC55:BC58"/>
    <mergeCell ref="BD55:BD58"/>
    <mergeCell ref="BE55:BE58"/>
    <mergeCell ref="BB35:BB38"/>
    <mergeCell ref="BC35:BC38"/>
    <mergeCell ref="BD35:BD38"/>
    <mergeCell ref="BE35:BE38"/>
    <mergeCell ref="BB39:BB42"/>
    <mergeCell ref="BC39:BC42"/>
    <mergeCell ref="BD39:BD42"/>
    <mergeCell ref="BE39:BE42"/>
    <mergeCell ref="BB43:BB46"/>
    <mergeCell ref="BC43:BC46"/>
    <mergeCell ref="BD43:BD46"/>
    <mergeCell ref="BE43:BE46"/>
    <mergeCell ref="BB23:BB26"/>
    <mergeCell ref="BC23:BC26"/>
    <mergeCell ref="BD23:BD26"/>
    <mergeCell ref="BE23:BE26"/>
    <mergeCell ref="BB27:BB30"/>
    <mergeCell ref="BC27:BC30"/>
    <mergeCell ref="BD27:BD30"/>
    <mergeCell ref="BE27:BE30"/>
    <mergeCell ref="BB31:BB34"/>
    <mergeCell ref="BC31:BC34"/>
    <mergeCell ref="BD31:BD34"/>
    <mergeCell ref="BE31:BE34"/>
    <mergeCell ref="BH119:BH126"/>
    <mergeCell ref="BI119:BI126"/>
    <mergeCell ref="BJ119:BJ126"/>
    <mergeCell ref="BK119:BK126"/>
    <mergeCell ref="BH127:BH134"/>
    <mergeCell ref="BI127:BI134"/>
    <mergeCell ref="BJ127:BJ134"/>
    <mergeCell ref="BK127:BK134"/>
    <mergeCell ref="BB1:BE1"/>
    <mergeCell ref="BB2:BB4"/>
    <mergeCell ref="BC2:BC4"/>
    <mergeCell ref="BD2:BD4"/>
    <mergeCell ref="BE2:BE4"/>
    <mergeCell ref="BB5:BE5"/>
    <mergeCell ref="BB7:BB10"/>
    <mergeCell ref="BC7:BC10"/>
    <mergeCell ref="BD7:BD10"/>
    <mergeCell ref="BE7:BE10"/>
    <mergeCell ref="BB11:BB14"/>
    <mergeCell ref="BC11:BC14"/>
    <mergeCell ref="BD11:BD14"/>
    <mergeCell ref="BE11:BE14"/>
    <mergeCell ref="BB15:BB18"/>
    <mergeCell ref="BC15:BC18"/>
    <mergeCell ref="BH95:BH102"/>
    <mergeCell ref="BI95:BI102"/>
    <mergeCell ref="BJ95:BJ102"/>
    <mergeCell ref="BK95:BK102"/>
    <mergeCell ref="BH103:BH110"/>
    <mergeCell ref="BI103:BI110"/>
    <mergeCell ref="BJ103:BJ110"/>
    <mergeCell ref="BK103:BK110"/>
    <mergeCell ref="BH111:BH118"/>
    <mergeCell ref="BI111:BI118"/>
    <mergeCell ref="BJ111:BJ118"/>
    <mergeCell ref="BK111:BK118"/>
    <mergeCell ref="BH71:BH78"/>
    <mergeCell ref="BI71:BI78"/>
    <mergeCell ref="BJ71:BJ78"/>
    <mergeCell ref="BK71:BK78"/>
    <mergeCell ref="BH79:BH86"/>
    <mergeCell ref="BI79:BI86"/>
    <mergeCell ref="BJ79:BJ86"/>
    <mergeCell ref="BK79:BK86"/>
    <mergeCell ref="BH87:BH94"/>
    <mergeCell ref="BI87:BI94"/>
    <mergeCell ref="BJ87:BJ94"/>
    <mergeCell ref="BK87:BK94"/>
    <mergeCell ref="BH47:BH54"/>
    <mergeCell ref="BI47:BI54"/>
    <mergeCell ref="BJ47:BJ54"/>
    <mergeCell ref="BK47:BK54"/>
    <mergeCell ref="BH55:BH62"/>
    <mergeCell ref="BI55:BI62"/>
    <mergeCell ref="BJ55:BJ62"/>
    <mergeCell ref="BK55:BK62"/>
    <mergeCell ref="BH63:BH70"/>
    <mergeCell ref="BI63:BI70"/>
    <mergeCell ref="BJ63:BJ70"/>
    <mergeCell ref="BK63:BK70"/>
    <mergeCell ref="BH23:BH30"/>
    <mergeCell ref="BI23:BI30"/>
    <mergeCell ref="BJ23:BJ30"/>
    <mergeCell ref="BK23:BK30"/>
    <mergeCell ref="BH31:BH38"/>
    <mergeCell ref="BI31:BI38"/>
    <mergeCell ref="BJ31:BJ38"/>
    <mergeCell ref="BK31:BK38"/>
    <mergeCell ref="BH39:BH46"/>
    <mergeCell ref="BI39:BI46"/>
    <mergeCell ref="BJ39:BJ46"/>
    <mergeCell ref="BK39:BK46"/>
    <mergeCell ref="AR15:AR22"/>
    <mergeCell ref="BI1:BK2"/>
    <mergeCell ref="BK3:BK4"/>
    <mergeCell ref="BI5:BK5"/>
    <mergeCell ref="BH7:BH14"/>
    <mergeCell ref="BI7:BI14"/>
    <mergeCell ref="BJ7:BJ14"/>
    <mergeCell ref="BK7:BK14"/>
    <mergeCell ref="BH15:BH22"/>
    <mergeCell ref="BI15:BI22"/>
    <mergeCell ref="BJ15:BJ22"/>
    <mergeCell ref="BK15:BK22"/>
    <mergeCell ref="BD15:BD18"/>
    <mergeCell ref="BE15:BE18"/>
    <mergeCell ref="BB19:BB22"/>
    <mergeCell ref="BC19:BC22"/>
    <mergeCell ref="BD19:BD22"/>
    <mergeCell ref="BE19:BE22"/>
    <mergeCell ref="AV19:AV20"/>
    <mergeCell ref="BG7:BG10"/>
    <mergeCell ref="AX1:AX4"/>
    <mergeCell ref="AZ1:AZ4"/>
    <mergeCell ref="BG1:BG4"/>
    <mergeCell ref="BG15:BG18"/>
    <mergeCell ref="A7:A10"/>
    <mergeCell ref="A11:A14"/>
    <mergeCell ref="A15:A18"/>
    <mergeCell ref="A19:A22"/>
    <mergeCell ref="AO15:AO22"/>
    <mergeCell ref="AP15:AP16"/>
    <mergeCell ref="AN19:AN22"/>
    <mergeCell ref="AP21:AP22"/>
    <mergeCell ref="W15:W18"/>
    <mergeCell ref="X15:X18"/>
    <mergeCell ref="Y15:Y18"/>
    <mergeCell ref="Z15:Z18"/>
    <mergeCell ref="AA15:AA18"/>
    <mergeCell ref="AK15:AK19"/>
    <mergeCell ref="P19:P22"/>
    <mergeCell ref="Q19:Q22"/>
    <mergeCell ref="V19:V22"/>
    <mergeCell ref="W19:W22"/>
    <mergeCell ref="X19:X22"/>
    <mergeCell ref="Y19:Y22"/>
    <mergeCell ref="AL15:AL22"/>
    <mergeCell ref="AM15:AM22"/>
    <mergeCell ref="AN15:AN18"/>
    <mergeCell ref="M19:M22"/>
    <mergeCell ref="N19:N22"/>
    <mergeCell ref="O19:O22"/>
    <mergeCell ref="BQ15:BQ19"/>
    <mergeCell ref="AP17:AP18"/>
    <mergeCell ref="AT17:AT18"/>
    <mergeCell ref="AU17:AU18"/>
    <mergeCell ref="AV17:AV18"/>
    <mergeCell ref="AP19:AP20"/>
    <mergeCell ref="AX15:AX22"/>
    <mergeCell ref="AY15:AY22"/>
    <mergeCell ref="AZ15:AZ18"/>
    <mergeCell ref="BA15:BA22"/>
    <mergeCell ref="AZ19:AZ22"/>
    <mergeCell ref="AT21:AT22"/>
    <mergeCell ref="AU21:AU22"/>
    <mergeCell ref="AV21:AV22"/>
    <mergeCell ref="AS15:AS22"/>
    <mergeCell ref="AT15:AT16"/>
    <mergeCell ref="AU15:AU16"/>
    <mergeCell ref="AV15:AV16"/>
    <mergeCell ref="AW15:AW22"/>
    <mergeCell ref="AT19:AT20"/>
    <mergeCell ref="AU19:AU20"/>
    <mergeCell ref="AQ15:AQ22"/>
    <mergeCell ref="G15:G18"/>
    <mergeCell ref="H15:H18"/>
    <mergeCell ref="I15:I18"/>
    <mergeCell ref="J15:J18"/>
    <mergeCell ref="E19:E22"/>
    <mergeCell ref="G19:G22"/>
    <mergeCell ref="H19:H22"/>
    <mergeCell ref="I19:I22"/>
    <mergeCell ref="Z19:Z22"/>
    <mergeCell ref="Q15:Q18"/>
    <mergeCell ref="R15:R22"/>
    <mergeCell ref="S15:S22"/>
    <mergeCell ref="T15:T22"/>
    <mergeCell ref="U15:U22"/>
    <mergeCell ref="V15:V18"/>
    <mergeCell ref="K15:K18"/>
    <mergeCell ref="L15:L18"/>
    <mergeCell ref="M15:M18"/>
    <mergeCell ref="N15:N18"/>
    <mergeCell ref="O15:O18"/>
    <mergeCell ref="P15:P18"/>
    <mergeCell ref="J19:J22"/>
    <mergeCell ref="K19:K22"/>
    <mergeCell ref="L19:L22"/>
    <mergeCell ref="BQ7:BQ11"/>
    <mergeCell ref="AP9:AP10"/>
    <mergeCell ref="AT9:AT10"/>
    <mergeCell ref="AU9:AU10"/>
    <mergeCell ref="AV9:AV10"/>
    <mergeCell ref="AT11:AT12"/>
    <mergeCell ref="AU11:AU12"/>
    <mergeCell ref="AX7:AX14"/>
    <mergeCell ref="AY7:AY14"/>
    <mergeCell ref="AZ7:AZ10"/>
    <mergeCell ref="BA7:BA14"/>
    <mergeCell ref="BF7:BF14"/>
    <mergeCell ref="AZ11:AZ14"/>
    <mergeCell ref="BG11:BG14"/>
    <mergeCell ref="AP13:AP14"/>
    <mergeCell ref="AT13:AT14"/>
    <mergeCell ref="AU13:AU14"/>
    <mergeCell ref="AS7:AS14"/>
    <mergeCell ref="AT7:AT8"/>
    <mergeCell ref="AU7:AU8"/>
    <mergeCell ref="AV7:AV8"/>
    <mergeCell ref="AW7:AW14"/>
    <mergeCell ref="AV11:AV12"/>
    <mergeCell ref="AL7:AL14"/>
    <mergeCell ref="AM7:AM14"/>
    <mergeCell ref="AN7:AN10"/>
    <mergeCell ref="AO7:AO14"/>
    <mergeCell ref="AP7:AP8"/>
    <mergeCell ref="AV13:AV14"/>
    <mergeCell ref="AN11:AN14"/>
    <mergeCell ref="AP11:AP12"/>
    <mergeCell ref="AQ7:AQ14"/>
    <mergeCell ref="AR7:AR14"/>
    <mergeCell ref="AA7:AA10"/>
    <mergeCell ref="AB7:AB19"/>
    <mergeCell ref="AD7:AE8"/>
    <mergeCell ref="AF7:AF22"/>
    <mergeCell ref="AI7:AI22"/>
    <mergeCell ref="AK7:AK11"/>
    <mergeCell ref="U7:U14"/>
    <mergeCell ref="V7:V10"/>
    <mergeCell ref="W7:W10"/>
    <mergeCell ref="X7:X10"/>
    <mergeCell ref="Y7:Y10"/>
    <mergeCell ref="Z7:Z10"/>
    <mergeCell ref="V11:V14"/>
    <mergeCell ref="W11:W14"/>
    <mergeCell ref="X11:X14"/>
    <mergeCell ref="Y11:Y14"/>
    <mergeCell ref="Z11:Z14"/>
    <mergeCell ref="AA11:AA14"/>
    <mergeCell ref="AA19:AA22"/>
    <mergeCell ref="O7:O10"/>
    <mergeCell ref="P7:P10"/>
    <mergeCell ref="Q7:Q10"/>
    <mergeCell ref="R7:R14"/>
    <mergeCell ref="S7:S14"/>
    <mergeCell ref="T7:T14"/>
    <mergeCell ref="O11:O14"/>
    <mergeCell ref="P11:P14"/>
    <mergeCell ref="Q11:Q14"/>
    <mergeCell ref="I7:I10"/>
    <mergeCell ref="J7:J10"/>
    <mergeCell ref="K7:K10"/>
    <mergeCell ref="L7:L10"/>
    <mergeCell ref="M7:M10"/>
    <mergeCell ref="N7:N10"/>
    <mergeCell ref="B7:B22"/>
    <mergeCell ref="C7:C14"/>
    <mergeCell ref="D7:D14"/>
    <mergeCell ref="E7:E10"/>
    <mergeCell ref="G7:G10"/>
    <mergeCell ref="H7:H10"/>
    <mergeCell ref="E11:E14"/>
    <mergeCell ref="G11:G14"/>
    <mergeCell ref="H11:H14"/>
    <mergeCell ref="C15:C22"/>
    <mergeCell ref="I11:I14"/>
    <mergeCell ref="J11:J14"/>
    <mergeCell ref="K11:K14"/>
    <mergeCell ref="L11:L14"/>
    <mergeCell ref="M11:M14"/>
    <mergeCell ref="N11:N14"/>
    <mergeCell ref="D15:D22"/>
    <mergeCell ref="E15:E18"/>
    <mergeCell ref="AL5:AN5"/>
    <mergeCell ref="AP5:AR5"/>
    <mergeCell ref="AT5:AV5"/>
    <mergeCell ref="AN3:AN4"/>
    <mergeCell ref="AQ3:AR3"/>
    <mergeCell ref="AU3:AV3"/>
    <mergeCell ref="G5:H5"/>
    <mergeCell ref="I5:J5"/>
    <mergeCell ref="L5:N5"/>
    <mergeCell ref="O5:Q5"/>
    <mergeCell ref="S5:U5"/>
    <mergeCell ref="W5:AA5"/>
    <mergeCell ref="AD5:AJ5"/>
    <mergeCell ref="G3:H3"/>
    <mergeCell ref="I3:J3"/>
    <mergeCell ref="U3:U4"/>
    <mergeCell ref="Y3:AA3"/>
    <mergeCell ref="AG3:AG4"/>
    <mergeCell ref="AJ3:AJ4"/>
    <mergeCell ref="BO1:BP4"/>
    <mergeCell ref="BQ1:BQ4"/>
    <mergeCell ref="S1:U2"/>
    <mergeCell ref="W1:AA2"/>
    <mergeCell ref="AD1:AJ2"/>
    <mergeCell ref="AL1:AN2"/>
    <mergeCell ref="AP1:AR2"/>
    <mergeCell ref="AT1:AV2"/>
    <mergeCell ref="B1:B4"/>
    <mergeCell ref="C1:C4"/>
    <mergeCell ref="D1:D4"/>
    <mergeCell ref="E1:E4"/>
    <mergeCell ref="G1:J1"/>
    <mergeCell ref="L1:Q1"/>
    <mergeCell ref="G2:H2"/>
    <mergeCell ref="I2:J2"/>
    <mergeCell ref="L2:N2"/>
    <mergeCell ref="O2:Q2"/>
  </mergeCells>
  <phoneticPr fontId="1"/>
  <pageMargins left="0.39370078740157483" right="0.39370078740157483" top="0.78740157480314965" bottom="0.39370078740157483" header="0.39370078740157483" footer="0.15748031496062992"/>
  <pageSetup paperSize="9" scale="78" pageOrder="overThenDown" orientation="portrait" r:id="rId1"/>
  <headerFooter differentFirst="1">
    <firstHeader>&amp;L&amp;"ＤＦ特太ゴシック体,標準"&amp;18小規模保育事業（Ａ型）（保育認定）</firstHeader>
  </headerFooter>
  <colBreaks count="2" manualBreakCount="2">
    <brk id="21" max="22" man="1"/>
    <brk id="36" max="22"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CCC"/>
  </sheetPr>
  <dimension ref="A1:W28"/>
  <sheetViews>
    <sheetView view="pageBreakPreview" zoomScale="90" zoomScaleNormal="100" zoomScaleSheetLayoutView="90" workbookViewId="0">
      <selection activeCell="C26" sqref="C26:V26"/>
    </sheetView>
  </sheetViews>
  <sheetFormatPr defaultColWidth="2.5" defaultRowHeight="25.5" customHeight="1"/>
  <cols>
    <col min="1" max="1" width="23" style="69" customWidth="1"/>
    <col min="2" max="2" width="2.5" style="69" customWidth="1"/>
    <col min="3" max="21" width="2.625" style="69" customWidth="1"/>
    <col min="22" max="22" width="2.75" style="69" customWidth="1"/>
    <col min="23" max="23" width="57.375" style="79" customWidth="1"/>
    <col min="24" max="16384" width="2.5" style="69"/>
  </cols>
  <sheetData>
    <row r="1" spans="1:23" ht="25.5" customHeight="1">
      <c r="A1" s="67" t="s">
        <v>125</v>
      </c>
      <c r="B1" s="68"/>
      <c r="C1" s="68"/>
      <c r="D1" s="68"/>
      <c r="E1" s="68"/>
      <c r="F1" s="68"/>
      <c r="G1" s="68"/>
      <c r="H1" s="68"/>
      <c r="I1" s="68"/>
      <c r="J1" s="68"/>
      <c r="K1" s="68"/>
      <c r="L1" s="68"/>
      <c r="M1" s="68"/>
      <c r="N1" s="68"/>
      <c r="O1" s="68"/>
      <c r="P1" s="68"/>
      <c r="Q1" s="68"/>
      <c r="R1" s="68"/>
      <c r="S1" s="68"/>
      <c r="T1" s="68"/>
      <c r="U1" s="68"/>
      <c r="V1" s="68"/>
      <c r="W1" s="68"/>
    </row>
    <row r="3" spans="1:23" ht="30" customHeight="1">
      <c r="A3" s="578" t="s">
        <v>126</v>
      </c>
      <c r="B3" s="581" t="s">
        <v>176</v>
      </c>
      <c r="C3" s="584" t="s">
        <v>127</v>
      </c>
      <c r="D3" s="585"/>
      <c r="E3" s="585"/>
      <c r="F3" s="585"/>
      <c r="G3" s="585"/>
      <c r="H3" s="585"/>
      <c r="I3" s="585"/>
      <c r="J3" s="585"/>
      <c r="K3" s="585"/>
      <c r="L3" s="585"/>
      <c r="M3" s="585"/>
      <c r="N3" s="585"/>
      <c r="O3" s="585"/>
      <c r="P3" s="585"/>
      <c r="Q3" s="585"/>
      <c r="R3" s="585"/>
      <c r="S3" s="585"/>
      <c r="T3" s="585"/>
      <c r="U3" s="585"/>
      <c r="V3" s="586"/>
      <c r="W3" s="587" t="s">
        <v>128</v>
      </c>
    </row>
    <row r="4" spans="1:23" ht="15" customHeight="1">
      <c r="A4" s="579"/>
      <c r="B4" s="582"/>
      <c r="C4" s="590" t="s">
        <v>172</v>
      </c>
      <c r="D4" s="591"/>
      <c r="E4" s="591"/>
      <c r="F4" s="591"/>
      <c r="G4" s="591"/>
      <c r="H4" s="591"/>
      <c r="I4" s="591"/>
      <c r="J4" s="591"/>
      <c r="K4" s="591"/>
      <c r="L4" s="592">
        <v>48860</v>
      </c>
      <c r="M4" s="593"/>
      <c r="N4" s="593"/>
      <c r="O4" s="591" t="s">
        <v>173</v>
      </c>
      <c r="P4" s="591"/>
      <c r="Q4" s="591"/>
      <c r="R4" s="591"/>
      <c r="S4" s="591"/>
      <c r="T4" s="591"/>
      <c r="U4" s="591"/>
      <c r="V4" s="594"/>
      <c r="W4" s="588"/>
    </row>
    <row r="5" spans="1:23" ht="15" customHeight="1">
      <c r="A5" s="580"/>
      <c r="B5" s="583"/>
      <c r="C5" s="595" t="s">
        <v>174</v>
      </c>
      <c r="D5" s="596"/>
      <c r="E5" s="596"/>
      <c r="F5" s="596"/>
      <c r="G5" s="596"/>
      <c r="H5" s="596"/>
      <c r="I5" s="596"/>
      <c r="J5" s="596"/>
      <c r="K5" s="596"/>
      <c r="L5" s="597">
        <v>6110</v>
      </c>
      <c r="M5" s="598"/>
      <c r="N5" s="598"/>
      <c r="O5" s="596" t="s">
        <v>175</v>
      </c>
      <c r="P5" s="596"/>
      <c r="Q5" s="596"/>
      <c r="R5" s="596"/>
      <c r="S5" s="596"/>
      <c r="T5" s="596"/>
      <c r="U5" s="596"/>
      <c r="V5" s="599"/>
      <c r="W5" s="589"/>
    </row>
    <row r="7" spans="1:23" ht="30" customHeight="1">
      <c r="A7" s="578" t="s">
        <v>129</v>
      </c>
      <c r="B7" s="581" t="s">
        <v>188</v>
      </c>
      <c r="C7" s="604" t="s">
        <v>130</v>
      </c>
      <c r="D7" s="605"/>
      <c r="E7" s="605"/>
      <c r="F7" s="605"/>
      <c r="G7" s="605"/>
      <c r="H7" s="606">
        <v>1790</v>
      </c>
      <c r="I7" s="606"/>
      <c r="J7" s="606"/>
      <c r="K7" s="606"/>
      <c r="L7" s="607"/>
      <c r="M7" s="604" t="s">
        <v>131</v>
      </c>
      <c r="N7" s="605"/>
      <c r="O7" s="605"/>
      <c r="P7" s="605"/>
      <c r="Q7" s="605"/>
      <c r="R7" s="606">
        <v>1240</v>
      </c>
      <c r="S7" s="606"/>
      <c r="T7" s="606"/>
      <c r="U7" s="606"/>
      <c r="V7" s="607"/>
      <c r="W7" s="608" t="s">
        <v>132</v>
      </c>
    </row>
    <row r="8" spans="1:23" ht="30" customHeight="1">
      <c r="A8" s="600"/>
      <c r="B8" s="602"/>
      <c r="C8" s="604" t="s">
        <v>133</v>
      </c>
      <c r="D8" s="605"/>
      <c r="E8" s="605"/>
      <c r="F8" s="605"/>
      <c r="G8" s="605"/>
      <c r="H8" s="606">
        <v>1590</v>
      </c>
      <c r="I8" s="606"/>
      <c r="J8" s="606"/>
      <c r="K8" s="606"/>
      <c r="L8" s="607"/>
      <c r="M8" s="604" t="s">
        <v>134</v>
      </c>
      <c r="N8" s="605"/>
      <c r="O8" s="605"/>
      <c r="P8" s="605"/>
      <c r="Q8" s="605"/>
      <c r="R8" s="606">
        <v>110</v>
      </c>
      <c r="S8" s="606"/>
      <c r="T8" s="606"/>
      <c r="U8" s="606"/>
      <c r="V8" s="607"/>
      <c r="W8" s="608"/>
    </row>
    <row r="9" spans="1:23" ht="30" customHeight="1">
      <c r="A9" s="601"/>
      <c r="B9" s="603"/>
      <c r="C9" s="604" t="s">
        <v>135</v>
      </c>
      <c r="D9" s="605"/>
      <c r="E9" s="605"/>
      <c r="F9" s="605"/>
      <c r="G9" s="605"/>
      <c r="H9" s="606">
        <v>1570</v>
      </c>
      <c r="I9" s="606"/>
      <c r="J9" s="606"/>
      <c r="K9" s="606"/>
      <c r="L9" s="607"/>
      <c r="M9" s="609"/>
      <c r="N9" s="610"/>
      <c r="O9" s="610"/>
      <c r="P9" s="610"/>
      <c r="Q9" s="610"/>
      <c r="R9" s="610"/>
      <c r="S9" s="610"/>
      <c r="T9" s="610"/>
      <c r="U9" s="610"/>
      <c r="V9" s="611"/>
      <c r="W9" s="608"/>
    </row>
    <row r="10" spans="1:23" ht="25.5" customHeight="1">
      <c r="A10" s="70"/>
      <c r="B10" s="70"/>
      <c r="C10" s="70"/>
      <c r="D10" s="71"/>
      <c r="E10" s="71"/>
      <c r="F10" s="71"/>
      <c r="G10" s="71"/>
      <c r="H10" s="72"/>
      <c r="I10" s="72"/>
      <c r="J10" s="72"/>
      <c r="K10" s="72"/>
      <c r="L10" s="70"/>
      <c r="M10" s="72"/>
      <c r="N10" s="72"/>
      <c r="O10" s="72"/>
      <c r="P10" s="72"/>
      <c r="Q10" s="73"/>
      <c r="R10" s="73"/>
      <c r="S10" s="73"/>
      <c r="T10" s="73"/>
      <c r="U10" s="73"/>
      <c r="V10" s="73"/>
      <c r="W10" s="95"/>
    </row>
    <row r="11" spans="1:23" ht="30" customHeight="1">
      <c r="A11" s="74" t="s">
        <v>136</v>
      </c>
      <c r="B11" s="75" t="s">
        <v>189</v>
      </c>
      <c r="C11" s="612">
        <v>6100</v>
      </c>
      <c r="D11" s="612"/>
      <c r="E11" s="612"/>
      <c r="F11" s="612"/>
      <c r="G11" s="612"/>
      <c r="H11" s="612"/>
      <c r="I11" s="612"/>
      <c r="J11" s="612"/>
      <c r="K11" s="612"/>
      <c r="L11" s="612"/>
      <c r="M11" s="612"/>
      <c r="N11" s="612"/>
      <c r="O11" s="612"/>
      <c r="P11" s="612"/>
      <c r="Q11" s="612"/>
      <c r="R11" s="612"/>
      <c r="S11" s="612"/>
      <c r="T11" s="612"/>
      <c r="U11" s="612"/>
      <c r="V11" s="613"/>
      <c r="W11" s="76" t="s">
        <v>137</v>
      </c>
    </row>
    <row r="12" spans="1:23" ht="25.5" customHeight="1">
      <c r="A12" s="70"/>
      <c r="B12" s="70"/>
      <c r="C12" s="70"/>
      <c r="D12" s="71"/>
      <c r="E12" s="71"/>
      <c r="F12" s="71"/>
      <c r="G12" s="71"/>
      <c r="H12" s="72"/>
      <c r="I12" s="72"/>
      <c r="J12" s="72"/>
      <c r="K12" s="72"/>
      <c r="L12" s="70"/>
      <c r="M12" s="72"/>
      <c r="N12" s="72"/>
      <c r="O12" s="72"/>
      <c r="P12" s="72"/>
      <c r="Q12" s="73"/>
      <c r="R12" s="73"/>
      <c r="S12" s="73"/>
      <c r="T12" s="73"/>
      <c r="U12" s="73"/>
      <c r="V12" s="73"/>
      <c r="W12" s="77"/>
    </row>
    <row r="13" spans="1:23" ht="30" customHeight="1">
      <c r="A13" s="74" t="s">
        <v>138</v>
      </c>
      <c r="B13" s="75" t="s">
        <v>190</v>
      </c>
      <c r="C13" s="614">
        <v>153890</v>
      </c>
      <c r="D13" s="614"/>
      <c r="E13" s="614"/>
      <c r="F13" s="614"/>
      <c r="G13" s="614"/>
      <c r="H13" s="614"/>
      <c r="I13" s="614"/>
      <c r="J13" s="614"/>
      <c r="K13" s="614"/>
      <c r="L13" s="614"/>
      <c r="M13" s="614"/>
      <c r="N13" s="614"/>
      <c r="O13" s="614"/>
      <c r="P13" s="614"/>
      <c r="Q13" s="614"/>
      <c r="R13" s="614"/>
      <c r="S13" s="614"/>
      <c r="T13" s="614"/>
      <c r="U13" s="614"/>
      <c r="V13" s="615"/>
      <c r="W13" s="76" t="s">
        <v>137</v>
      </c>
    </row>
    <row r="14" spans="1:23" ht="25.5" customHeight="1">
      <c r="A14" s="70"/>
      <c r="B14" s="70"/>
      <c r="C14" s="70"/>
      <c r="D14" s="71"/>
      <c r="E14" s="71"/>
      <c r="F14" s="71"/>
      <c r="G14" s="71"/>
      <c r="H14" s="72"/>
      <c r="I14" s="72"/>
      <c r="J14" s="72"/>
      <c r="K14" s="72"/>
      <c r="L14" s="70"/>
      <c r="M14" s="73"/>
      <c r="N14" s="72"/>
      <c r="O14" s="72"/>
      <c r="P14" s="72"/>
      <c r="Q14" s="73"/>
      <c r="R14" s="73"/>
      <c r="S14" s="73"/>
      <c r="T14" s="73"/>
      <c r="U14" s="73"/>
      <c r="V14" s="73"/>
      <c r="W14" s="77"/>
    </row>
    <row r="15" spans="1:23" ht="30" customHeight="1">
      <c r="A15" s="74" t="s">
        <v>139</v>
      </c>
      <c r="B15" s="75" t="s">
        <v>191</v>
      </c>
      <c r="C15" s="616">
        <v>160000</v>
      </c>
      <c r="D15" s="616"/>
      <c r="E15" s="616"/>
      <c r="F15" s="616"/>
      <c r="G15" s="616"/>
      <c r="H15" s="616"/>
      <c r="I15" s="616"/>
      <c r="J15" s="616"/>
      <c r="K15" s="616"/>
      <c r="L15" s="616"/>
      <c r="M15" s="616"/>
      <c r="N15" s="616"/>
      <c r="O15" s="616"/>
      <c r="P15" s="616"/>
      <c r="Q15" s="616"/>
      <c r="R15" s="616"/>
      <c r="S15" s="616"/>
      <c r="T15" s="616"/>
      <c r="U15" s="616"/>
      <c r="V15" s="617"/>
      <c r="W15" s="76" t="s">
        <v>137</v>
      </c>
    </row>
    <row r="16" spans="1:23" s="100" customFormat="1" ht="30" customHeight="1">
      <c r="A16" s="96"/>
      <c r="B16" s="97"/>
      <c r="C16" s="98"/>
      <c r="D16" s="98"/>
      <c r="E16" s="98"/>
      <c r="F16" s="98"/>
      <c r="G16" s="98"/>
      <c r="H16" s="98"/>
      <c r="I16" s="98"/>
      <c r="J16" s="98"/>
      <c r="K16" s="98"/>
      <c r="L16" s="98"/>
      <c r="M16" s="98"/>
      <c r="N16" s="98"/>
      <c r="O16" s="98"/>
      <c r="P16" s="98"/>
      <c r="Q16" s="98"/>
      <c r="R16" s="98"/>
      <c r="S16" s="98"/>
      <c r="T16" s="98"/>
      <c r="U16" s="98"/>
      <c r="V16" s="98"/>
      <c r="W16" s="99"/>
    </row>
    <row r="17" spans="1:23" s="100" customFormat="1" ht="20.25" customHeight="1">
      <c r="A17" s="578" t="s">
        <v>192</v>
      </c>
      <c r="B17" s="618" t="s">
        <v>193</v>
      </c>
      <c r="C17" s="621" t="s">
        <v>194</v>
      </c>
      <c r="D17" s="159"/>
      <c r="E17" s="624" t="s">
        <v>195</v>
      </c>
      <c r="F17" s="624"/>
      <c r="G17" s="624"/>
      <c r="H17" s="624"/>
      <c r="I17" s="624"/>
      <c r="J17" s="160"/>
      <c r="K17" s="625" t="s">
        <v>196</v>
      </c>
      <c r="L17" s="625"/>
      <c r="M17" s="625"/>
      <c r="N17" s="625"/>
      <c r="O17" s="625"/>
      <c r="P17" s="625"/>
      <c r="Q17" s="625"/>
      <c r="R17" s="625"/>
      <c r="S17" s="159"/>
      <c r="T17" s="160"/>
      <c r="U17" s="160"/>
      <c r="V17" s="161"/>
      <c r="W17" s="632" t="s">
        <v>197</v>
      </c>
    </row>
    <row r="18" spans="1:23" s="100" customFormat="1" ht="30" customHeight="1">
      <c r="A18" s="579"/>
      <c r="B18" s="619"/>
      <c r="C18" s="622"/>
      <c r="D18" s="162" t="s">
        <v>198</v>
      </c>
      <c r="E18" s="633">
        <v>76960</v>
      </c>
      <c r="F18" s="633"/>
      <c r="G18" s="633"/>
      <c r="H18" s="633"/>
      <c r="I18" s="633"/>
      <c r="J18" s="162" t="s">
        <v>199</v>
      </c>
      <c r="K18" s="634">
        <v>760</v>
      </c>
      <c r="L18" s="634"/>
      <c r="M18" s="634"/>
      <c r="N18" s="634"/>
      <c r="O18" s="634"/>
      <c r="P18" s="634"/>
      <c r="Q18" s="634"/>
      <c r="R18" s="634"/>
      <c r="S18" s="163" t="s">
        <v>200</v>
      </c>
      <c r="T18" s="162"/>
      <c r="U18" s="162"/>
      <c r="V18" s="164"/>
      <c r="W18" s="582"/>
    </row>
    <row r="19" spans="1:23" s="100" customFormat="1" ht="30" customHeight="1">
      <c r="A19" s="579"/>
      <c r="B19" s="619"/>
      <c r="C19" s="623"/>
      <c r="D19" s="165"/>
      <c r="E19" s="166"/>
      <c r="F19" s="166"/>
      <c r="G19" s="166"/>
      <c r="H19" s="166"/>
      <c r="I19" s="635" t="s">
        <v>201</v>
      </c>
      <c r="J19" s="635"/>
      <c r="K19" s="635"/>
      <c r="L19" s="635"/>
      <c r="M19" s="635"/>
      <c r="N19" s="635"/>
      <c r="O19" s="635"/>
      <c r="P19" s="635"/>
      <c r="Q19" s="635"/>
      <c r="R19" s="635"/>
      <c r="S19" s="635"/>
      <c r="T19" s="635"/>
      <c r="U19" s="635"/>
      <c r="V19" s="636"/>
      <c r="W19" s="582"/>
    </row>
    <row r="20" spans="1:23" s="100" customFormat="1" ht="20.25" customHeight="1">
      <c r="A20" s="579"/>
      <c r="B20" s="619"/>
      <c r="C20" s="621" t="s">
        <v>202</v>
      </c>
      <c r="D20" s="159"/>
      <c r="E20" s="624" t="s">
        <v>195</v>
      </c>
      <c r="F20" s="624"/>
      <c r="G20" s="624"/>
      <c r="H20" s="624"/>
      <c r="I20" s="624"/>
      <c r="J20" s="160"/>
      <c r="K20" s="625" t="s">
        <v>196</v>
      </c>
      <c r="L20" s="625"/>
      <c r="M20" s="625"/>
      <c r="N20" s="625"/>
      <c r="O20" s="625"/>
      <c r="P20" s="625"/>
      <c r="Q20" s="625"/>
      <c r="R20" s="625"/>
      <c r="S20" s="159"/>
      <c r="T20" s="160"/>
      <c r="U20" s="160"/>
      <c r="V20" s="161"/>
      <c r="W20" s="582"/>
    </row>
    <row r="21" spans="1:23" s="100" customFormat="1" ht="30" customHeight="1">
      <c r="A21" s="579"/>
      <c r="B21" s="619"/>
      <c r="C21" s="622"/>
      <c r="D21" s="162" t="s">
        <v>198</v>
      </c>
      <c r="E21" s="633">
        <v>50000</v>
      </c>
      <c r="F21" s="633"/>
      <c r="G21" s="633"/>
      <c r="H21" s="633"/>
      <c r="I21" s="633"/>
      <c r="J21" s="162" t="s">
        <v>199</v>
      </c>
      <c r="K21" s="634">
        <v>500</v>
      </c>
      <c r="L21" s="634"/>
      <c r="M21" s="634"/>
      <c r="N21" s="634"/>
      <c r="O21" s="634"/>
      <c r="P21" s="634"/>
      <c r="Q21" s="634"/>
      <c r="R21" s="634"/>
      <c r="S21" s="163" t="s">
        <v>200</v>
      </c>
      <c r="T21" s="162"/>
      <c r="U21" s="162"/>
      <c r="V21" s="164"/>
      <c r="W21" s="582"/>
    </row>
    <row r="22" spans="1:23" s="100" customFormat="1" ht="30" customHeight="1">
      <c r="A22" s="579"/>
      <c r="B22" s="619"/>
      <c r="C22" s="623"/>
      <c r="D22" s="165"/>
      <c r="E22" s="166"/>
      <c r="F22" s="166"/>
      <c r="G22" s="166"/>
      <c r="H22" s="166"/>
      <c r="I22" s="635" t="s">
        <v>201</v>
      </c>
      <c r="J22" s="635"/>
      <c r="K22" s="635"/>
      <c r="L22" s="635"/>
      <c r="M22" s="635"/>
      <c r="N22" s="635"/>
      <c r="O22" s="635"/>
      <c r="P22" s="635"/>
      <c r="Q22" s="635"/>
      <c r="R22" s="635"/>
      <c r="S22" s="635"/>
      <c r="T22" s="635"/>
      <c r="U22" s="635"/>
      <c r="V22" s="636"/>
      <c r="W22" s="582"/>
    </row>
    <row r="23" spans="1:23" s="100" customFormat="1" ht="20.25" customHeight="1">
      <c r="A23" s="579"/>
      <c r="B23" s="619"/>
      <c r="C23" s="621" t="s">
        <v>203</v>
      </c>
      <c r="D23" s="626" t="s">
        <v>195</v>
      </c>
      <c r="E23" s="624"/>
      <c r="F23" s="624"/>
      <c r="G23" s="624"/>
      <c r="H23" s="624"/>
      <c r="I23" s="624"/>
      <c r="J23" s="624"/>
      <c r="K23" s="624"/>
      <c r="L23" s="624"/>
      <c r="M23" s="167"/>
      <c r="N23" s="167"/>
      <c r="O23" s="167"/>
      <c r="P23" s="167"/>
      <c r="Q23" s="167"/>
      <c r="R23" s="167"/>
      <c r="S23" s="167"/>
      <c r="T23" s="167"/>
      <c r="U23" s="167"/>
      <c r="V23" s="168"/>
      <c r="W23" s="582"/>
    </row>
    <row r="24" spans="1:23" s="100" customFormat="1" ht="30" customHeight="1">
      <c r="A24" s="580"/>
      <c r="B24" s="620"/>
      <c r="C24" s="623"/>
      <c r="D24" s="627">
        <v>10000</v>
      </c>
      <c r="E24" s="628"/>
      <c r="F24" s="628"/>
      <c r="G24" s="628"/>
      <c r="H24" s="628"/>
      <c r="I24" s="628"/>
      <c r="J24" s="629" t="s">
        <v>204</v>
      </c>
      <c r="K24" s="629"/>
      <c r="L24" s="629"/>
      <c r="M24" s="629"/>
      <c r="N24" s="629"/>
      <c r="O24" s="629"/>
      <c r="P24" s="629"/>
      <c r="Q24" s="629"/>
      <c r="R24" s="629"/>
      <c r="S24" s="629"/>
      <c r="T24" s="629"/>
      <c r="U24" s="629"/>
      <c r="V24" s="630"/>
      <c r="W24" s="583"/>
    </row>
    <row r="25" spans="1:23" ht="25.5" customHeight="1">
      <c r="A25" s="70"/>
      <c r="B25" s="70"/>
      <c r="C25" s="70"/>
      <c r="D25" s="71"/>
      <c r="E25" s="71"/>
      <c r="F25" s="71"/>
      <c r="G25" s="71"/>
      <c r="H25" s="72"/>
      <c r="I25" s="72"/>
      <c r="J25" s="72"/>
      <c r="K25" s="72"/>
      <c r="L25" s="70"/>
      <c r="M25" s="73"/>
      <c r="N25" s="72"/>
      <c r="O25" s="72"/>
      <c r="P25" s="72"/>
      <c r="Q25" s="73"/>
      <c r="R25" s="73"/>
      <c r="S25" s="73"/>
      <c r="T25" s="73"/>
      <c r="U25" s="73"/>
      <c r="V25" s="73"/>
      <c r="W25" s="78" t="s">
        <v>140</v>
      </c>
    </row>
    <row r="26" spans="1:23" ht="30" customHeight="1">
      <c r="A26" s="74" t="s">
        <v>141</v>
      </c>
      <c r="B26" s="75" t="s">
        <v>205</v>
      </c>
      <c r="C26" s="614">
        <v>150000</v>
      </c>
      <c r="D26" s="614"/>
      <c r="E26" s="614"/>
      <c r="F26" s="614"/>
      <c r="G26" s="614"/>
      <c r="H26" s="614"/>
      <c r="I26" s="614"/>
      <c r="J26" s="614"/>
      <c r="K26" s="614"/>
      <c r="L26" s="614"/>
      <c r="M26" s="614"/>
      <c r="N26" s="614"/>
      <c r="O26" s="614"/>
      <c r="P26" s="614"/>
      <c r="Q26" s="614"/>
      <c r="R26" s="614"/>
      <c r="S26" s="614"/>
      <c r="T26" s="614"/>
      <c r="U26" s="614"/>
      <c r="V26" s="615"/>
      <c r="W26" s="76" t="s">
        <v>137</v>
      </c>
    </row>
    <row r="27" spans="1:23" ht="25.5" customHeight="1">
      <c r="A27" s="631"/>
      <c r="B27" s="631"/>
      <c r="C27" s="631"/>
      <c r="D27" s="631"/>
      <c r="E27" s="631"/>
      <c r="F27" s="631"/>
      <c r="G27" s="631"/>
      <c r="H27" s="631"/>
      <c r="I27" s="631"/>
      <c r="J27" s="631"/>
      <c r="K27" s="631"/>
      <c r="L27" s="631"/>
      <c r="M27" s="631"/>
      <c r="N27" s="631"/>
      <c r="O27" s="631"/>
      <c r="P27" s="631"/>
      <c r="Q27" s="631"/>
      <c r="R27" s="631"/>
      <c r="S27" s="631"/>
      <c r="T27" s="631"/>
      <c r="U27" s="631"/>
      <c r="V27" s="631"/>
      <c r="W27" s="631"/>
    </row>
    <row r="28" spans="1:23" ht="25.5" customHeight="1">
      <c r="A28" s="631" t="s">
        <v>142</v>
      </c>
      <c r="B28" s="631"/>
      <c r="C28" s="631"/>
      <c r="D28" s="631"/>
      <c r="E28" s="631"/>
      <c r="F28" s="631"/>
      <c r="G28" s="631"/>
      <c r="H28" s="631"/>
      <c r="I28" s="631"/>
      <c r="J28" s="631"/>
      <c r="K28" s="631"/>
      <c r="L28" s="631"/>
      <c r="M28" s="631"/>
      <c r="N28" s="631"/>
      <c r="O28" s="631"/>
      <c r="P28" s="631"/>
      <c r="Q28" s="631"/>
      <c r="R28" s="631"/>
      <c r="S28" s="631"/>
      <c r="T28" s="631"/>
      <c r="U28" s="631"/>
      <c r="V28" s="631"/>
      <c r="W28" s="631"/>
    </row>
  </sheetData>
  <mergeCells count="49">
    <mergeCell ref="C26:V26"/>
    <mergeCell ref="A27:W27"/>
    <mergeCell ref="A28:W28"/>
    <mergeCell ref="W17:W24"/>
    <mergeCell ref="E18:I18"/>
    <mergeCell ref="K18:R18"/>
    <mergeCell ref="I19:V19"/>
    <mergeCell ref="C20:C22"/>
    <mergeCell ref="E20:I20"/>
    <mergeCell ref="K20:R20"/>
    <mergeCell ref="E21:I21"/>
    <mergeCell ref="K21:R21"/>
    <mergeCell ref="I22:V22"/>
    <mergeCell ref="C11:V11"/>
    <mergeCell ref="C13:V13"/>
    <mergeCell ref="C15:V15"/>
    <mergeCell ref="A17:A24"/>
    <mergeCell ref="B17:B24"/>
    <mergeCell ref="C17:C19"/>
    <mergeCell ref="E17:I17"/>
    <mergeCell ref="K17:R17"/>
    <mergeCell ref="C23:C24"/>
    <mergeCell ref="D23:L23"/>
    <mergeCell ref="D24:I24"/>
    <mergeCell ref="J24:V24"/>
    <mergeCell ref="W7:W9"/>
    <mergeCell ref="C8:G8"/>
    <mergeCell ref="H8:L8"/>
    <mergeCell ref="M8:Q8"/>
    <mergeCell ref="R8:V8"/>
    <mergeCell ref="C9:G9"/>
    <mergeCell ref="H9:L9"/>
    <mergeCell ref="M9:V9"/>
    <mergeCell ref="R7:V7"/>
    <mergeCell ref="A7:A9"/>
    <mergeCell ref="B7:B9"/>
    <mergeCell ref="C7:G7"/>
    <mergeCell ref="H7:L7"/>
    <mergeCell ref="M7:Q7"/>
    <mergeCell ref="A3:A5"/>
    <mergeCell ref="B3:B5"/>
    <mergeCell ref="C3:V3"/>
    <mergeCell ref="W3:W5"/>
    <mergeCell ref="C4:K4"/>
    <mergeCell ref="L4:N4"/>
    <mergeCell ref="O4:V4"/>
    <mergeCell ref="C5:K5"/>
    <mergeCell ref="L5:N5"/>
    <mergeCell ref="O5:V5"/>
  </mergeCells>
  <phoneticPr fontId="1"/>
  <printOptions horizontalCentered="1"/>
  <pageMargins left="0.39370078740157483" right="0.39370078740157483" top="0.39370078740157483" bottom="0.39370078740157483" header="0.31496062992125984" footer="0.15748031496062992"/>
  <pageSetup paperSize="9" scale="71"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8</vt:i4>
      </vt:variant>
    </vt:vector>
  </HeadingPairs>
  <TitlesOfParts>
    <vt:vector size="12" baseType="lpstr">
      <vt:lpstr>積算表</vt:lpstr>
      <vt:lpstr>加算区分</vt:lpstr>
      <vt:lpstr>保育単価表（Ａ型）</vt:lpstr>
      <vt:lpstr>保育単価表（Ａ型）②</vt:lpstr>
      <vt:lpstr>積算表!Print_Area</vt:lpstr>
      <vt:lpstr>'保育単価表（Ａ型）'!Print_Area</vt:lpstr>
      <vt:lpstr>'保育単価表（Ａ型）'!Print_Titles</vt:lpstr>
      <vt:lpstr>休日人数</vt:lpstr>
      <vt:lpstr>休日保育</vt:lpstr>
      <vt:lpstr>単価表</vt:lpstr>
      <vt:lpstr>定員</vt:lpstr>
      <vt:lpstr>平均勤続年数</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2019-09-09T06:05:31Z</cp:lastPrinted>
  <dcterms:created xsi:type="dcterms:W3CDTF">2017-06-06T04:26:55Z</dcterms:created>
  <dcterms:modified xsi:type="dcterms:W3CDTF">2021-10-18T23:18:44Z</dcterms:modified>
</cp:coreProperties>
</file>