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Password="9207" lockStructure="1"/>
  <bookViews>
    <workbookView xWindow="0" yWindow="0" windowWidth="20490" windowHeight="7155"/>
  </bookViews>
  <sheets>
    <sheet name="①入力シート" sheetId="13" r:id="rId1"/>
    <sheet name="②積算表" sheetId="24" r:id="rId2"/>
    <sheet name="加算区分" sheetId="25" state="hidden" r:id="rId3"/>
    <sheet name="幼稚園 単価表" sheetId="26" state="hidden" r:id="rId4"/>
    <sheet name="幼稚園 単価表 2" sheetId="27" state="hidden" r:id="rId5"/>
    <sheet name="幼稚園 単価表②" sheetId="28" state="hidden" r:id="rId6"/>
    <sheet name="幼稚園 単価表② 2" sheetId="29" state="hidden" r:id="rId7"/>
    <sheet name="③第４号様式の３ " sheetId="4" r:id="rId8"/>
    <sheet name="④第７号様式添付書類２" sheetId="9" r:id="rId9"/>
    <sheet name="⑤入力シート2" sheetId="14" r:id="rId10"/>
    <sheet name="⑥入力シート3" sheetId="15" r:id="rId11"/>
    <sheet name="マスタ" sheetId="16" state="hidden" r:id="rId12"/>
    <sheet name="⑦第７号様式添付書類" sheetId="8" r:id="rId13"/>
    <sheet name="⑧第７号様式" sheetId="7" r:id="rId14"/>
    <sheet name="⑨第４号様式の２（内訳表）" sheetId="2" r:id="rId15"/>
    <sheet name="⑩第４号様式の１" sheetId="1" r:id="rId16"/>
  </sheets>
  <definedNames>
    <definedName name="_Fill" localSheetId="7" hidden="1">#REF!</definedName>
    <definedName name="_Fill" localSheetId="2" hidden="1">#REF!</definedName>
    <definedName name="_Fill" localSheetId="4" hidden="1">#REF!</definedName>
    <definedName name="_Fill" localSheetId="6" hidden="1">#REF!</definedName>
    <definedName name="_Fill" hidden="1">#REF!</definedName>
    <definedName name="_xlnm._FilterDatabase" localSheetId="3" hidden="1">'幼稚園 単価表'!$B$4:$AS$5</definedName>
    <definedName name="_xlnm._FilterDatabase" localSheetId="4" hidden="1">'幼稚園 単価表 2'!$B$4:$AS$5</definedName>
    <definedName name="_Key1" localSheetId="7" hidden="1">#REF!</definedName>
    <definedName name="_Key1" localSheetId="2" hidden="1">#REF!</definedName>
    <definedName name="_Key1" localSheetId="4" hidden="1">#REF!</definedName>
    <definedName name="_Key1" localSheetId="6" hidden="1">#REF!</definedName>
    <definedName name="_Key1" hidden="1">#REF!</definedName>
    <definedName name="_Order1" hidden="1">255</definedName>
    <definedName name="_Sort" localSheetId="7" hidden="1">#REF!</definedName>
    <definedName name="_Sort" localSheetId="2" hidden="1">#REF!</definedName>
    <definedName name="_Sort" localSheetId="4" hidden="1">#REF!</definedName>
    <definedName name="_Sort" localSheetId="6" hidden="1">#REF!</definedName>
    <definedName name="_Sort" hidden="1">#REF!</definedName>
    <definedName name="_xlnm.Print_Area" localSheetId="0">①入力シート!$A$2:$J$22</definedName>
    <definedName name="_xlnm.Print_Area" localSheetId="1">②積算表!$A$1:$AF$95</definedName>
    <definedName name="_xlnm.Print_Area" localSheetId="7">'③第４号様式の３ '!$A$1:$CS$88</definedName>
    <definedName name="_xlnm.Print_Area" localSheetId="8">④第７号様式添付書類２!$A$1:$L$24</definedName>
    <definedName name="_xlnm.Print_Area" localSheetId="9">⑤入力シート2!$A$1:$AG$95</definedName>
    <definedName name="_xlnm.Print_Area" localSheetId="10">⑥入力シート3!$A$1:$T$95</definedName>
    <definedName name="_xlnm.Print_Area" localSheetId="12">⑦第７号様式添付書類!$A$1:$CB$112</definedName>
    <definedName name="_xlnm.Print_Area" localSheetId="13">⑧第７号様式!$A$1:$AQ$106</definedName>
    <definedName name="_xlnm.Print_Area" localSheetId="14">'⑨第４号様式の２（内訳表）'!$A$1:$H$25</definedName>
    <definedName name="_xlnm.Print_Area" localSheetId="15">⑩第４号様式の１!$A$1:$AN$66</definedName>
    <definedName name="_xlnm.Print_Area" localSheetId="3">'幼稚園 単価表'!$A$1:$BA$40</definedName>
    <definedName name="_xlnm.Print_Area" localSheetId="4">'幼稚園 単価表 2'!$A$1:$BA$40</definedName>
    <definedName name="_xlnm.Print_Area" localSheetId="5">'幼稚園 単価表②'!$A$1:$V$53</definedName>
    <definedName name="_xlnm.Print_Area" localSheetId="6">'幼稚園 単価表② 2'!$A$1:$V$53</definedName>
    <definedName name="_xlnm.Print_Titles" localSheetId="9">⑤入力シート2!$1:$5</definedName>
    <definedName name="_xlnm.Print_Titles" localSheetId="10">⑥入力シート3!$1:$5</definedName>
    <definedName name="_xlnm.Print_Titles" localSheetId="3">'幼稚園 単価表'!$B:$E,'幼稚園 単価表'!$1:$5</definedName>
    <definedName name="_xlnm.Print_Titles" localSheetId="4">'幼稚園 単価表 2'!$B:$E,'幼稚園 単価表 2'!$1:$5</definedName>
    <definedName name="単価表">'幼稚園 単価表'!$A$7:$BA$40</definedName>
    <definedName name="単価表2">'幼稚園 単価表 2'!$A$7:$BA$40</definedName>
    <definedName name="定員">②積算表!$AR$2:$AS$18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R44" i="7" l="1"/>
  <c r="R40" i="7"/>
  <c r="AD30" i="24"/>
  <c r="AD28" i="24"/>
  <c r="AD26" i="24"/>
  <c r="Q1" i="15" l="1"/>
  <c r="AD1" i="14"/>
  <c r="V6" i="24" l="1"/>
  <c r="V4" i="24"/>
  <c r="V3" i="24"/>
  <c r="AC1" i="24"/>
  <c r="F14" i="25"/>
  <c r="F13" i="25"/>
  <c r="F12" i="25"/>
  <c r="F11" i="25"/>
  <c r="F10" i="25"/>
  <c r="F9" i="25"/>
  <c r="F8" i="25"/>
  <c r="F7" i="25"/>
  <c r="F6" i="25"/>
  <c r="F5" i="25"/>
  <c r="F4" i="25"/>
  <c r="F3" i="25"/>
  <c r="K90" i="24"/>
  <c r="M90" i="24" s="1"/>
  <c r="K89" i="24"/>
  <c r="M89" i="24" s="1"/>
  <c r="K88" i="24"/>
  <c r="M88" i="24" s="1"/>
  <c r="K87" i="24"/>
  <c r="M87" i="24" s="1"/>
  <c r="K86" i="24"/>
  <c r="M86" i="24" s="1"/>
  <c r="K85" i="24"/>
  <c r="M85" i="24" s="1"/>
  <c r="K84" i="24"/>
  <c r="M84" i="24" s="1"/>
  <c r="AC82" i="24"/>
  <c r="Y82" i="24"/>
  <c r="U82" i="24"/>
  <c r="K82" i="24"/>
  <c r="K81" i="24"/>
  <c r="K79" i="24"/>
  <c r="K78" i="24"/>
  <c r="AC79" i="24" s="1"/>
  <c r="K77" i="24"/>
  <c r="AC77" i="24" s="1"/>
  <c r="K76" i="24"/>
  <c r="AC76" i="24" s="1"/>
  <c r="K75" i="24"/>
  <c r="AC75" i="24" s="1"/>
  <c r="K74" i="24"/>
  <c r="K73" i="24"/>
  <c r="U74" i="24" s="1"/>
  <c r="K72" i="24"/>
  <c r="Y72" i="24" s="1"/>
  <c r="AC71" i="24"/>
  <c r="K71" i="24"/>
  <c r="Y71" i="24" s="1"/>
  <c r="AC70" i="24"/>
  <c r="K70" i="24"/>
  <c r="Y70" i="24" s="1"/>
  <c r="M59" i="24"/>
  <c r="M58" i="24"/>
  <c r="M57" i="24"/>
  <c r="M56" i="24"/>
  <c r="M55" i="24"/>
  <c r="M54" i="24"/>
  <c r="M53" i="24"/>
  <c r="AC51" i="24"/>
  <c r="Y51" i="24"/>
  <c r="U51" i="24"/>
  <c r="AC48" i="24"/>
  <c r="Y48" i="24"/>
  <c r="U48" i="24"/>
  <c r="AC47" i="24"/>
  <c r="Y47" i="24"/>
  <c r="U47" i="24"/>
  <c r="AC46" i="24"/>
  <c r="Y46" i="24"/>
  <c r="U46" i="24"/>
  <c r="AC45" i="24"/>
  <c r="Y45" i="24"/>
  <c r="U45" i="24"/>
  <c r="AC44" i="24"/>
  <c r="Y44" i="24"/>
  <c r="U44" i="24"/>
  <c r="U43" i="24"/>
  <c r="U42" i="24"/>
  <c r="Y41" i="24"/>
  <c r="U41" i="24"/>
  <c r="AC40" i="24"/>
  <c r="Y40" i="24"/>
  <c r="U40" i="24"/>
  <c r="AC39" i="24"/>
  <c r="Y39" i="24"/>
  <c r="U39" i="24"/>
  <c r="Y38" i="24"/>
  <c r="U38" i="24"/>
  <c r="Y69" i="24"/>
  <c r="AC69" i="24"/>
  <c r="AA15" i="24"/>
  <c r="AV5" i="24" s="1"/>
  <c r="BB9" i="24"/>
  <c r="Q18" i="24" s="1"/>
  <c r="BB8" i="24"/>
  <c r="BB7" i="24"/>
  <c r="BB6" i="24"/>
  <c r="BB5" i="24"/>
  <c r="BB4" i="24"/>
  <c r="BB3" i="24"/>
  <c r="U1" i="24"/>
  <c r="M60" i="24" l="1"/>
  <c r="AV4" i="24"/>
  <c r="U49" i="24"/>
  <c r="AV2" i="24"/>
  <c r="AV6" i="24"/>
  <c r="AC49" i="24"/>
  <c r="Y49" i="24"/>
  <c r="M91" i="24"/>
  <c r="AC38" i="24"/>
  <c r="U73" i="24"/>
  <c r="U75" i="24"/>
  <c r="U76" i="24"/>
  <c r="U77" i="24"/>
  <c r="U78" i="24"/>
  <c r="U79" i="24"/>
  <c r="AV3" i="24"/>
  <c r="U81" i="24" s="1"/>
  <c r="U69" i="24"/>
  <c r="U70" i="24"/>
  <c r="U71" i="24"/>
  <c r="U72" i="24"/>
  <c r="Y75" i="24"/>
  <c r="Y76" i="24"/>
  <c r="Y77" i="24"/>
  <c r="Y78" i="24"/>
  <c r="Y79" i="24"/>
  <c r="AC78" i="24"/>
  <c r="AC80" i="24" s="1"/>
  <c r="O14" i="9"/>
  <c r="O15" i="9" s="1"/>
  <c r="Y50" i="24" l="1"/>
  <c r="Y52" i="24" s="1"/>
  <c r="Y61" i="24" s="1"/>
  <c r="Y62" i="24" s="1"/>
  <c r="U50" i="24"/>
  <c r="U52" i="24" s="1"/>
  <c r="AC50" i="24"/>
  <c r="AC52" i="24" s="1"/>
  <c r="AC61" i="24" s="1"/>
  <c r="AC62" i="24" s="1"/>
  <c r="Y81" i="24"/>
  <c r="Y83" i="24" s="1"/>
  <c r="Y92" i="24" s="1"/>
  <c r="Y93" i="24" s="1"/>
  <c r="AC81" i="24"/>
  <c r="AC83" i="24" s="1"/>
  <c r="AC92" i="24" s="1"/>
  <c r="AC93" i="24" s="1"/>
  <c r="U61" i="24"/>
  <c r="U62" i="24" s="1"/>
  <c r="Y80" i="24"/>
  <c r="U80" i="24"/>
  <c r="U83" i="24"/>
  <c r="M63" i="24" l="1"/>
  <c r="U92" i="24"/>
  <c r="U93" i="24" s="1"/>
  <c r="M94" i="24" s="1"/>
  <c r="M21" i="24" s="1"/>
  <c r="T83" i="4" s="1"/>
  <c r="AP91" i="8"/>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CB63" i="8" l="1"/>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K75" i="15"/>
  <c r="BK76" i="15" s="1"/>
  <c r="BH75" i="15"/>
  <c r="BH76" i="15" s="1"/>
  <c r="BH72" i="15"/>
  <c r="BH73" i="15" s="1"/>
  <c r="BH69" i="15"/>
  <c r="BH70" i="15" s="1"/>
  <c r="BH66" i="15"/>
  <c r="BH67" i="15" s="1"/>
  <c r="I95" i="15"/>
  <c r="I94" i="15"/>
  <c r="I93" i="15"/>
  <c r="I92" i="15"/>
  <c r="I91" i="15"/>
  <c r="I90" i="15"/>
  <c r="I89" i="15"/>
  <c r="I88" i="15"/>
  <c r="I87" i="15"/>
  <c r="I86" i="15"/>
  <c r="I85" i="15"/>
  <c r="I84" i="15"/>
  <c r="I83" i="15"/>
  <c r="I82" i="15"/>
  <c r="I81" i="15"/>
  <c r="I80" i="15"/>
  <c r="I79" i="15"/>
  <c r="I78" i="15"/>
  <c r="BI78" i="15" s="1"/>
  <c r="BI79" i="15" s="1"/>
  <c r="I77" i="15"/>
  <c r="I76" i="15"/>
  <c r="J76" i="15" s="1"/>
  <c r="K76" i="15" s="1"/>
  <c r="L76" i="15" s="1"/>
  <c r="M76" i="15" s="1"/>
  <c r="N76" i="15" s="1"/>
  <c r="O76" i="15" s="1"/>
  <c r="P76" i="15" s="1"/>
  <c r="Q76" i="15" s="1"/>
  <c r="R76" i="15" s="1"/>
  <c r="S76" i="15" s="1"/>
  <c r="L75" i="15"/>
  <c r="BL75" i="15" s="1"/>
  <c r="BL76" i="15" s="1"/>
  <c r="I75" i="15"/>
  <c r="J75" i="15" s="1"/>
  <c r="K75" i="15" s="1"/>
  <c r="I74" i="15"/>
  <c r="J74" i="15" s="1"/>
  <c r="K74" i="15" s="1"/>
  <c r="L74" i="15" s="1"/>
  <c r="M74" i="15" s="1"/>
  <c r="N74" i="15" s="1"/>
  <c r="O74" i="15" s="1"/>
  <c r="P74" i="15" s="1"/>
  <c r="Q74" i="15" s="1"/>
  <c r="R74" i="15" s="1"/>
  <c r="S74" i="15" s="1"/>
  <c r="I73" i="15"/>
  <c r="J73" i="15" s="1"/>
  <c r="K73" i="15" s="1"/>
  <c r="BK72" i="15" s="1"/>
  <c r="BK73" i="15" s="1"/>
  <c r="I72" i="15"/>
  <c r="J72" i="15" s="1"/>
  <c r="K72" i="15" s="1"/>
  <c r="L72" i="15" s="1"/>
  <c r="M72" i="15" s="1"/>
  <c r="N72" i="15" s="1"/>
  <c r="O72" i="15" s="1"/>
  <c r="P72" i="15" s="1"/>
  <c r="Q72" i="15" s="1"/>
  <c r="R72" i="15" s="1"/>
  <c r="S72" i="15" s="1"/>
  <c r="I71" i="15"/>
  <c r="J71" i="15" s="1"/>
  <c r="K71" i="15" s="1"/>
  <c r="L71" i="15" s="1"/>
  <c r="I70" i="15"/>
  <c r="J70" i="15" s="1"/>
  <c r="K70" i="15" s="1"/>
  <c r="L70" i="15" s="1"/>
  <c r="M70" i="15" s="1"/>
  <c r="N70" i="15" s="1"/>
  <c r="O70" i="15" s="1"/>
  <c r="P70" i="15" s="1"/>
  <c r="Q70" i="15" s="1"/>
  <c r="R70" i="15" s="1"/>
  <c r="S70" i="15" s="1"/>
  <c r="I69" i="15"/>
  <c r="J69" i="15" s="1"/>
  <c r="BJ69" i="15" s="1"/>
  <c r="BJ70" i="15" s="1"/>
  <c r="I68" i="15"/>
  <c r="I67" i="15"/>
  <c r="J67" i="15" s="1"/>
  <c r="I66" i="15"/>
  <c r="J66" i="15" s="1"/>
  <c r="BJ66" i="15" s="1"/>
  <c r="BJ67" i="15" s="1"/>
  <c r="BI87" i="15" l="1"/>
  <c r="BI88" i="15" s="1"/>
  <c r="L73" i="15"/>
  <c r="M73" i="15" s="1"/>
  <c r="N73" i="15" s="1"/>
  <c r="O73" i="15" s="1"/>
  <c r="BI66" i="15"/>
  <c r="BI67" i="15" s="1"/>
  <c r="BI69" i="15"/>
  <c r="BI70" i="15" s="1"/>
  <c r="BI72" i="15"/>
  <c r="BI73" i="15" s="1"/>
  <c r="BM72" i="15"/>
  <c r="BM73" i="15" s="1"/>
  <c r="BI75" i="15"/>
  <c r="BI76" i="15" s="1"/>
  <c r="BJ72" i="15"/>
  <c r="BJ73" i="15" s="1"/>
  <c r="BN72" i="15"/>
  <c r="BN73" i="15" s="1"/>
  <c r="BJ75" i="15"/>
  <c r="BJ76" i="15" s="1"/>
  <c r="BI84" i="15"/>
  <c r="BI85" i="15" s="1"/>
  <c r="BI81" i="15"/>
  <c r="BI82" i="15" s="1"/>
  <c r="BI93" i="15"/>
  <c r="BI94" i="15" s="1"/>
  <c r="BI90" i="15"/>
  <c r="BI91" i="15" s="1"/>
  <c r="K67" i="15"/>
  <c r="L67" i="15" s="1"/>
  <c r="M67" i="15" s="1"/>
  <c r="N67" i="15" s="1"/>
  <c r="O67" i="15" s="1"/>
  <c r="P67" i="15" s="1"/>
  <c r="Q67" i="15" s="1"/>
  <c r="R67" i="15" s="1"/>
  <c r="S67" i="15" s="1"/>
  <c r="K69" i="15"/>
  <c r="T68" i="15"/>
  <c r="K66" i="15"/>
  <c r="M71" i="15"/>
  <c r="N71" i="15" s="1"/>
  <c r="O71" i="15" s="1"/>
  <c r="P71" i="15" s="1"/>
  <c r="Q71" i="15" s="1"/>
  <c r="R71" i="15" s="1"/>
  <c r="S71" i="15" s="1"/>
  <c r="M75" i="15"/>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K78" i="15" l="1"/>
  <c r="BJ78" i="15"/>
  <c r="BJ79" i="15" s="1"/>
  <c r="N75" i="15"/>
  <c r="BM75" i="15"/>
  <c r="BM76" i="15" s="1"/>
  <c r="L69" i="15"/>
  <c r="BK69" i="15"/>
  <c r="BK70" i="15" s="1"/>
  <c r="P73" i="15"/>
  <c r="BO72" i="15"/>
  <c r="BO73" i="15" s="1"/>
  <c r="T77" i="15"/>
  <c r="L66" i="15"/>
  <c r="BK66" i="15"/>
  <c r="BK67" i="15" s="1"/>
  <c r="BL72" i="15"/>
  <c r="BL73" i="15"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71" i="15"/>
  <c r="T94" i="15"/>
  <c r="T86"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M66" i="15" l="1"/>
  <c r="BL66" i="15"/>
  <c r="BL67" i="15" s="1"/>
  <c r="Q73" i="15"/>
  <c r="BP72" i="15"/>
  <c r="BP73" i="15" s="1"/>
  <c r="O75" i="15"/>
  <c r="BN75" i="15"/>
  <c r="BN76" i="15" s="1"/>
  <c r="M69" i="15"/>
  <c r="BL69" i="15"/>
  <c r="BL70" i="15" s="1"/>
  <c r="L78" i="15"/>
  <c r="BK78" i="15"/>
  <c r="BK79" i="15" s="1"/>
  <c r="L90" i="15"/>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78" i="15" l="1"/>
  <c r="BL78" i="15"/>
  <c r="BL79" i="15" s="1"/>
  <c r="R73" i="15"/>
  <c r="BQ72" i="15"/>
  <c r="BQ73" i="15" s="1"/>
  <c r="P75" i="15"/>
  <c r="BO75" i="15"/>
  <c r="BO76" i="15" s="1"/>
  <c r="N69" i="15"/>
  <c r="BM69" i="15"/>
  <c r="BM70" i="15" s="1"/>
  <c r="N66" i="15"/>
  <c r="BM66" i="15"/>
  <c r="BM67" i="15" s="1"/>
  <c r="M81" i="15"/>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S73" i="15" l="1"/>
  <c r="BR72" i="15"/>
  <c r="BR73" i="15" s="1"/>
  <c r="T73" i="15"/>
  <c r="O66" i="15"/>
  <c r="BN66" i="15"/>
  <c r="BN67" i="15" s="1"/>
  <c r="O69" i="15"/>
  <c r="BN69" i="15"/>
  <c r="BN70" i="15" s="1"/>
  <c r="Q75" i="15"/>
  <c r="BP75" i="15"/>
  <c r="BP76" i="15" s="1"/>
  <c r="N78" i="15"/>
  <c r="BM78" i="15"/>
  <c r="BM79" i="15" s="1"/>
  <c r="N84" i="15"/>
  <c r="BM84" i="15"/>
  <c r="BM85" i="15" s="1"/>
  <c r="N87" i="15"/>
  <c r="BM87" i="15"/>
  <c r="BM88" i="15" s="1"/>
  <c r="N93" i="15"/>
  <c r="BM93" i="15"/>
  <c r="BM94" i="15" s="1"/>
  <c r="N81" i="15"/>
  <c r="BM81" i="15"/>
  <c r="BM82" i="15" s="1"/>
  <c r="N90" i="15"/>
  <c r="BM90" i="15"/>
  <c r="BM91" i="15" s="1"/>
  <c r="AR897" i="15"/>
  <c r="AR727" i="15"/>
  <c r="AR856" i="15"/>
  <c r="AR891" i="15"/>
  <c r="AR1053" i="15"/>
  <c r="AR830" i="15"/>
  <c r="AR918" i="15"/>
  <c r="AR759" i="15"/>
  <c r="AR956" i="15"/>
  <c r="AR996" i="15"/>
  <c r="AR1068" i="15"/>
  <c r="AR800" i="15"/>
  <c r="AR1077" i="15"/>
  <c r="AR842" i="15"/>
  <c r="AR1002" i="15"/>
  <c r="AR890" i="15"/>
  <c r="AR741" i="15"/>
  <c r="AR961" i="15"/>
  <c r="AR742" i="15"/>
  <c r="AR775" i="15"/>
  <c r="AR922" i="15"/>
  <c r="AR1035" i="15"/>
  <c r="AR960" i="15"/>
  <c r="AR776" i="15"/>
  <c r="AR778" i="15"/>
  <c r="AR766" i="15"/>
  <c r="AR739" i="15"/>
  <c r="AR886" i="15"/>
  <c r="AR924" i="15"/>
  <c r="AR732" i="15"/>
  <c r="AR921" i="15"/>
  <c r="AR936" i="15"/>
  <c r="AR1067" i="15"/>
  <c r="AR1069" i="15"/>
  <c r="AR751" i="15"/>
  <c r="AR1016" i="15"/>
  <c r="AR919" i="15"/>
  <c r="AR849" i="15"/>
  <c r="AR848" i="15"/>
  <c r="AR828" i="15"/>
  <c r="AR860" i="15"/>
  <c r="AR764" i="15"/>
  <c r="AR975" i="15"/>
  <c r="AR785" i="15"/>
  <c r="AR994" i="15"/>
  <c r="AR964" i="15"/>
  <c r="AR995" i="15"/>
  <c r="AR1081" i="15"/>
  <c r="AR1084" i="15"/>
  <c r="AR901" i="15"/>
  <c r="AR748" i="15"/>
  <c r="AR1038" i="15"/>
  <c r="AR1071" i="15"/>
  <c r="AR1017" i="15"/>
  <c r="AR892" i="15"/>
  <c r="AR934" i="15"/>
  <c r="AR798" i="15"/>
  <c r="AR765" i="15"/>
  <c r="AR857" i="15"/>
  <c r="AR973" i="15"/>
  <c r="AR1034" i="15"/>
  <c r="AR862" i="15"/>
  <c r="AR1014" i="15"/>
  <c r="AR838" i="15"/>
  <c r="AR1082" i="15"/>
  <c r="AR1073" i="15"/>
  <c r="AR968" i="15"/>
  <c r="AR1001" i="15"/>
  <c r="AR1013" i="15"/>
  <c r="AR1000" i="15"/>
  <c r="AR740" i="15"/>
  <c r="AR780" i="15"/>
  <c r="AR1030" i="15"/>
  <c r="AR1064" i="15"/>
  <c r="AR1044" i="15"/>
  <c r="AR769" i="15"/>
  <c r="AR852" i="15"/>
  <c r="AR811" i="15"/>
  <c r="AR869" i="15"/>
  <c r="AR980" i="15"/>
  <c r="AR760" i="15"/>
  <c r="AR981" i="15"/>
  <c r="AR763" i="15"/>
  <c r="AR906" i="15"/>
  <c r="AR909" i="15"/>
  <c r="AR1031" i="15"/>
  <c r="AR1051" i="15"/>
  <c r="AR1070" i="15"/>
  <c r="AR794" i="15"/>
  <c r="AR998" i="15"/>
  <c r="AR745" i="15"/>
  <c r="AR1040" i="15"/>
  <c r="AR1047" i="15"/>
  <c r="AR754" i="15"/>
  <c r="AR969" i="15"/>
  <c r="AR796" i="15"/>
  <c r="AR787" i="15"/>
  <c r="AR895" i="15"/>
  <c r="AR898" i="15"/>
  <c r="AR774" i="15"/>
  <c r="AR786" i="15"/>
  <c r="AR829" i="15"/>
  <c r="AR847" i="15"/>
  <c r="AR815" i="15"/>
  <c r="AR931" i="15"/>
  <c r="AR819" i="15"/>
  <c r="AR1041" i="15"/>
  <c r="AR1009" i="15"/>
  <c r="AR882" i="15"/>
  <c r="AR963" i="15"/>
  <c r="AR782" i="15"/>
  <c r="AR941" i="15"/>
  <c r="AR971" i="15"/>
  <c r="AR779" i="15"/>
  <c r="AR942" i="15"/>
  <c r="AR753" i="15"/>
  <c r="AR825" i="15"/>
  <c r="AR959" i="15"/>
  <c r="AR904" i="15"/>
  <c r="AR955" i="15"/>
  <c r="AR1011" i="15"/>
  <c r="AR1079" i="15"/>
  <c r="AR793" i="15"/>
  <c r="AR814" i="15"/>
  <c r="AR928" i="15"/>
  <c r="AR832" i="15"/>
  <c r="AR767" i="15"/>
  <c r="AR812" i="15"/>
  <c r="AR927" i="15"/>
  <c r="AR768" i="15"/>
  <c r="AR791" i="15"/>
  <c r="AR1032" i="15"/>
  <c r="AR859" i="15"/>
  <c r="AR1045" i="15"/>
  <c r="AR1012" i="15"/>
  <c r="AR957" i="15"/>
  <c r="AR1028" i="15"/>
  <c r="AR1010" i="15"/>
  <c r="AR991" i="15"/>
  <c r="AR824" i="15"/>
  <c r="AR1066" i="15"/>
  <c r="AR875" i="15"/>
  <c r="AR806" i="15"/>
  <c r="AR976" i="15"/>
  <c r="AR944" i="15"/>
  <c r="AR864" i="15"/>
  <c r="AR1027" i="15"/>
  <c r="AR853" i="15"/>
  <c r="AR795" i="15"/>
  <c r="AR726" i="15"/>
  <c r="AR1076" i="15"/>
  <c r="AR841" i="15"/>
  <c r="AR887" i="15"/>
  <c r="AR896" i="15"/>
  <c r="AR744" i="15"/>
  <c r="AR1074" i="15"/>
  <c r="AR920" i="15"/>
  <c r="AR1063" i="15"/>
  <c r="AR840" i="15"/>
  <c r="AR805" i="15"/>
  <c r="AR831" i="15"/>
  <c r="AR1083" i="15"/>
  <c r="AR1049" i="15"/>
  <c r="AR865" i="15"/>
  <c r="AR822" i="15"/>
  <c r="AR992" i="15"/>
  <c r="AR863" i="15"/>
  <c r="AR900" i="15"/>
  <c r="AR977" i="15"/>
  <c r="AR999" i="15"/>
  <c r="AR945" i="15"/>
  <c r="AR1046" i="15"/>
  <c r="AR843" i="15"/>
  <c r="AR821" i="15"/>
  <c r="AR743" i="15"/>
  <c r="AR749" i="15"/>
  <c r="AR836" i="15"/>
  <c r="AR835" i="15"/>
  <c r="AR925" i="15"/>
  <c r="AR967" i="15"/>
  <c r="AR752" i="15"/>
  <c r="AR935" i="15"/>
  <c r="AR810" i="15"/>
  <c r="AR932" i="15"/>
  <c r="AR777" i="15"/>
  <c r="AR799" i="15"/>
  <c r="AR1080" i="15"/>
  <c r="AR929" i="15"/>
  <c r="AR839" i="15"/>
  <c r="AR1062" i="15"/>
  <c r="AR893" i="15"/>
  <c r="AR1052" i="15"/>
  <c r="AR990" i="15"/>
  <c r="AR997" i="15"/>
  <c r="AR870" i="15"/>
  <c r="AR1006" i="15"/>
  <c r="AR1065" i="15"/>
  <c r="AR979" i="15"/>
  <c r="AR1015" i="15"/>
  <c r="AR803" i="15"/>
  <c r="AR923" i="15"/>
  <c r="AR872" i="15"/>
  <c r="AR792" i="15"/>
  <c r="AR804" i="15"/>
  <c r="AR802" i="15"/>
  <c r="AR783" i="15"/>
  <c r="AR729" i="15"/>
  <c r="AR761" i="15"/>
  <c r="AR940" i="15"/>
  <c r="AR907" i="15"/>
  <c r="AR1048" i="15"/>
  <c r="AR1037" i="15"/>
  <c r="AR801" i="15"/>
  <c r="AR817" i="15"/>
  <c r="AR939" i="15"/>
  <c r="AR1078" i="15"/>
  <c r="AR926" i="15"/>
  <c r="AR993" i="15"/>
  <c r="AR850" i="15"/>
  <c r="AR746" i="15"/>
  <c r="AR978" i="15"/>
  <c r="AR855" i="15"/>
  <c r="AR866" i="15"/>
  <c r="AR902" i="15"/>
  <c r="AR730" i="15"/>
  <c r="AR1007" i="15"/>
  <c r="AR790" i="15"/>
  <c r="AR1072" i="15"/>
  <c r="AR970" i="15"/>
  <c r="AR933" i="15"/>
  <c r="AR908" i="15"/>
  <c r="AR738" i="15"/>
  <c r="AR1036" i="15"/>
  <c r="AR818" i="15"/>
  <c r="AR757" i="15"/>
  <c r="AR966" i="15"/>
  <c r="AR889" i="15"/>
  <c r="AR873" i="15"/>
  <c r="AR888" i="15"/>
  <c r="AR1004" i="15"/>
  <c r="AR954" i="15"/>
  <c r="AR943" i="15"/>
  <c r="AR938" i="15"/>
  <c r="AR756" i="15"/>
  <c r="AR823" i="15"/>
  <c r="AR1050" i="15"/>
  <c r="AR747" i="15"/>
  <c r="AR883" i="15"/>
  <c r="AR962" i="15"/>
  <c r="AR733" i="15"/>
  <c r="AR868" i="15"/>
  <c r="AR1039" i="15"/>
  <c r="AR826" i="15"/>
  <c r="AR731" i="15"/>
  <c r="AR1043" i="15"/>
  <c r="AR784" i="15"/>
  <c r="AR837" i="15"/>
  <c r="AR827" i="15"/>
  <c r="AR972" i="15"/>
  <c r="AR871" i="15"/>
  <c r="AR1085" i="15"/>
  <c r="AR728" i="15"/>
  <c r="AR762" i="15"/>
  <c r="AR813" i="15"/>
  <c r="AR867" i="15"/>
  <c r="AR885" i="15"/>
  <c r="AR1008" i="15"/>
  <c r="AR820" i="15"/>
  <c r="AR846" i="15"/>
  <c r="AR851" i="15"/>
  <c r="AR816" i="15"/>
  <c r="AR958" i="15"/>
  <c r="AR809" i="15"/>
  <c r="AR781" i="15"/>
  <c r="AR758" i="15"/>
  <c r="AR884" i="15"/>
  <c r="AR854" i="15"/>
  <c r="AR905" i="15"/>
  <c r="AR930" i="15"/>
  <c r="AR1003" i="15"/>
  <c r="AR861" i="15"/>
  <c r="AR808" i="15"/>
  <c r="AR894" i="15"/>
  <c r="AR1026" i="15"/>
  <c r="AR1042" i="15"/>
  <c r="AR797" i="15"/>
  <c r="AR937" i="15"/>
  <c r="AR899" i="15"/>
  <c r="AR834" i="15"/>
  <c r="AR903" i="15"/>
  <c r="AR807" i="15"/>
  <c r="AR965" i="15"/>
  <c r="AR858" i="15"/>
  <c r="AR755" i="15"/>
  <c r="AR788" i="15"/>
  <c r="AR1033" i="15"/>
  <c r="AR1075" i="15"/>
  <c r="AR876" i="15"/>
  <c r="AR1029" i="15"/>
  <c r="AR874" i="15"/>
  <c r="AR1005" i="15"/>
  <c r="AR789" i="15"/>
  <c r="AR974" i="15"/>
  <c r="AR750" i="15"/>
  <c r="AR833" i="15"/>
  <c r="P69" i="15" l="1"/>
  <c r="BO69" i="15"/>
  <c r="BO70" i="15" s="1"/>
  <c r="R75" i="15"/>
  <c r="BQ75" i="15"/>
  <c r="BQ76" i="15" s="1"/>
  <c r="BS72" i="15"/>
  <c r="BS73" i="15" s="1"/>
  <c r="O78" i="15"/>
  <c r="BN78" i="15"/>
  <c r="BN79" i="15" s="1"/>
  <c r="P66" i="15"/>
  <c r="BO66" i="15"/>
  <c r="BO67" i="15" s="1"/>
  <c r="O90" i="15"/>
  <c r="BN90" i="15"/>
  <c r="BN91" i="15" s="1"/>
  <c r="O84" i="15"/>
  <c r="BN84" i="15"/>
  <c r="BN85" i="15" s="1"/>
  <c r="O93" i="15"/>
  <c r="BN93" i="15"/>
  <c r="BN94" i="15" s="1"/>
  <c r="O87" i="15"/>
  <c r="BN87" i="15"/>
  <c r="BN88" i="15" s="1"/>
  <c r="O81" i="15"/>
  <c r="BN81" i="15"/>
  <c r="BN82" i="15" s="1"/>
  <c r="Q41" i="1"/>
  <c r="Q40" i="1"/>
  <c r="R65" i="7"/>
  <c r="R54" i="7"/>
  <c r="AR734" i="15"/>
  <c r="AR877" i="15"/>
  <c r="AR844" i="15"/>
  <c r="AR770" i="15"/>
  <c r="S75" i="15" l="1"/>
  <c r="T75" i="15" s="1"/>
  <c r="BR75" i="15"/>
  <c r="BR76" i="15" s="1"/>
  <c r="P78" i="15"/>
  <c r="BO78" i="15"/>
  <c r="BO79" i="15" s="1"/>
  <c r="Q66" i="15"/>
  <c r="BP66" i="15"/>
  <c r="BP67" i="15" s="1"/>
  <c r="Q69" i="15"/>
  <c r="BP69" i="15"/>
  <c r="BP70" i="15" s="1"/>
  <c r="P81" i="15"/>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78" i="15" l="1"/>
  <c r="BP78" i="15"/>
  <c r="BP79" i="15" s="1"/>
  <c r="R69" i="15"/>
  <c r="BQ69" i="15"/>
  <c r="BQ70" i="15" s="1"/>
  <c r="R66" i="15"/>
  <c r="BQ66" i="15"/>
  <c r="BQ67" i="15" s="1"/>
  <c r="BS75" i="15"/>
  <c r="BS76" i="15" s="1"/>
  <c r="Q81" i="15"/>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S69" i="15" l="1"/>
  <c r="BR69" i="15"/>
  <c r="BR70" i="15" s="1"/>
  <c r="S66" i="15"/>
  <c r="BR66" i="15"/>
  <c r="BR67" i="15" s="1"/>
  <c r="T69" i="15"/>
  <c r="R78" i="15"/>
  <c r="BQ78" i="15"/>
  <c r="BQ79" i="15" s="1"/>
  <c r="R84" i="15"/>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78" i="15" l="1"/>
  <c r="BR78" i="15"/>
  <c r="BR79" i="15" s="1"/>
  <c r="BS69" i="15"/>
  <c r="BS70" i="15" s="1"/>
  <c r="BS66" i="15"/>
  <c r="BS67" i="15" s="1"/>
  <c r="T66" i="15"/>
  <c r="S81" i="15"/>
  <c r="BR81" i="15"/>
  <c r="BR82" i="15" s="1"/>
  <c r="S84" i="15"/>
  <c r="BR84" i="15"/>
  <c r="BR85" i="15" s="1"/>
  <c r="S90" i="15"/>
  <c r="BR90" i="15"/>
  <c r="BR91" i="15" s="1"/>
  <c r="S93" i="15"/>
  <c r="BR93" i="15"/>
  <c r="BR94" i="15" s="1"/>
  <c r="S87" i="15"/>
  <c r="BR87" i="15"/>
  <c r="BR88" i="15" s="1"/>
  <c r="BS78" i="15" l="1"/>
  <c r="BS79" i="15" s="1"/>
  <c r="T78" i="15"/>
  <c r="BS93" i="15"/>
  <c r="BS94" i="15" s="1"/>
  <c r="T93" i="15"/>
  <c r="BS81" i="15"/>
  <c r="BS82" i="15" s="1"/>
  <c r="BS87" i="15"/>
  <c r="BS88" i="15" s="1"/>
  <c r="T87" i="15"/>
  <c r="BS84" i="15"/>
  <c r="BS85" i="15" s="1"/>
  <c r="T84" i="15"/>
  <c r="BS90" i="15"/>
  <c r="BS91" i="15" s="1"/>
  <c r="T90" i="15"/>
  <c r="T81" i="15"/>
  <c r="AS841" i="15"/>
  <c r="AS874" i="15"/>
  <c r="AS882" i="15"/>
  <c r="AS1010" i="15"/>
  <c r="AS867" i="15"/>
  <c r="AS788" i="15"/>
  <c r="AS1063" i="15"/>
  <c r="AS753" i="15"/>
  <c r="AS933" i="15"/>
  <c r="AS992" i="15"/>
  <c r="AS790" i="15"/>
  <c r="AS904" i="15"/>
  <c r="AS929" i="15"/>
  <c r="AS794" i="15"/>
  <c r="AS860" i="15"/>
  <c r="AS1071" i="15"/>
  <c r="AS825" i="15"/>
  <c r="AS727" i="15"/>
  <c r="AS1000" i="15"/>
  <c r="AS923" i="15"/>
  <c r="AS978" i="15"/>
  <c r="AS924" i="15"/>
  <c r="AS1031" i="15"/>
  <c r="AS918" i="15"/>
  <c r="AS843" i="15"/>
  <c r="AR1058" i="15"/>
  <c r="AR878" i="15"/>
  <c r="AS813" i="15"/>
  <c r="AS739" i="15"/>
  <c r="AR985" i="15"/>
  <c r="AS902" i="15"/>
  <c r="AR1018" i="15"/>
  <c r="AS844" i="15"/>
  <c r="AS850" i="15"/>
  <c r="AS840" i="15"/>
  <c r="AR915" i="15"/>
  <c r="AS762" i="15"/>
  <c r="AS1050" i="15"/>
  <c r="AS728" i="15"/>
  <c r="AS818" i="15"/>
  <c r="AS744" i="15"/>
  <c r="AS938" i="15"/>
  <c r="AS830" i="15"/>
  <c r="AS958" i="15"/>
  <c r="AS768" i="15"/>
  <c r="AS1049" i="15"/>
  <c r="AS851" i="15"/>
  <c r="AS891" i="15"/>
  <c r="AS806" i="15"/>
  <c r="AS928" i="15"/>
  <c r="AS866" i="15"/>
  <c r="AR987" i="15"/>
  <c r="AS726" i="15"/>
  <c r="AR947" i="15"/>
  <c r="AS803" i="15"/>
  <c r="AS795" i="15"/>
  <c r="AS894" i="15"/>
  <c r="AS1008" i="15"/>
  <c r="AR736" i="15"/>
  <c r="AS945" i="15"/>
  <c r="AR1024" i="15"/>
  <c r="AS884" i="15"/>
  <c r="AS781" i="15"/>
  <c r="AR1059" i="15"/>
  <c r="AS815" i="15"/>
  <c r="AS893" i="15"/>
  <c r="AS885" i="15"/>
  <c r="AR911" i="15"/>
  <c r="AS890" i="15"/>
  <c r="AS872" i="15"/>
  <c r="AS859" i="15"/>
  <c r="AS1009" i="15"/>
  <c r="AS1016" i="15"/>
  <c r="AS846" i="15"/>
  <c r="AS1002" i="15"/>
  <c r="AS994" i="15"/>
  <c r="AS786" i="15"/>
  <c r="AS997" i="15"/>
  <c r="AS900" i="15"/>
  <c r="AS1047" i="15"/>
  <c r="AS868" i="15"/>
  <c r="AR1020" i="15"/>
  <c r="AR1025" i="15"/>
  <c r="AS977" i="15"/>
  <c r="AR1060" i="15"/>
  <c r="AR881" i="15"/>
  <c r="AS925" i="15"/>
  <c r="AS939" i="15"/>
  <c r="AS1080" i="15"/>
  <c r="AS802" i="15"/>
  <c r="AR1056" i="15"/>
  <c r="AS831" i="15"/>
  <c r="AR1054" i="15"/>
  <c r="AS779" i="15"/>
  <c r="AS823" i="15"/>
  <c r="AS833" i="15"/>
  <c r="AR989" i="15"/>
  <c r="AS887" i="15"/>
  <c r="AS919" i="15"/>
  <c r="AS738" i="15"/>
  <c r="AS972" i="15"/>
  <c r="AR737" i="15"/>
  <c r="AS1028" i="15"/>
  <c r="AS858" i="15"/>
  <c r="AS742" i="15"/>
  <c r="AS861" i="15"/>
  <c r="AS747" i="15"/>
  <c r="AS1073" i="15"/>
  <c r="AS943" i="15"/>
  <c r="AS1082" i="15"/>
  <c r="AS1027" i="15"/>
  <c r="AS784" i="15"/>
  <c r="AS755" i="15"/>
  <c r="AS1065" i="15"/>
  <c r="AS821" i="15"/>
  <c r="AS871" i="15"/>
  <c r="AS920" i="15"/>
  <c r="AS922" i="15"/>
  <c r="AS1039" i="15"/>
  <c r="AS740" i="15"/>
  <c r="AS897" i="15"/>
  <c r="AS758" i="15"/>
  <c r="AS836" i="15"/>
  <c r="AS832" i="15"/>
  <c r="AS961" i="15"/>
  <c r="AS827" i="15"/>
  <c r="AS965" i="15"/>
  <c r="AS828" i="15"/>
  <c r="AS733" i="15"/>
  <c r="AS1072" i="15"/>
  <c r="AS835" i="15"/>
  <c r="AS966" i="15"/>
  <c r="AS793" i="15"/>
  <c r="AS937" i="15"/>
  <c r="AS785" i="15"/>
  <c r="AR951" i="15"/>
  <c r="AS1067" i="15"/>
  <c r="AR953" i="15"/>
  <c r="AS976" i="15"/>
  <c r="AS969" i="15"/>
  <c r="AS863" i="15"/>
  <c r="AR910" i="15"/>
  <c r="AS812" i="15"/>
  <c r="AS810" i="15"/>
  <c r="AR986" i="15"/>
  <c r="AS1084" i="15"/>
  <c r="AS824" i="15"/>
  <c r="AS940" i="15"/>
  <c r="AS930" i="15"/>
  <c r="AS1044" i="15"/>
  <c r="AS974" i="15"/>
  <c r="AS889" i="15"/>
  <c r="AS864" i="15"/>
  <c r="AS754" i="15"/>
  <c r="AS1041" i="15"/>
  <c r="AS975" i="15"/>
  <c r="AS909" i="15"/>
  <c r="AR912" i="15"/>
  <c r="AS807" i="15"/>
  <c r="AS822" i="15"/>
  <c r="AS869" i="15"/>
  <c r="AS1037" i="15"/>
  <c r="AS888" i="15"/>
  <c r="AS1007" i="15"/>
  <c r="AS873" i="15"/>
  <c r="AS963" i="15"/>
  <c r="AS877" i="15"/>
  <c r="AR1055" i="15"/>
  <c r="AS1075" i="15"/>
  <c r="AS743" i="15"/>
  <c r="AS745" i="15"/>
  <c r="AR914" i="15"/>
  <c r="AS838" i="15"/>
  <c r="AS1068" i="15"/>
  <c r="AS1040" i="15"/>
  <c r="AS760" i="15"/>
  <c r="AR879" i="15"/>
  <c r="AS901" i="15"/>
  <c r="AS996" i="15"/>
  <c r="AS1003" i="15"/>
  <c r="AR1021" i="15"/>
  <c r="AR982" i="15"/>
  <c r="AS792" i="15"/>
  <c r="AS787" i="15"/>
  <c r="AS749" i="15"/>
  <c r="AS852" i="15"/>
  <c r="AR771" i="15"/>
  <c r="AS797" i="15"/>
  <c r="AR988" i="15"/>
  <c r="AS729" i="15"/>
  <c r="AS855" i="15"/>
  <c r="AS955" i="15"/>
  <c r="AR952" i="15"/>
  <c r="AS756" i="15"/>
  <c r="AS814" i="15"/>
  <c r="AS734" i="15"/>
  <c r="AS1045" i="15"/>
  <c r="AS1012" i="15"/>
  <c r="AR950" i="15"/>
  <c r="AS883" i="15"/>
  <c r="AS1004" i="15"/>
  <c r="AS809" i="15"/>
  <c r="AS774" i="15"/>
  <c r="AS903" i="15"/>
  <c r="AR984" i="15"/>
  <c r="AS959" i="15"/>
  <c r="AS895" i="15"/>
  <c r="AS798" i="15"/>
  <c r="AS767" i="15"/>
  <c r="AS1036" i="15"/>
  <c r="AS971" i="15"/>
  <c r="AS857" i="15"/>
  <c r="AS1035" i="15"/>
  <c r="AS898" i="15"/>
  <c r="AS746" i="15"/>
  <c r="AR880" i="15"/>
  <c r="AS962" i="15"/>
  <c r="AS960" i="15"/>
  <c r="AS780" i="15"/>
  <c r="AS848" i="15"/>
  <c r="AS732" i="15"/>
  <c r="AS816" i="15"/>
  <c r="AS964" i="15"/>
  <c r="AS1069" i="15"/>
  <c r="AS839" i="15"/>
  <c r="AS1070" i="15"/>
  <c r="AR983" i="15"/>
  <c r="AR1022" i="15"/>
  <c r="AS761" i="15"/>
  <c r="AS1066" i="15"/>
  <c r="AS854" i="15"/>
  <c r="AS820" i="15"/>
  <c r="AS1078" i="15"/>
  <c r="AS1015" i="15"/>
  <c r="AS801" i="15"/>
  <c r="AS942" i="15"/>
  <c r="AS777" i="15"/>
  <c r="AS967" i="15"/>
  <c r="AS1006" i="15"/>
  <c r="AR949" i="15"/>
  <c r="AR948" i="15"/>
  <c r="AR946" i="15"/>
  <c r="AS1048" i="15"/>
  <c r="AS764" i="15"/>
  <c r="AS834" i="15"/>
  <c r="AS811" i="15"/>
  <c r="AR1023" i="15"/>
  <c r="AS979" i="15"/>
  <c r="AS926" i="15"/>
  <c r="AS999" i="15"/>
  <c r="AS849" i="15"/>
  <c r="AS1032" i="15"/>
  <c r="AS826" i="15"/>
  <c r="AR913" i="15"/>
  <c r="AS804" i="15"/>
  <c r="AS931" i="15"/>
  <c r="AS1005" i="15"/>
  <c r="AS980" i="15"/>
  <c r="AS970" i="15"/>
  <c r="AS1064" i="15"/>
  <c r="AS1052" i="15"/>
  <c r="AS896" i="15"/>
  <c r="AR1061" i="15"/>
  <c r="AS748" i="15"/>
  <c r="AS865" i="15"/>
  <c r="AR772" i="15"/>
  <c r="AS842" i="15"/>
  <c r="AS1076" i="15"/>
  <c r="AS927" i="15"/>
  <c r="AS731" i="15"/>
  <c r="AR845" i="15"/>
  <c r="AS957" i="15"/>
  <c r="AS1046" i="15"/>
  <c r="AS741" i="15"/>
  <c r="AS875" i="15"/>
  <c r="AS808" i="15"/>
  <c r="AS886" i="15"/>
  <c r="AS862" i="15"/>
  <c r="AS1029" i="15"/>
  <c r="AS1083" i="15"/>
  <c r="AS776" i="15"/>
  <c r="AS954" i="15"/>
  <c r="AS766" i="15"/>
  <c r="AS752" i="15"/>
  <c r="AS847" i="15"/>
  <c r="AS819" i="15"/>
  <c r="AS870" i="15"/>
  <c r="AS757" i="15"/>
  <c r="AS892" i="15"/>
  <c r="AS1085" i="15"/>
  <c r="AR773" i="15"/>
  <c r="AS796" i="15"/>
  <c r="AS765" i="15"/>
  <c r="AS799" i="15"/>
  <c r="AS778" i="15"/>
  <c r="AS817" i="15"/>
  <c r="AS750" i="15"/>
  <c r="AS1001" i="15"/>
  <c r="AS1043" i="15"/>
  <c r="AS1053" i="15"/>
  <c r="AS1074" i="15"/>
  <c r="AS1081" i="15"/>
  <c r="AS921" i="15"/>
  <c r="AS907" i="15"/>
  <c r="AS770" i="15"/>
  <c r="AS1017" i="15"/>
  <c r="AR1057" i="15"/>
  <c r="AS1011" i="15"/>
  <c r="AS782" i="15"/>
  <c r="AS751" i="15"/>
  <c r="AR917" i="15"/>
  <c r="AS908" i="15"/>
  <c r="AS998" i="15"/>
  <c r="AS783" i="15"/>
  <c r="AS829" i="15"/>
  <c r="AS968" i="15"/>
  <c r="AS1051" i="15"/>
  <c r="AS981" i="15"/>
  <c r="AS905" i="15"/>
  <c r="AS856" i="15"/>
  <c r="AS944" i="15"/>
  <c r="AS934" i="15"/>
  <c r="AS791" i="15"/>
  <c r="AS1034" i="15"/>
  <c r="AS1030" i="15"/>
  <c r="AS805" i="15"/>
  <c r="AR735" i="15"/>
  <c r="AS1077" i="15"/>
  <c r="AS800" i="15"/>
  <c r="AS853" i="15"/>
  <c r="AR916" i="15"/>
  <c r="AS1079" i="15"/>
  <c r="AS1013" i="15"/>
  <c r="AS1038" i="15"/>
  <c r="AS837" i="15"/>
  <c r="AS789" i="15"/>
  <c r="AS1026" i="15"/>
  <c r="AS990" i="15"/>
  <c r="AS973" i="15"/>
  <c r="AS759" i="15"/>
  <c r="AS1042" i="15"/>
  <c r="AS775" i="15"/>
  <c r="AS956" i="15"/>
  <c r="AS1014" i="15"/>
  <c r="AS769" i="15"/>
  <c r="AS730" i="15"/>
  <c r="AR1019" i="15"/>
  <c r="AS995" i="15"/>
  <c r="AS993" i="15"/>
  <c r="AS876" i="15"/>
  <c r="AS1062" i="15"/>
  <c r="AS763" i="15"/>
  <c r="AS991" i="15"/>
  <c r="AS936" i="15"/>
  <c r="AS932" i="15"/>
  <c r="AS941" i="15"/>
  <c r="AS1033" i="15"/>
  <c r="AS906" i="15"/>
  <c r="AS899" i="15"/>
  <c r="AS935" i="15"/>
  <c r="AV935" i="15" l="1"/>
  <c r="AV899" i="15"/>
  <c r="AV906" i="15"/>
  <c r="AV1033" i="15"/>
  <c r="AV941" i="15"/>
  <c r="AV932" i="15"/>
  <c r="AV936" i="15"/>
  <c r="AV991" i="15"/>
  <c r="AV763" i="15"/>
  <c r="AV1062" i="15"/>
  <c r="AV876" i="15"/>
  <c r="AV993" i="15"/>
  <c r="AV995" i="15"/>
  <c r="AV730" i="15"/>
  <c r="AV769" i="15"/>
  <c r="AV1014" i="15"/>
  <c r="AV956" i="15"/>
  <c r="AV775" i="15"/>
  <c r="AV1042" i="15"/>
  <c r="AV759" i="15"/>
  <c r="AV973" i="15"/>
  <c r="AV990" i="15"/>
  <c r="AV1026" i="15"/>
  <c r="AV789" i="15"/>
  <c r="AV837" i="15"/>
  <c r="AV1038" i="15"/>
  <c r="AV1013" i="15"/>
  <c r="AV1079" i="15"/>
  <c r="AV853" i="15"/>
  <c r="AV800" i="15"/>
  <c r="AV1077" i="15"/>
  <c r="AV805" i="15"/>
  <c r="AV1030" i="15"/>
  <c r="AV1034" i="15"/>
  <c r="AV791" i="15"/>
  <c r="AV934" i="15"/>
  <c r="AV944" i="15"/>
  <c r="AV856" i="15"/>
  <c r="AV905" i="15"/>
  <c r="AV981" i="15"/>
  <c r="AV1051" i="15"/>
  <c r="AV968" i="15"/>
  <c r="AV829" i="15"/>
  <c r="AV783" i="15"/>
  <c r="AV998" i="15"/>
  <c r="AV908" i="15"/>
  <c r="AV751" i="15"/>
  <c r="AV782" i="15"/>
  <c r="AV1011" i="15"/>
  <c r="AV1017" i="15"/>
  <c r="AV770" i="15"/>
  <c r="AV907" i="15"/>
  <c r="AV921" i="15"/>
  <c r="AV1081" i="15"/>
  <c r="AV1074" i="15"/>
  <c r="AV1053" i="15"/>
  <c r="AV1043" i="15"/>
  <c r="AV1001" i="15"/>
  <c r="AV750" i="15"/>
  <c r="AV817" i="15"/>
  <c r="AV778" i="15"/>
  <c r="AV799" i="15"/>
  <c r="AV765" i="15"/>
  <c r="AV796" i="15"/>
  <c r="AV1085" i="15"/>
  <c r="AV892" i="15"/>
  <c r="AV757" i="15"/>
  <c r="AV870" i="15"/>
  <c r="AV819" i="15"/>
  <c r="AV847" i="15"/>
  <c r="AV752" i="15"/>
  <c r="AV766" i="15"/>
  <c r="AV954" i="15"/>
  <c r="AV776" i="15"/>
  <c r="AV1083" i="15"/>
  <c r="AV1029" i="15"/>
  <c r="AV862" i="15"/>
  <c r="AV886" i="15"/>
  <c r="AV808" i="15"/>
  <c r="AV875" i="15"/>
  <c r="AV741" i="15"/>
  <c r="AV1046" i="15"/>
  <c r="AV957" i="15"/>
  <c r="AV731" i="15"/>
  <c r="AV927" i="15"/>
  <c r="AV1076" i="15"/>
  <c r="AV842" i="15"/>
  <c r="AV865" i="15"/>
  <c r="AV748" i="15"/>
  <c r="AV896" i="15"/>
  <c r="AV1052" i="15"/>
  <c r="AV1064" i="15"/>
  <c r="AV970" i="15"/>
  <c r="AV980" i="15"/>
  <c r="AV1005" i="15"/>
  <c r="AV931" i="15"/>
  <c r="AV804" i="15"/>
  <c r="AV826" i="15"/>
  <c r="AV1032" i="15"/>
  <c r="AV849" i="15"/>
  <c r="AV999" i="15"/>
  <c r="AV926" i="15"/>
  <c r="AV979" i="15"/>
  <c r="AV811" i="15"/>
  <c r="AV834" i="15"/>
  <c r="AV764" i="15"/>
  <c r="AV1048" i="15"/>
  <c r="AV1006" i="15"/>
  <c r="AV967" i="15"/>
  <c r="AV777" i="15"/>
  <c r="AV942" i="15"/>
  <c r="AV801" i="15"/>
  <c r="AV1015" i="15"/>
  <c r="AV1078" i="15"/>
  <c r="AV820" i="15"/>
  <c r="AV854" i="15"/>
  <c r="AV1066" i="15"/>
  <c r="AV761" i="15"/>
  <c r="AV1070" i="15"/>
  <c r="AV839" i="15"/>
  <c r="AV1069" i="15"/>
  <c r="AV964" i="15"/>
  <c r="AV816" i="15"/>
  <c r="AV732" i="15"/>
  <c r="AV848" i="15"/>
  <c r="AV780" i="15"/>
  <c r="AV960" i="15"/>
  <c r="AV962" i="15"/>
  <c r="AV746" i="15"/>
  <c r="AV898" i="15"/>
  <c r="AV1035" i="15"/>
  <c r="AV857" i="15"/>
  <c r="AV971" i="15"/>
  <c r="AV1036" i="15"/>
  <c r="AV767" i="15"/>
  <c r="AV798" i="15"/>
  <c r="AV895" i="15"/>
  <c r="AV959" i="15"/>
  <c r="AV903" i="15"/>
  <c r="AV774" i="15"/>
  <c r="AV809" i="15"/>
  <c r="AV1004" i="15"/>
  <c r="AV883" i="15"/>
  <c r="AV1012" i="15"/>
  <c r="AV1045" i="15"/>
  <c r="AV734" i="15"/>
  <c r="AV814" i="15"/>
  <c r="AV756" i="15"/>
  <c r="AV955" i="15"/>
  <c r="AV855" i="15"/>
  <c r="AV729" i="15"/>
  <c r="AV797" i="15"/>
  <c r="AV852" i="15"/>
  <c r="AV749" i="15"/>
  <c r="AV787" i="15"/>
  <c r="AV792" i="15"/>
  <c r="AV1003" i="15"/>
  <c r="AV996" i="15"/>
  <c r="AV901" i="15"/>
  <c r="AV760" i="15"/>
  <c r="AV1040" i="15"/>
  <c r="AV1068" i="15"/>
  <c r="AV838" i="15"/>
  <c r="AV745" i="15"/>
  <c r="AV743" i="15"/>
  <c r="AV1075" i="15"/>
  <c r="AV877" i="15"/>
  <c r="AV963" i="15"/>
  <c r="AV873" i="15"/>
  <c r="AV1007" i="15"/>
  <c r="AV888" i="15"/>
  <c r="AV1037" i="15"/>
  <c r="AV869" i="15"/>
  <c r="AV822" i="15"/>
  <c r="AV807" i="15"/>
  <c r="AV909" i="15"/>
  <c r="AV975" i="15"/>
  <c r="AV1041" i="15"/>
  <c r="AV754" i="15"/>
  <c r="AV864" i="15"/>
  <c r="AV889" i="15"/>
  <c r="AV974" i="15"/>
  <c r="AV1044" i="15"/>
  <c r="AV930" i="15"/>
  <c r="AV940" i="15"/>
  <c r="AV824" i="15"/>
  <c r="AV1084" i="15"/>
  <c r="AV810" i="15"/>
  <c r="AV812" i="15"/>
  <c r="AV863" i="15"/>
  <c r="AV969" i="15"/>
  <c r="AV976" i="15"/>
  <c r="AV1067" i="15"/>
  <c r="AV785" i="15"/>
  <c r="AV937" i="15"/>
  <c r="AV793" i="15"/>
  <c r="AV966" i="15"/>
  <c r="AV835" i="15"/>
  <c r="AV1072" i="15"/>
  <c r="AV733" i="15"/>
  <c r="AV828" i="15"/>
  <c r="AV965" i="15"/>
  <c r="AV827" i="15"/>
  <c r="AV961" i="15"/>
  <c r="AV832" i="15"/>
  <c r="AV836" i="15"/>
  <c r="AV758" i="15"/>
  <c r="AV897" i="15"/>
  <c r="AV740" i="15"/>
  <c r="AV1039" i="15"/>
  <c r="AV922" i="15"/>
  <c r="AV920" i="15"/>
  <c r="AV871" i="15"/>
  <c r="AV821" i="15"/>
  <c r="AV1065" i="15"/>
  <c r="AV755" i="15"/>
  <c r="AV784" i="15"/>
  <c r="AV1027" i="15"/>
  <c r="AV1082" i="15"/>
  <c r="AV943" i="15"/>
  <c r="AV1073" i="15"/>
  <c r="AV747" i="15"/>
  <c r="AV861" i="15"/>
  <c r="AV742" i="15"/>
  <c r="AV858" i="15"/>
  <c r="AV1028" i="15"/>
  <c r="AV972" i="15"/>
  <c r="AV738" i="15"/>
  <c r="AV919" i="15"/>
  <c r="AV887" i="15"/>
  <c r="AV833" i="15"/>
  <c r="AV823" i="15"/>
  <c r="AV779" i="15"/>
  <c r="AV831" i="15"/>
  <c r="AV802" i="15"/>
  <c r="AV1080" i="15"/>
  <c r="AV939" i="15"/>
  <c r="AV925" i="15"/>
  <c r="AV977" i="15"/>
  <c r="AV868" i="15"/>
  <c r="AV1047" i="15"/>
  <c r="AV900" i="15"/>
  <c r="AV997" i="15"/>
  <c r="AV786" i="15"/>
  <c r="AV994" i="15"/>
  <c r="AV1002" i="15"/>
  <c r="AV846" i="15"/>
  <c r="AV1016" i="15"/>
  <c r="AV1009" i="15"/>
  <c r="AV859" i="15"/>
  <c r="AV872" i="15"/>
  <c r="AV890" i="15"/>
  <c r="AV885" i="15"/>
  <c r="AV893" i="15"/>
  <c r="AV815" i="15"/>
  <c r="AV781" i="15"/>
  <c r="AV884" i="15"/>
  <c r="AV945" i="15"/>
  <c r="AV1008" i="15"/>
  <c r="AV894" i="15"/>
  <c r="AV795" i="15"/>
  <c r="AV803" i="15"/>
  <c r="AV726" i="15"/>
  <c r="AV866" i="15"/>
  <c r="AV928" i="15"/>
  <c r="AV806" i="15"/>
  <c r="AV891" i="15"/>
  <c r="AV851" i="15"/>
  <c r="AV1049" i="15"/>
  <c r="AV768" i="15"/>
  <c r="AV958" i="15"/>
  <c r="AV830" i="15"/>
  <c r="AV938" i="15"/>
  <c r="AV744" i="15"/>
  <c r="AV818" i="15"/>
  <c r="AV728" i="15"/>
  <c r="AV1050" i="15"/>
  <c r="AV762" i="15"/>
  <c r="AV840" i="15"/>
  <c r="AV850" i="15"/>
  <c r="AV844" i="15"/>
  <c r="AV902" i="15"/>
  <c r="AV739" i="15"/>
  <c r="AV813" i="15"/>
  <c r="AV843" i="15"/>
  <c r="AV918" i="15"/>
  <c r="AV1031" i="15"/>
  <c r="AV924" i="15"/>
  <c r="AV978" i="15"/>
  <c r="AV923" i="15"/>
  <c r="AV1000" i="15"/>
  <c r="AV727" i="15"/>
  <c r="AV825" i="15"/>
  <c r="AV1071" i="15"/>
  <c r="AV860" i="15"/>
  <c r="AV794" i="15"/>
  <c r="AV929" i="15"/>
  <c r="AV904" i="15"/>
  <c r="AV790" i="15"/>
  <c r="AV992" i="15"/>
  <c r="AV933" i="15"/>
  <c r="AV753" i="15"/>
  <c r="AV1063" i="15"/>
  <c r="AV788" i="15"/>
  <c r="AV867" i="15"/>
  <c r="AV1010" i="15"/>
  <c r="AV882" i="15"/>
  <c r="AV874" i="15"/>
  <c r="AV841" i="15"/>
  <c r="AS949" i="15"/>
  <c r="AS1022" i="15"/>
  <c r="AS880" i="15"/>
  <c r="AS914" i="15"/>
  <c r="AS1055" i="15"/>
  <c r="AS951" i="15"/>
  <c r="AS911" i="15"/>
  <c r="AS1059" i="15"/>
  <c r="AS987" i="15"/>
  <c r="AS915" i="15"/>
  <c r="AS1018" i="15"/>
  <c r="AS982" i="15"/>
  <c r="AS910" i="15"/>
  <c r="AS737" i="15"/>
  <c r="AS1020" i="15"/>
  <c r="AS1058" i="15"/>
  <c r="AS948" i="15"/>
  <c r="AS984" i="15"/>
  <c r="AS1021" i="15"/>
  <c r="AS986" i="15"/>
  <c r="AS1019" i="15"/>
  <c r="AS916" i="15"/>
  <c r="AS735" i="15"/>
  <c r="AS917" i="15"/>
  <c r="AS1057" i="15"/>
  <c r="AS773" i="15"/>
  <c r="AS845" i="15"/>
  <c r="AS1061" i="15"/>
  <c r="AS1023" i="15"/>
  <c r="AS983" i="15"/>
  <c r="AS950" i="15"/>
  <c r="AS771" i="15"/>
  <c r="AS1056" i="15"/>
  <c r="AS1025" i="15"/>
  <c r="AS736" i="15"/>
  <c r="AS878" i="15"/>
  <c r="AS772" i="15"/>
  <c r="AS913" i="15"/>
  <c r="AS912" i="15"/>
  <c r="AS953" i="15"/>
  <c r="AS881" i="15"/>
  <c r="AS947" i="15"/>
  <c r="AS985" i="15"/>
  <c r="AS952" i="15"/>
  <c r="AS879" i="15"/>
  <c r="AS989" i="15"/>
  <c r="AS1060" i="15"/>
  <c r="AS946" i="15"/>
  <c r="AS988" i="15"/>
  <c r="AS1054" i="15"/>
  <c r="AS1024" i="15"/>
  <c r="AV1024" i="15" l="1"/>
  <c r="AV1054" i="15"/>
  <c r="AV988" i="15"/>
  <c r="AV946" i="15"/>
  <c r="AV1060" i="15"/>
  <c r="AV989" i="15"/>
  <c r="AV879" i="15"/>
  <c r="AV952" i="15"/>
  <c r="AV985" i="15"/>
  <c r="AV947" i="15"/>
  <c r="AV881" i="15"/>
  <c r="AV953" i="15"/>
  <c r="AV912" i="15"/>
  <c r="AV913" i="15"/>
  <c r="AV772" i="15"/>
  <c r="AV878" i="15"/>
  <c r="AV736" i="15"/>
  <c r="AV1025" i="15"/>
  <c r="AV1056" i="15"/>
  <c r="AV771" i="15"/>
  <c r="AV950" i="15"/>
  <c r="AV983" i="15"/>
  <c r="AV1023" i="15"/>
  <c r="AV1061" i="15"/>
  <c r="AV845" i="15"/>
  <c r="AV773" i="15"/>
  <c r="AV1057" i="15"/>
  <c r="AV917" i="15"/>
  <c r="AV735" i="15"/>
  <c r="AV916" i="15"/>
  <c r="AV1019" i="15"/>
  <c r="AV986" i="15"/>
  <c r="AV1021" i="15"/>
  <c r="AV984" i="15"/>
  <c r="AV948" i="15"/>
  <c r="AV1058" i="15"/>
  <c r="AV1020" i="15"/>
  <c r="AV737" i="15"/>
  <c r="AV910" i="15"/>
  <c r="AV982" i="15"/>
  <c r="AV1018" i="15"/>
  <c r="AV915" i="15"/>
  <c r="AV987" i="15"/>
  <c r="AV1059" i="15"/>
  <c r="AV911" i="15"/>
  <c r="AV951" i="15"/>
  <c r="AV1055" i="15"/>
  <c r="AV914" i="15"/>
  <c r="AV880" i="15"/>
  <c r="AV1022" i="15"/>
  <c r="AV949" i="15"/>
  <c r="I2" i="15"/>
  <c r="L2" i="15"/>
  <c r="O2" i="15"/>
  <c r="I6" i="15"/>
  <c r="AR6" i="15"/>
  <c r="J6" i="15" l="1"/>
  <c r="BH6" i="15"/>
  <c r="BU6" i="15"/>
  <c r="BV6" i="15"/>
  <c r="BW6" i="15"/>
  <c r="BX6" i="15"/>
  <c r="BY6" i="15"/>
  <c r="BZ6" i="15"/>
  <c r="CA6" i="15"/>
  <c r="CB6" i="15"/>
  <c r="CC6" i="15"/>
  <c r="CD6" i="15"/>
  <c r="CE6" i="15"/>
  <c r="CF6" i="15"/>
  <c r="I7" i="15"/>
  <c r="BI6" i="15" s="1"/>
  <c r="AR7" i="15"/>
  <c r="K6" i="15" l="1"/>
  <c r="J7" i="15"/>
  <c r="K7" i="15" s="1"/>
  <c r="L7" i="15" s="1"/>
  <c r="M7" i="15" s="1"/>
  <c r="N7" i="15" s="1"/>
  <c r="O7" i="15" s="1"/>
  <c r="P7" i="15" s="1"/>
  <c r="Q7" i="15" s="1"/>
  <c r="R7" i="15" s="1"/>
  <c r="S7" i="15" s="1"/>
  <c r="BH7" i="15"/>
  <c r="BI7" i="15"/>
  <c r="I8" i="15"/>
  <c r="J8" i="15" s="1"/>
  <c r="K8" i="15" s="1"/>
  <c r="L8" i="15" s="1"/>
  <c r="M8" i="15" s="1"/>
  <c r="N8" i="15" s="1"/>
  <c r="O8" i="15" s="1"/>
  <c r="P8" i="15" s="1"/>
  <c r="Q8" i="15" s="1"/>
  <c r="R8" i="15" s="1"/>
  <c r="S8" i="15" s="1"/>
  <c r="AR8" i="15"/>
  <c r="T8" i="15" l="1"/>
  <c r="T7" i="15"/>
  <c r="L6" i="15"/>
  <c r="BK6" i="15"/>
  <c r="BJ6" i="15"/>
  <c r="I9" i="15"/>
  <c r="J9" i="15" s="1"/>
  <c r="K9" i="15" s="1"/>
  <c r="L9" i="15" s="1"/>
  <c r="M9" i="15" s="1"/>
  <c r="N9" i="15" s="1"/>
  <c r="O9" i="15" s="1"/>
  <c r="P9" i="15" s="1"/>
  <c r="Q9" i="15" s="1"/>
  <c r="R9" i="15" s="1"/>
  <c r="S9" i="15" s="1"/>
  <c r="AR9" i="15"/>
  <c r="T9" i="15" l="1"/>
  <c r="BK7" i="15"/>
  <c r="M6" i="15"/>
  <c r="BL6" i="15"/>
  <c r="BJ7" i="15"/>
  <c r="BH9" i="15"/>
  <c r="BU9" i="15"/>
  <c r="BV9" i="15"/>
  <c r="BW9" i="15"/>
  <c r="BX9" i="15"/>
  <c r="BY9" i="15"/>
  <c r="BZ9" i="15"/>
  <c r="CA9" i="15"/>
  <c r="CB9" i="15"/>
  <c r="CC9" i="15"/>
  <c r="CD9" i="15"/>
  <c r="CE9" i="15"/>
  <c r="CF9" i="15"/>
  <c r="I10" i="15"/>
  <c r="J10" i="15" s="1"/>
  <c r="AR10" i="15"/>
  <c r="BI9" i="15" l="1"/>
  <c r="BI10" i="15" s="1"/>
  <c r="K10" i="15"/>
  <c r="BK9" i="15" s="1"/>
  <c r="BJ9" i="15"/>
  <c r="N6" i="15"/>
  <c r="BM6" i="15"/>
  <c r="BL7" i="15"/>
  <c r="BH10" i="15"/>
  <c r="I11" i="15"/>
  <c r="J11" i="15"/>
  <c r="K11" i="15" s="1"/>
  <c r="L11" i="15" s="1"/>
  <c r="M11" i="15" s="1"/>
  <c r="N11" i="15" s="1"/>
  <c r="O11" i="15" s="1"/>
  <c r="P11" i="15" s="1"/>
  <c r="Q11" i="15" s="1"/>
  <c r="R11" i="15" s="1"/>
  <c r="S11" i="15" s="1"/>
  <c r="AR11" i="15"/>
  <c r="BK10" i="15" l="1"/>
  <c r="BJ10" i="15"/>
  <c r="L10" i="15"/>
  <c r="M10" i="15" s="1"/>
  <c r="T11" i="15"/>
  <c r="BM7" i="15"/>
  <c r="O6" i="15"/>
  <c r="BN6" i="15"/>
  <c r="I12" i="15"/>
  <c r="J12" i="15" s="1"/>
  <c r="AR12" i="15"/>
  <c r="BL9" i="15" l="1"/>
  <c r="BL10" i="15" s="1"/>
  <c r="K12" i="15"/>
  <c r="L12" i="15" s="1"/>
  <c r="M12" i="15" s="1"/>
  <c r="N12" i="15" s="1"/>
  <c r="O12" i="15" s="1"/>
  <c r="P12" i="15" s="1"/>
  <c r="Q12" i="15" s="1"/>
  <c r="R12" i="15" s="1"/>
  <c r="S12" i="15" s="1"/>
  <c r="BN7"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s="1"/>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9" i="15"/>
  <c r="AR16" i="15"/>
  <c r="AS14" i="15"/>
  <c r="AS7" i="15"/>
  <c r="AS11" i="15"/>
  <c r="AS6" i="15"/>
  <c r="AS8" i="15"/>
  <c r="AS10" i="15"/>
  <c r="AS15" i="15"/>
  <c r="AS12" i="15"/>
  <c r="AS13"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S18" i="15"/>
  <c r="AR19"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R21" i="15"/>
  <c r="AS20"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S24" i="15"/>
  <c r="AR25" i="15"/>
  <c r="AV24" i="15" l="1"/>
  <c r="K25" i="15"/>
  <c r="BK24" i="15" s="1"/>
  <c r="BJ24" i="15"/>
  <c r="BI24" i="15"/>
  <c r="BI25" i="15" s="1"/>
  <c r="BR16" i="15"/>
  <c r="BM21" i="15"/>
  <c r="N22" i="15"/>
  <c r="BL22" i="15"/>
  <c r="BS15" i="15"/>
  <c r="T16" i="15"/>
  <c r="BQ18" i="15"/>
  <c r="R19" i="15"/>
  <c r="BP19" i="15"/>
  <c r="BH25" i="15"/>
  <c r="I26" i="15"/>
  <c r="J26" i="15" s="1"/>
  <c r="K26" i="15" s="1"/>
  <c r="L26" i="15" s="1"/>
  <c r="M26" i="15" s="1"/>
  <c r="N26" i="15" s="1"/>
  <c r="O26" i="15" s="1"/>
  <c r="P26" i="15" s="1"/>
  <c r="Q26" i="15" s="1"/>
  <c r="R26" i="15" s="1"/>
  <c r="S26" i="15" s="1"/>
  <c r="AS25" i="15"/>
  <c r="AR26" i="15"/>
  <c r="L25" i="15" l="1"/>
  <c r="BJ25" i="15"/>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R27" i="15"/>
  <c r="AS26"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S27" i="15"/>
  <c r="AR28"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R30" i="15"/>
  <c r="AS29"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S30" i="15"/>
  <c r="AR31" i="15"/>
  <c r="AV30" i="15" l="1"/>
  <c r="BK28" i="15"/>
  <c r="BQ24" i="15"/>
  <c r="R25" i="15"/>
  <c r="BS21" i="15"/>
  <c r="T22" i="15"/>
  <c r="BP25" i="15"/>
  <c r="BR22" i="15"/>
  <c r="J31" i="15"/>
  <c r="BL27" i="15"/>
  <c r="M28" i="15"/>
  <c r="BH31" i="15"/>
  <c r="BI31" i="15"/>
  <c r="I32" i="15"/>
  <c r="J32" i="15" s="1"/>
  <c r="K32" i="15" s="1"/>
  <c r="L32" i="15" s="1"/>
  <c r="M32" i="15" s="1"/>
  <c r="N32" i="15" s="1"/>
  <c r="O32" i="15" s="1"/>
  <c r="P32" i="15" s="1"/>
  <c r="Q32" i="15" s="1"/>
  <c r="R32" i="15" s="1"/>
  <c r="S32" i="15" s="1"/>
  <c r="AR32" i="15"/>
  <c r="AS31"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R33" i="15"/>
  <c r="AS32"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33" i="15"/>
  <c r="AR34"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R37" i="15"/>
  <c r="AS36"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R40" i="15"/>
  <c r="AS39" i="15"/>
  <c r="AV39" i="15" l="1"/>
  <c r="BJ39" i="15"/>
  <c r="K40" i="15"/>
  <c r="BK39" i="15" s="1"/>
  <c r="BK40" i="15" s="1"/>
  <c r="BI39" i="15"/>
  <c r="BR30" i="15"/>
  <c r="S31" i="15"/>
  <c r="P34" i="15"/>
  <c r="BO33" i="15"/>
  <c r="BQ31" i="15"/>
  <c r="M37" i="15"/>
  <c r="BL36" i="15"/>
  <c r="L40" i="15"/>
  <c r="BN34" i="15"/>
  <c r="BK37" i="15"/>
  <c r="BH40" i="15"/>
  <c r="BI40" i="15"/>
  <c r="I41" i="15"/>
  <c r="J41" i="15"/>
  <c r="K41" i="15" s="1"/>
  <c r="L41" i="15" s="1"/>
  <c r="M41" i="15" s="1"/>
  <c r="N41" i="15" s="1"/>
  <c r="O41" i="15" s="1"/>
  <c r="P41" i="15" s="1"/>
  <c r="Q41" i="15" s="1"/>
  <c r="R41" i="15" s="1"/>
  <c r="S41" i="15" s="1"/>
  <c r="AS40" i="15"/>
  <c r="AR41"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S41" i="15"/>
  <c r="AR42"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R43" i="15"/>
  <c r="AS42" i="15"/>
  <c r="AV42" i="15" l="1"/>
  <c r="BN37" i="15"/>
  <c r="BQ34" i="15"/>
  <c r="O40" i="15"/>
  <c r="BN39" i="15"/>
  <c r="BN40" i="15" s="1"/>
  <c r="K43" i="15"/>
  <c r="P37" i="15"/>
  <c r="BO36" i="15"/>
  <c r="BR33" i="15"/>
  <c r="S34" i="15"/>
  <c r="BH43" i="15"/>
  <c r="BI43" i="15"/>
  <c r="BJ43" i="15"/>
  <c r="I44" i="15"/>
  <c r="J44" i="15" s="1"/>
  <c r="K44" i="15" s="1"/>
  <c r="L44" i="15" s="1"/>
  <c r="M44" i="15" s="1"/>
  <c r="N44" i="15" s="1"/>
  <c r="O44" i="15" s="1"/>
  <c r="P44" i="15" s="1"/>
  <c r="Q44" i="15" s="1"/>
  <c r="R44" i="15" s="1"/>
  <c r="S44" i="15" s="1"/>
  <c r="AR44" i="15"/>
  <c r="AS43" i="15"/>
  <c r="AV43" i="15" l="1"/>
  <c r="T44" i="15"/>
  <c r="BO37" i="15"/>
  <c r="BS33" i="15"/>
  <c r="T34" i="15"/>
  <c r="BK42" i="15"/>
  <c r="L43" i="15"/>
  <c r="BR34" i="15"/>
  <c r="Q37" i="15"/>
  <c r="BP36" i="15"/>
  <c r="BO39" i="15"/>
  <c r="BO40" i="15" s="1"/>
  <c r="P40" i="15"/>
  <c r="I45" i="15"/>
  <c r="J45" i="15" s="1"/>
  <c r="AR45" i="15"/>
  <c r="AS44"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AS45" i="15"/>
  <c r="AR46" i="15"/>
  <c r="J46" i="15" l="1"/>
  <c r="K46" i="15" s="1"/>
  <c r="L46" i="15" s="1"/>
  <c r="BL45" i="15" s="1"/>
  <c r="BL46" i="15" s="1"/>
  <c r="AV45" i="15"/>
  <c r="T45" i="15"/>
  <c r="M46" i="15"/>
  <c r="BQ37" i="15"/>
  <c r="N43" i="15"/>
  <c r="BM42" i="15"/>
  <c r="BL43" i="15"/>
  <c r="BQ39" i="15"/>
  <c r="BQ40" i="15" s="1"/>
  <c r="R40" i="15"/>
  <c r="BK45" i="15"/>
  <c r="BR36" i="15"/>
  <c r="S37" i="15"/>
  <c r="BH46" i="15"/>
  <c r="BI46" i="15"/>
  <c r="I47" i="15"/>
  <c r="J47" i="15" s="1"/>
  <c r="K47" i="15" s="1"/>
  <c r="L47" i="15" s="1"/>
  <c r="M47" i="15" s="1"/>
  <c r="N47" i="15" s="1"/>
  <c r="O47" i="15" s="1"/>
  <c r="P47" i="15" s="1"/>
  <c r="Q47" i="15" s="1"/>
  <c r="R47" i="15" s="1"/>
  <c r="S47" i="15" s="1"/>
  <c r="AR47" i="15"/>
  <c r="AS46" i="15"/>
  <c r="BJ45" i="15" l="1"/>
  <c r="BJ46" i="15" s="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S47" i="15"/>
  <c r="AR48"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AS48" i="15"/>
  <c r="AR49" i="15"/>
  <c r="J49" i="15" l="1"/>
  <c r="K49" i="15" s="1"/>
  <c r="BK48" i="15" s="1"/>
  <c r="AV48" i="15"/>
  <c r="BO43" i="15"/>
  <c r="BP42" i="15"/>
  <c r="Q43" i="15"/>
  <c r="P46" i="15"/>
  <c r="BO45" i="15"/>
  <c r="BO46" i="15" s="1"/>
  <c r="BH49" i="15"/>
  <c r="BI49" i="15"/>
  <c r="BK49" i="15"/>
  <c r="I50" i="15"/>
  <c r="J50" i="15" s="1"/>
  <c r="K50" i="15" s="1"/>
  <c r="L50" i="15" s="1"/>
  <c r="M50" i="15" s="1"/>
  <c r="N50" i="15" s="1"/>
  <c r="O50" i="15" s="1"/>
  <c r="P50" i="15" s="1"/>
  <c r="Q50" i="15" s="1"/>
  <c r="R50" i="15" s="1"/>
  <c r="S50" i="15" s="1"/>
  <c r="AS49" i="15"/>
  <c r="AR50" i="15"/>
  <c r="L49" i="15" l="1"/>
  <c r="BJ48" i="15"/>
  <c r="BJ49" i="15" s="1"/>
  <c r="AV49" i="15"/>
  <c r="T50" i="15"/>
  <c r="BP43" i="15"/>
  <c r="M49" i="15"/>
  <c r="BL48" i="15"/>
  <c r="BP45" i="15"/>
  <c r="BP46" i="15" s="1"/>
  <c r="Q46" i="15"/>
  <c r="R43" i="15"/>
  <c r="BQ42" i="15"/>
  <c r="I51" i="15"/>
  <c r="J51" i="15" s="1"/>
  <c r="K51" i="15" s="1"/>
  <c r="L51" i="15" s="1"/>
  <c r="M51" i="15" s="1"/>
  <c r="N51" i="15" s="1"/>
  <c r="O51" i="15" s="1"/>
  <c r="P51" i="15" s="1"/>
  <c r="Q51" i="15" s="1"/>
  <c r="R51" i="15" s="1"/>
  <c r="S51" i="15" s="1"/>
  <c r="AS50" i="15"/>
  <c r="AR51"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R53" i="15"/>
  <c r="AS52"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S55" i="15"/>
  <c r="AR56"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S57" i="15"/>
  <c r="AR58" i="15"/>
  <c r="AV57" i="15" l="1"/>
  <c r="J58" i="15"/>
  <c r="BJ57" i="15" s="1"/>
  <c r="BP51" i="15"/>
  <c r="Q52" i="15"/>
  <c r="BS49" i="15"/>
  <c r="BO52" i="15"/>
  <c r="BK55" i="15"/>
  <c r="BL54" i="15"/>
  <c r="M55" i="15"/>
  <c r="BH58" i="15"/>
  <c r="BI58" i="15"/>
  <c r="I59" i="15"/>
  <c r="J59" i="15" s="1"/>
  <c r="K59" i="15" s="1"/>
  <c r="L59" i="15" s="1"/>
  <c r="M59" i="15" s="1"/>
  <c r="N59" i="15" s="1"/>
  <c r="O59" i="15" s="1"/>
  <c r="P59" i="15" s="1"/>
  <c r="Q59" i="15" s="1"/>
  <c r="R59" i="15" s="1"/>
  <c r="S59" i="15" s="1"/>
  <c r="AS58" i="15"/>
  <c r="AR59" i="15"/>
  <c r="K58" i="15" l="1"/>
  <c r="BJ58" i="15"/>
  <c r="AV58" i="15"/>
  <c r="T59" i="15"/>
  <c r="BL55" i="15"/>
  <c r="BM54" i="15"/>
  <c r="N55" i="15"/>
  <c r="BK57" i="15"/>
  <c r="L58" i="15"/>
  <c r="R52" i="15"/>
  <c r="BQ51" i="15"/>
  <c r="BP52" i="15"/>
  <c r="I60" i="15"/>
  <c r="J60" i="15" s="1"/>
  <c r="K60" i="15" s="1"/>
  <c r="L60" i="15" s="1"/>
  <c r="M60" i="15" s="1"/>
  <c r="N60" i="15" s="1"/>
  <c r="O60" i="15" s="1"/>
  <c r="P60" i="15" s="1"/>
  <c r="Q60" i="15" s="1"/>
  <c r="R60" i="15" s="1"/>
  <c r="S60" i="15" s="1"/>
  <c r="AR60" i="15"/>
  <c r="AS59"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R62" i="15"/>
  <c r="AS61"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S63" i="15"/>
  <c r="AR64"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R65" i="15"/>
  <c r="AS64"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S67" i="15"/>
  <c r="AR68" i="15"/>
  <c r="AV67" i="15" l="1"/>
  <c r="BL64" i="15"/>
  <c r="BS58" i="15"/>
  <c r="BP60" i="15"/>
  <c r="Q61" i="15"/>
  <c r="BM63" i="15"/>
  <c r="BM5" i="15" s="1"/>
  <c r="N64" i="15"/>
  <c r="BO61" i="15"/>
  <c r="AR69" i="15"/>
  <c r="AS68" i="15"/>
  <c r="AV68" i="15" l="1"/>
  <c r="BN63" i="15"/>
  <c r="BN5" i="15" s="1"/>
  <c r="O64" i="15"/>
  <c r="BM64" i="15"/>
  <c r="BQ60" i="15"/>
  <c r="R61" i="15"/>
  <c r="BP61" i="15"/>
  <c r="AR70" i="15"/>
  <c r="AS69" i="15"/>
  <c r="AV69" i="15" l="1"/>
  <c r="BR60" i="15"/>
  <c r="S61" i="15"/>
  <c r="BO63" i="15"/>
  <c r="BO5" i="15" s="1"/>
  <c r="P64" i="15"/>
  <c r="BQ61" i="15"/>
  <c r="BN64" i="15"/>
  <c r="AR71" i="15"/>
  <c r="AS70" i="15"/>
  <c r="AV70" i="15" l="1"/>
  <c r="BP63" i="15"/>
  <c r="BP5" i="15" s="1"/>
  <c r="Q64" i="15"/>
  <c r="BO64" i="15"/>
  <c r="BS60" i="15"/>
  <c r="T61" i="15"/>
  <c r="BR61" i="15"/>
  <c r="AS71" i="15"/>
  <c r="AR72" i="15"/>
  <c r="AV71" i="15" l="1"/>
  <c r="BS61" i="15"/>
  <c r="BQ63" i="15"/>
  <c r="BQ5" i="15" s="1"/>
  <c r="R64" i="15"/>
  <c r="BP64" i="15"/>
  <c r="AS72" i="15"/>
  <c r="AR73" i="15"/>
  <c r="AV72" i="15" l="1"/>
  <c r="BR63" i="15"/>
  <c r="BR5" i="15" s="1"/>
  <c r="S64" i="15"/>
  <c r="BQ64" i="15"/>
  <c r="AR74" i="15"/>
  <c r="AS73" i="15"/>
  <c r="AV73" i="15" l="1"/>
  <c r="BS63" i="15"/>
  <c r="BS5" i="15" s="1"/>
  <c r="T64" i="15"/>
  <c r="BR64" i="15"/>
  <c r="AS74" i="15"/>
  <c r="AR75"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BL9" i="14" s="1"/>
  <c r="BI10" i="14"/>
  <c r="BM6" i="14"/>
  <c r="N7" i="14"/>
  <c r="BZ6" i="14"/>
  <c r="AA7" i="14"/>
  <c r="T11" i="14"/>
  <c r="BL7" i="14"/>
  <c r="AG11" i="14"/>
  <c r="I12" i="14"/>
  <c r="J12" i="14" s="1"/>
  <c r="K12" i="14" s="1"/>
  <c r="L12" i="14" s="1"/>
  <c r="M12" i="14" s="1"/>
  <c r="V12" i="14"/>
  <c r="W12" i="14" s="1"/>
  <c r="X12" i="14" s="1"/>
  <c r="Y12" i="14" s="1"/>
  <c r="Z12" i="14" s="1"/>
  <c r="Z10" i="14" l="1"/>
  <c r="M10" i="14"/>
  <c r="BM9" i="14" s="1"/>
  <c r="BL10" i="14"/>
  <c r="AA12" i="14"/>
  <c r="AB12" i="14" s="1"/>
  <c r="AC12" i="14" s="1"/>
  <c r="AD12" i="14" s="1"/>
  <c r="AE12" i="14" s="1"/>
  <c r="AF12" i="14" s="1"/>
  <c r="N12" i="14"/>
  <c r="O12" i="14" s="1"/>
  <c r="P12" i="14" s="1"/>
  <c r="Q12" i="14" s="1"/>
  <c r="R12" i="14" s="1"/>
  <c r="S12" i="14" s="1"/>
  <c r="BM7" i="14"/>
  <c r="CA6" i="14"/>
  <c r="AB7" i="14"/>
  <c r="AA10" i="14"/>
  <c r="BZ9" i="14"/>
  <c r="BN6" i="14"/>
  <c r="O7" i="14"/>
  <c r="BH12" i="14"/>
  <c r="BU12" i="14"/>
  <c r="I13" i="14"/>
  <c r="J13" i="14" s="1"/>
  <c r="BJ12" i="14" s="1"/>
  <c r="V13" i="14"/>
  <c r="BV12" i="14" s="1"/>
  <c r="BI12" i="14" l="1"/>
  <c r="N10" i="14"/>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BN10" i="14"/>
  <c r="AD7" i="14"/>
  <c r="CC6" i="14"/>
  <c r="BX12" i="14"/>
  <c r="Y13"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K15" i="14" l="1"/>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V19" i="14"/>
  <c r="BV18" i="14" s="1"/>
  <c r="J19" i="14" l="1"/>
  <c r="BJ18" i="14" s="1"/>
  <c r="W19" i="14"/>
  <c r="BW18" i="14" s="1"/>
  <c r="M16" i="14"/>
  <c r="BL15" i="14"/>
  <c r="Q13" i="14"/>
  <c r="BP12" i="14"/>
  <c r="CC12" i="14"/>
  <c r="AD13" i="14"/>
  <c r="BO13" i="14"/>
  <c r="K19" i="14"/>
  <c r="BK16" i="14"/>
  <c r="Z16" i="14"/>
  <c r="BY15" i="14"/>
  <c r="BH19" i="14"/>
  <c r="BI19" i="14"/>
  <c r="BJ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X19" i="14" l="1"/>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Z19" i="14"/>
  <c r="BM16" i="14"/>
  <c r="BL18" i="14"/>
  <c r="M19" i="14"/>
  <c r="BR12" i="14"/>
  <c r="S13" i="14"/>
  <c r="BK19" i="14"/>
  <c r="CE12" i="14"/>
  <c r="AF13" i="14"/>
  <c r="BQ13" i="14"/>
  <c r="BH21" i="14"/>
  <c r="BU21" i="14"/>
  <c r="I22" i="14"/>
  <c r="BI21" i="14" s="1"/>
  <c r="V22" i="14"/>
  <c r="BV21" i="14" s="1"/>
  <c r="BS12" i="14" l="1"/>
  <c r="T13" i="14"/>
  <c r="BL19" i="14"/>
  <c r="BR13" i="14"/>
  <c r="BZ18" i="14"/>
  <c r="AA19"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Q16" i="14"/>
  <c r="BS13" i="14"/>
  <c r="BM19"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BO19" i="14" l="1"/>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R535" i="15"/>
  <c r="AR594" i="15"/>
  <c r="AR206" i="15"/>
  <c r="AR486" i="15"/>
  <c r="AR503" i="15"/>
  <c r="AR146" i="15"/>
  <c r="AR530" i="15"/>
  <c r="AR500" i="15"/>
  <c r="AR269" i="15"/>
  <c r="AR129" i="15"/>
  <c r="AR431" i="15"/>
  <c r="AR353" i="15"/>
  <c r="AR408" i="15"/>
  <c r="AR602" i="15"/>
  <c r="AR121" i="15"/>
  <c r="AR647" i="15"/>
  <c r="AR260" i="15"/>
  <c r="AR283" i="15"/>
  <c r="AR418" i="15"/>
  <c r="AR583" i="15"/>
  <c r="AR216" i="15"/>
  <c r="AR711" i="15"/>
  <c r="AR381" i="15"/>
  <c r="AR545" i="15"/>
  <c r="AR397" i="15"/>
  <c r="AR366" i="15"/>
  <c r="AR591" i="15"/>
  <c r="AR423" i="15"/>
  <c r="AR639" i="15"/>
  <c r="AR286" i="15"/>
  <c r="AR478" i="15"/>
  <c r="AR409" i="15"/>
  <c r="AR175" i="15"/>
  <c r="AR576" i="15"/>
  <c r="AR184" i="15"/>
  <c r="AR435" i="15"/>
  <c r="AR299" i="15"/>
  <c r="AR701" i="15"/>
  <c r="AR274" i="15"/>
  <c r="AR719" i="15"/>
  <c r="AR536" i="15"/>
  <c r="AR302" i="15"/>
  <c r="AR575" i="15"/>
  <c r="AR626" i="15"/>
  <c r="AR632" i="15"/>
  <c r="AR116" i="15"/>
  <c r="AR457" i="15"/>
  <c r="AR221" i="15"/>
  <c r="AR300" i="15"/>
  <c r="AR102" i="15"/>
  <c r="AR609" i="15"/>
  <c r="AR517" i="15"/>
  <c r="AR483" i="15"/>
  <c r="AR462" i="15"/>
  <c r="AR187" i="15"/>
  <c r="AR245" i="15"/>
  <c r="AR168" i="15"/>
  <c r="AR641" i="15"/>
  <c r="AR675" i="15"/>
  <c r="AR448" i="15"/>
  <c r="AR437" i="15"/>
  <c r="AR251" i="15"/>
  <c r="AR93" i="15"/>
  <c r="AR197" i="15"/>
  <c r="AR477" i="15"/>
  <c r="AR147" i="15"/>
  <c r="AR400" i="15"/>
  <c r="AR595" i="15"/>
  <c r="AR619" i="15"/>
  <c r="AR189" i="15"/>
  <c r="AR439" i="15"/>
  <c r="AR655" i="15"/>
  <c r="AR676" i="15"/>
  <c r="AR414" i="15"/>
  <c r="AR288" i="15"/>
  <c r="AR249" i="15"/>
  <c r="AR516" i="15"/>
  <c r="AR268" i="15"/>
  <c r="AR368" i="15"/>
  <c r="AR107" i="15"/>
  <c r="AR678" i="15"/>
  <c r="AR293" i="15"/>
  <c r="AR109" i="15"/>
  <c r="AR281" i="15"/>
  <c r="AR235" i="15"/>
  <c r="AR132" i="15"/>
  <c r="AT6" i="14"/>
  <c r="AR290" i="15"/>
  <c r="AR373" i="15"/>
  <c r="AR529" i="15"/>
  <c r="AR528" i="15"/>
  <c r="AR451" i="15"/>
  <c r="AR721" i="15"/>
  <c r="AR244" i="15"/>
  <c r="AR9" i="14"/>
  <c r="AR361" i="15"/>
  <c r="AR526" i="15"/>
  <c r="AR630" i="15"/>
  <c r="AR371" i="15"/>
  <c r="AR173" i="15"/>
  <c r="AR100" i="15"/>
  <c r="AR682" i="15"/>
  <c r="AR497" i="15"/>
  <c r="AR133" i="15"/>
  <c r="AR284" i="15"/>
  <c r="AR262" i="15"/>
  <c r="AR547" i="15"/>
  <c r="AR681" i="15"/>
  <c r="AR238" i="15"/>
  <c r="AR624" i="15"/>
  <c r="AR532" i="15"/>
  <c r="AR416" i="15"/>
  <c r="AR226" i="15"/>
  <c r="AR213" i="15"/>
  <c r="AR81" i="15"/>
  <c r="AR295" i="15"/>
  <c r="AR620" i="15"/>
  <c r="AR263" i="15"/>
  <c r="AR218" i="15"/>
  <c r="AR117" i="15"/>
  <c r="AR421" i="15"/>
  <c r="AR91" i="15"/>
  <c r="AR229" i="15"/>
  <c r="AR555" i="15"/>
  <c r="AR458" i="15"/>
  <c r="AR670" i="15"/>
  <c r="AR569" i="15"/>
  <c r="AR415" i="15"/>
  <c r="AR157" i="15"/>
  <c r="AR656" i="15"/>
  <c r="AR680" i="15"/>
  <c r="AR264" i="15"/>
  <c r="AR577" i="15"/>
  <c r="AR312" i="15"/>
  <c r="AR166" i="15"/>
  <c r="AR341" i="15"/>
  <c r="AR696" i="15"/>
  <c r="AR637" i="15"/>
  <c r="AR298" i="15"/>
  <c r="AR698" i="15"/>
  <c r="AR156" i="15"/>
  <c r="AR114" i="15"/>
  <c r="AR329" i="15"/>
  <c r="AR548" i="15"/>
  <c r="AR161" i="15"/>
  <c r="AR258" i="15"/>
  <c r="AR438" i="15"/>
  <c r="AR606" i="15"/>
  <c r="AR581" i="15"/>
  <c r="AR383" i="15"/>
  <c r="AR382" i="15"/>
  <c r="AR596" i="15"/>
  <c r="AR541" i="15"/>
  <c r="AR649" i="15"/>
  <c r="AR552" i="15"/>
  <c r="AR217" i="15"/>
  <c r="AR692" i="15"/>
  <c r="AR230" i="15"/>
  <c r="AR690" i="15"/>
  <c r="AR119" i="15"/>
  <c r="AR123" i="15"/>
  <c r="AR523" i="15"/>
  <c r="AR419" i="15"/>
  <c r="AR86" i="15"/>
  <c r="AR309" i="15"/>
  <c r="AR151" i="15"/>
  <c r="AR331" i="15"/>
  <c r="AR342" i="15"/>
  <c r="AR212" i="15"/>
  <c r="AR481" i="15"/>
  <c r="AR208" i="15"/>
  <c r="AR131" i="15"/>
  <c r="AR652" i="15"/>
  <c r="AR355" i="15"/>
  <c r="AR76" i="15"/>
  <c r="AR236" i="15"/>
  <c r="AR153" i="15"/>
  <c r="AR718" i="15"/>
  <c r="AR160" i="15"/>
  <c r="AR672" i="15"/>
  <c r="AR176" i="15"/>
  <c r="AR703" i="15"/>
  <c r="AR219" i="15"/>
  <c r="AR578" i="15"/>
  <c r="AR605" i="15"/>
  <c r="AR644" i="15"/>
  <c r="AR557" i="15"/>
  <c r="AR137" i="15"/>
  <c r="AR546" i="15"/>
  <c r="AR143" i="15"/>
  <c r="AR186" i="15"/>
  <c r="AR593" i="15"/>
  <c r="AR465" i="15"/>
  <c r="AR518" i="15"/>
  <c r="AR572" i="15"/>
  <c r="AR660" i="15"/>
  <c r="AR589" i="15"/>
  <c r="AR722" i="15"/>
  <c r="AR386" i="15"/>
  <c r="AR88" i="15"/>
  <c r="AR570" i="15"/>
  <c r="AR495" i="15"/>
  <c r="AR365" i="15"/>
  <c r="AR223" i="15"/>
  <c r="AR673" i="15"/>
  <c r="AR406" i="15"/>
  <c r="AR154" i="15"/>
  <c r="AR482" i="15"/>
  <c r="AR453" i="15"/>
  <c r="AR511" i="15"/>
  <c r="AR413" i="15"/>
  <c r="AR346" i="15"/>
  <c r="AR141" i="15"/>
  <c r="AR491" i="15"/>
  <c r="AR645" i="15"/>
  <c r="AR118" i="15"/>
  <c r="AR592" i="15"/>
  <c r="AR402" i="15"/>
  <c r="AR496" i="15"/>
  <c r="AR472" i="15"/>
  <c r="AR654" i="15"/>
  <c r="AR171" i="15"/>
  <c r="AR554" i="15"/>
  <c r="AR410" i="15"/>
  <c r="AR617" i="15"/>
  <c r="AR358" i="15"/>
  <c r="AR600" i="15"/>
  <c r="AR470" i="15"/>
  <c r="AR631" i="15"/>
  <c r="AR257" i="15"/>
  <c r="AR96" i="15"/>
  <c r="AR417" i="15"/>
  <c r="AR585" i="15"/>
  <c r="AR723" i="15"/>
  <c r="AR254" i="15"/>
  <c r="AR372" i="15"/>
  <c r="AR519" i="15"/>
  <c r="AR104" i="15"/>
  <c r="AR463" i="15"/>
  <c r="AR498" i="15"/>
  <c r="AR316" i="15"/>
  <c r="AR97" i="15"/>
  <c r="AR77" i="15"/>
  <c r="AR454" i="15"/>
  <c r="AR527" i="15"/>
  <c r="AR464" i="15"/>
  <c r="AR499" i="15"/>
  <c r="AR706" i="15"/>
  <c r="AR566" i="15"/>
  <c r="AR456" i="15"/>
  <c r="AR169" i="15"/>
  <c r="AR98" i="15"/>
  <c r="AR587" i="15"/>
  <c r="AR336" i="15"/>
  <c r="AR90" i="15"/>
  <c r="AR138" i="15"/>
  <c r="AS75" i="15"/>
  <c r="AR538" i="15"/>
  <c r="AR558" i="15"/>
  <c r="AR425" i="15"/>
  <c r="AR279" i="15"/>
  <c r="AR618" i="15"/>
  <c r="AR349" i="15"/>
  <c r="AR604" i="15"/>
  <c r="AR110" i="15"/>
  <c r="AR253" i="15"/>
  <c r="AR350" i="15"/>
  <c r="AR303" i="15"/>
  <c r="AR92" i="15"/>
  <c r="AR294" i="15"/>
  <c r="AR369" i="15"/>
  <c r="AR285" i="15"/>
  <c r="AR623" i="15"/>
  <c r="AR450" i="15"/>
  <c r="AR113" i="15"/>
  <c r="AR668" i="15"/>
  <c r="AR395" i="15"/>
  <c r="AR351" i="15"/>
  <c r="AR598" i="15"/>
  <c r="AR339" i="15"/>
  <c r="AR625" i="15"/>
  <c r="AR337" i="15"/>
  <c r="AR560" i="15"/>
  <c r="AR180" i="15"/>
  <c r="AR707" i="15"/>
  <c r="AR275" i="15"/>
  <c r="AR571" i="15"/>
  <c r="AR677" i="15"/>
  <c r="AR597" i="15"/>
  <c r="AR396" i="15"/>
  <c r="AR379" i="15"/>
  <c r="AR359" i="15"/>
  <c r="AR659" i="15"/>
  <c r="AR266" i="15"/>
  <c r="AR452" i="15"/>
  <c r="AR343" i="15"/>
  <c r="AR467" i="15"/>
  <c r="AR442" i="15"/>
  <c r="AR488" i="15"/>
  <c r="AR256" i="15"/>
  <c r="AR492" i="15"/>
  <c r="AR111" i="15"/>
  <c r="AR152" i="15"/>
  <c r="AR232" i="15"/>
  <c r="AR427" i="15"/>
  <c r="AR510" i="15"/>
  <c r="AR202" i="15"/>
  <c r="AR159" i="15"/>
  <c r="AR308" i="15"/>
  <c r="AR354" i="15"/>
  <c r="AR608" i="15"/>
  <c r="AR424" i="15"/>
  <c r="AR296" i="15"/>
  <c r="AR469" i="15"/>
  <c r="AR126" i="15"/>
  <c r="AR642" i="15"/>
  <c r="AR248" i="15"/>
  <c r="AR542" i="15"/>
  <c r="AR250" i="15"/>
  <c r="AR504" i="15"/>
  <c r="AR476" i="15"/>
  <c r="AR240" i="15"/>
  <c r="AR657" i="15"/>
  <c r="AR533" i="15"/>
  <c r="AR79" i="15"/>
  <c r="AR520" i="15"/>
  <c r="AR272" i="15"/>
  <c r="AR694" i="15"/>
  <c r="AR142" i="15"/>
  <c r="AR167" i="15"/>
  <c r="AR646" i="15"/>
  <c r="AR534" i="15"/>
  <c r="AR588" i="15"/>
  <c r="AR124" i="15"/>
  <c r="AR713" i="15"/>
  <c r="AR192" i="15"/>
  <c r="AR276" i="15"/>
  <c r="AR193" i="15"/>
  <c r="AR357" i="15"/>
  <c r="AR650" i="15"/>
  <c r="AR321" i="15"/>
  <c r="AR6" i="14"/>
  <c r="AR688" i="15"/>
  <c r="AR700" i="15"/>
  <c r="AR580" i="15"/>
  <c r="AR434" i="15"/>
  <c r="AR292" i="15"/>
  <c r="AR320" i="15"/>
  <c r="AR636" i="15"/>
  <c r="AR265" i="15"/>
  <c r="AR209" i="15"/>
  <c r="AR662" i="15"/>
  <c r="AR704" i="15"/>
  <c r="AR345" i="15"/>
  <c r="AR130" i="15"/>
  <c r="AR85" i="15"/>
  <c r="AR352" i="15"/>
  <c r="AR689" i="15"/>
  <c r="AR405" i="15"/>
  <c r="AR445" i="15"/>
  <c r="AR607" i="15"/>
  <c r="AR220" i="15"/>
  <c r="AR565" i="15"/>
  <c r="AR444" i="15"/>
  <c r="AR190" i="15"/>
  <c r="AR611" i="15"/>
  <c r="AR447" i="15"/>
  <c r="AR376" i="15"/>
  <c r="AR506" i="15"/>
  <c r="AR317" i="15"/>
  <c r="AR158" i="15"/>
  <c r="AR412" i="15"/>
  <c r="AR148" i="15"/>
  <c r="AR446" i="15"/>
  <c r="AR461" i="15"/>
  <c r="AR674" i="15"/>
  <c r="AR246" i="15"/>
  <c r="AR362" i="15"/>
  <c r="AR127" i="15"/>
  <c r="AR525" i="15"/>
  <c r="AR134" i="15"/>
  <c r="AR643" i="15"/>
  <c r="AR515" i="15"/>
  <c r="AR685" i="15"/>
  <c r="AR621" i="15"/>
  <c r="AR691" i="15"/>
  <c r="AR426" i="15"/>
  <c r="AR140" i="15"/>
  <c r="AR403" i="15"/>
  <c r="AR328" i="15"/>
  <c r="AR648" i="15"/>
  <c r="AR205" i="15"/>
  <c r="AR512" i="15"/>
  <c r="AR459" i="15"/>
  <c r="AR333" i="15"/>
  <c r="AR243" i="15"/>
  <c r="AR222" i="15"/>
  <c r="AR330" i="15"/>
  <c r="AR106" i="15"/>
  <c r="AR95" i="15"/>
  <c r="AR502" i="15"/>
  <c r="AR501" i="15"/>
  <c r="AR494" i="15"/>
  <c r="AR537" i="15"/>
  <c r="AR233" i="15"/>
  <c r="AR599" i="15"/>
  <c r="AR307" i="15"/>
  <c r="AR693" i="15"/>
  <c r="AR561" i="15"/>
  <c r="AR568" i="15"/>
  <c r="AR524" i="15"/>
  <c r="AR115" i="15"/>
  <c r="AR277" i="15"/>
  <c r="AR628" i="15"/>
  <c r="AR699" i="15"/>
  <c r="AR348" i="15"/>
  <c r="AR584" i="15"/>
  <c r="AR182" i="15"/>
  <c r="AR507" i="15"/>
  <c r="AR724" i="15"/>
  <c r="AR89" i="15"/>
  <c r="AR99" i="15"/>
  <c r="AR430" i="15"/>
  <c r="AR505" i="15"/>
  <c r="AR224" i="15"/>
  <c r="AR164" i="15"/>
  <c r="AR135" i="15"/>
  <c r="AR473" i="15"/>
  <c r="AR433" i="15"/>
  <c r="AR622" i="15"/>
  <c r="AR484" i="15"/>
  <c r="AR313" i="15"/>
  <c r="AR172" i="15"/>
  <c r="AR574" i="15"/>
  <c r="AR210" i="15"/>
  <c r="AR531" i="15"/>
  <c r="AR634" i="15"/>
  <c r="AT9" i="14"/>
  <c r="AR391" i="15"/>
  <c r="AR335" i="15"/>
  <c r="AR487" i="15"/>
  <c r="AR443" i="15"/>
  <c r="AR384" i="15"/>
  <c r="AR550" i="15"/>
  <c r="AR225" i="15"/>
  <c r="AR667" i="15"/>
  <c r="AR364" i="15"/>
  <c r="AR720" i="15"/>
  <c r="AR185" i="15"/>
  <c r="AR323" i="15"/>
  <c r="AR695" i="15"/>
  <c r="AR191" i="15"/>
  <c r="AR392" i="15"/>
  <c r="AR627" i="15"/>
  <c r="AR661" i="15"/>
  <c r="AR334" i="15"/>
  <c r="AR83" i="15"/>
  <c r="AR562" i="15"/>
  <c r="AR493" i="15"/>
  <c r="AR267" i="15"/>
  <c r="AR429" i="15"/>
  <c r="AR311" i="15"/>
  <c r="AR139" i="15"/>
  <c r="AR375" i="15"/>
  <c r="AR332" i="15"/>
  <c r="AR319" i="15"/>
  <c r="AR149" i="15"/>
  <c r="AR325" i="15"/>
  <c r="AR603" i="15"/>
  <c r="AR326" i="15"/>
  <c r="AR468" i="15"/>
  <c r="AR179" i="15"/>
  <c r="AR234" i="15"/>
  <c r="AR567" i="15"/>
  <c r="AR549" i="15"/>
  <c r="AR108" i="15"/>
  <c r="AR380" i="15"/>
  <c r="AR259" i="15"/>
  <c r="AR485" i="15"/>
  <c r="AR489" i="15"/>
  <c r="AT10" i="14"/>
  <c r="AR344" i="15"/>
  <c r="AR310" i="15"/>
  <c r="AR573" i="15"/>
  <c r="AR556" i="15"/>
  <c r="AR717" i="15"/>
  <c r="AR242" i="15"/>
  <c r="AR252" i="15"/>
  <c r="AR122" i="15"/>
  <c r="AR289" i="15"/>
  <c r="AR144" i="15"/>
  <c r="AR398" i="15"/>
  <c r="AR78" i="15"/>
  <c r="AR441" i="15"/>
  <c r="AR239" i="15"/>
  <c r="AR716" i="15"/>
  <c r="AR671" i="15"/>
  <c r="AR181" i="15"/>
  <c r="AR399" i="15"/>
  <c r="AR227" i="15"/>
  <c r="AR687" i="15"/>
  <c r="AR201" i="15"/>
  <c r="AR610" i="15"/>
  <c r="AR155" i="15"/>
  <c r="AR616" i="15"/>
  <c r="AR278" i="15"/>
  <c r="AR471" i="15"/>
  <c r="AR297" i="15"/>
  <c r="AR237" i="15"/>
  <c r="AR640" i="15"/>
  <c r="AR145" i="15"/>
  <c r="AR370" i="15"/>
  <c r="AR389" i="15"/>
  <c r="AR198" i="15"/>
  <c r="AR340" i="15"/>
  <c r="AR103" i="15"/>
  <c r="AR686" i="15"/>
  <c r="AR513" i="15"/>
  <c r="AR177" i="15"/>
  <c r="AR338" i="15"/>
  <c r="AR304" i="15"/>
  <c r="AR653" i="15"/>
  <c r="AR199" i="15"/>
  <c r="AR679" i="15"/>
  <c r="AR207" i="15"/>
  <c r="AR651" i="15"/>
  <c r="AR377" i="15"/>
  <c r="AR305" i="15"/>
  <c r="AR394" i="15"/>
  <c r="AR475" i="15"/>
  <c r="AR543" i="15"/>
  <c r="AR112" i="15"/>
  <c r="AR479" i="15"/>
  <c r="AR80" i="15"/>
  <c r="AR101" i="15"/>
  <c r="AR318" i="15"/>
  <c r="AR214" i="15"/>
  <c r="AR440" i="15"/>
  <c r="AR664" i="15"/>
  <c r="AR629" i="15"/>
  <c r="AR613" i="15"/>
  <c r="AR715" i="15"/>
  <c r="AR360" i="15"/>
  <c r="AR612" i="15"/>
  <c r="AR551" i="15"/>
  <c r="AR490" i="15"/>
  <c r="AR170" i="15"/>
  <c r="AR509" i="15"/>
  <c r="AR635" i="15"/>
  <c r="AR466" i="15"/>
  <c r="AR683" i="15"/>
  <c r="AR178" i="15"/>
  <c r="AR712" i="15"/>
  <c r="AR261" i="15"/>
  <c r="AR710" i="15"/>
  <c r="AR455" i="15"/>
  <c r="AR432" i="15"/>
  <c r="AR480" i="15"/>
  <c r="AR270" i="15"/>
  <c r="AR540" i="15"/>
  <c r="AR582" i="15"/>
  <c r="AR314" i="15"/>
  <c r="AR84" i="15"/>
  <c r="AR708" i="15"/>
  <c r="AR162" i="15"/>
  <c r="AR228" i="15"/>
  <c r="AR306" i="15"/>
  <c r="AR590" i="15"/>
  <c r="AR522" i="15"/>
  <c r="AR684" i="15"/>
  <c r="AR401" i="15"/>
  <c r="AR363" i="15"/>
  <c r="AR378" i="15"/>
  <c r="AR324" i="15"/>
  <c r="AR8" i="14"/>
  <c r="AR697" i="15"/>
  <c r="AR188" i="15"/>
  <c r="AR120" i="15"/>
  <c r="AR150" i="15"/>
  <c r="AR449" i="15"/>
  <c r="AR196" i="15"/>
  <c r="AR282" i="15"/>
  <c r="AR563" i="15"/>
  <c r="AR393" i="15"/>
  <c r="AR614" i="15"/>
  <c r="AR436" i="15"/>
  <c r="AR195" i="15"/>
  <c r="AR539" i="15"/>
  <c r="AR666" i="15"/>
  <c r="AR203" i="15"/>
  <c r="AR7" i="14"/>
  <c r="AR356" i="15"/>
  <c r="AR615" i="15"/>
  <c r="AR231" i="15"/>
  <c r="AR702" i="15"/>
  <c r="AR388" i="15"/>
  <c r="AR94" i="15"/>
  <c r="AR544" i="15"/>
  <c r="AR315" i="15"/>
  <c r="AR514" i="15"/>
  <c r="AR163" i="15"/>
  <c r="AR411" i="15"/>
  <c r="AR407" i="15"/>
  <c r="AR669" i="15"/>
  <c r="AR422" i="15"/>
  <c r="AR128" i="15"/>
  <c r="AR705" i="15"/>
  <c r="AR183" i="15"/>
  <c r="AR322" i="15"/>
  <c r="AR428" i="15"/>
  <c r="AR291" i="15"/>
  <c r="AR725" i="15"/>
  <c r="AR638" i="15"/>
  <c r="AR194" i="15"/>
  <c r="AR474" i="15"/>
  <c r="AR204" i="15"/>
  <c r="AR579" i="15"/>
  <c r="AR521" i="15"/>
  <c r="AR385" i="15"/>
  <c r="AR87" i="15"/>
  <c r="AR709" i="15"/>
  <c r="AR247" i="15"/>
  <c r="AR327" i="15"/>
  <c r="AR287" i="15"/>
  <c r="AR390" i="15"/>
  <c r="AR174" i="15"/>
  <c r="AR125" i="15"/>
  <c r="AR559" i="15"/>
  <c r="AR663" i="15"/>
  <c r="AR553" i="15"/>
  <c r="AR367" i="15"/>
  <c r="AR165" i="15"/>
  <c r="AR586" i="15"/>
  <c r="AR211" i="15"/>
  <c r="AR420" i="15"/>
  <c r="AR301" i="15"/>
  <c r="AR460" i="15"/>
  <c r="AR601" i="15"/>
  <c r="AR255" i="15"/>
  <c r="AR633" i="15"/>
  <c r="AR136" i="15"/>
  <c r="AR374" i="15"/>
  <c r="AR658" i="15"/>
  <c r="AR200" i="15"/>
  <c r="AR387" i="15"/>
  <c r="AR215" i="15"/>
  <c r="AR508" i="15"/>
  <c r="AT7" i="14"/>
  <c r="AR273" i="15"/>
  <c r="AR82" i="15"/>
  <c r="AR714" i="15"/>
  <c r="AR280" i="15"/>
  <c r="AR241" i="15"/>
  <c r="AR347" i="15"/>
  <c r="AT8" i="14"/>
  <c r="AR665" i="15"/>
  <c r="AR404" i="15"/>
  <c r="AR564" i="15"/>
  <c r="AR271" i="15"/>
  <c r="AR10" i="14"/>
  <c r="AR105" i="15"/>
  <c r="AV75" i="15" l="1"/>
  <c r="AG26" i="14"/>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W32" i="14" l="1"/>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G33" i="14" l="1"/>
  <c r="T33" i="14"/>
  <c r="BM28" i="14"/>
  <c r="BQ24" i="14"/>
  <c r="R25" i="14"/>
  <c r="CD24" i="14"/>
  <c r="AE25" i="14"/>
  <c r="BP25" i="14"/>
  <c r="BJ31" i="14"/>
  <c r="O28" i="14"/>
  <c r="BN27" i="14"/>
  <c r="CA27" i="14"/>
  <c r="AB28" i="14"/>
  <c r="T32" i="14"/>
  <c r="BX30" i="14"/>
  <c r="Y31" i="14"/>
  <c r="BK30" i="14"/>
  <c r="L31" i="14"/>
  <c r="AG32" i="14"/>
  <c r="BH33" i="14"/>
  <c r="BU33" i="14"/>
  <c r="I34" i="14"/>
  <c r="V34" i="14"/>
  <c r="AS605" i="15"/>
  <c r="AS591" i="15"/>
  <c r="AS144" i="15"/>
  <c r="AS76" i="15"/>
  <c r="AS413" i="15"/>
  <c r="AS592" i="15"/>
  <c r="AS659" i="15"/>
  <c r="AS330" i="15"/>
  <c r="AS493" i="15"/>
  <c r="AS590" i="15"/>
  <c r="AS535" i="15"/>
  <c r="AS678" i="15"/>
  <c r="AS158" i="15"/>
  <c r="AS132" i="15"/>
  <c r="AS627" i="15"/>
  <c r="AS559" i="15"/>
  <c r="AS341" i="15"/>
  <c r="AS125" i="15"/>
  <c r="AS537" i="15"/>
  <c r="AS606" i="15"/>
  <c r="AS416" i="15"/>
  <c r="AS119" i="15"/>
  <c r="AS388" i="15"/>
  <c r="AS92" i="15"/>
  <c r="AS308" i="15"/>
  <c r="AS370" i="15"/>
  <c r="AS141" i="15"/>
  <c r="AR19" i="14"/>
  <c r="AS181" i="15"/>
  <c r="AS94" i="15"/>
  <c r="AS652" i="15"/>
  <c r="AS206" i="15"/>
  <c r="AS626" i="15"/>
  <c r="AS198" i="15"/>
  <c r="AS481" i="15"/>
  <c r="AS325" i="15"/>
  <c r="AS616" i="15"/>
  <c r="AS129" i="15"/>
  <c r="AS152" i="15"/>
  <c r="AS349" i="15"/>
  <c r="AS625" i="15"/>
  <c r="AS663" i="15"/>
  <c r="AS107" i="15"/>
  <c r="AS487" i="15"/>
  <c r="AS573" i="15"/>
  <c r="AS377" i="15"/>
  <c r="AS350" i="15"/>
  <c r="AS393" i="15"/>
  <c r="AS639" i="15"/>
  <c r="AS543" i="15"/>
  <c r="AS498" i="15"/>
  <c r="AS690" i="15"/>
  <c r="AS470" i="15"/>
  <c r="AS664" i="15"/>
  <c r="AS523" i="15"/>
  <c r="AS683" i="15"/>
  <c r="AS79" i="15"/>
  <c r="AT22" i="14"/>
  <c r="AS459" i="15"/>
  <c r="AS419" i="15"/>
  <c r="AS510" i="15"/>
  <c r="AS159" i="15"/>
  <c r="AS560" i="15"/>
  <c r="AS442" i="15"/>
  <c r="AS662" i="15"/>
  <c r="AS513" i="15"/>
  <c r="AS500" i="15"/>
  <c r="AS151" i="15"/>
  <c r="AS251" i="15"/>
  <c r="AS77" i="15"/>
  <c r="AS131" i="15"/>
  <c r="AS243" i="15"/>
  <c r="AS586" i="15"/>
  <c r="AS217" i="15"/>
  <c r="AS620" i="15"/>
  <c r="AS328" i="15"/>
  <c r="AS184" i="15"/>
  <c r="AS587" i="15"/>
  <c r="AS307" i="15"/>
  <c r="AS681" i="15"/>
  <c r="AS476" i="15"/>
  <c r="AS252" i="15"/>
  <c r="AS360" i="15"/>
  <c r="AS599" i="15"/>
  <c r="AS647" i="15"/>
  <c r="AS363" i="15"/>
  <c r="AS368" i="15"/>
  <c r="AR28" i="14"/>
  <c r="AR16" i="14"/>
  <c r="AS400" i="15"/>
  <c r="AS502" i="15"/>
  <c r="AS312" i="15"/>
  <c r="AS424" i="15"/>
  <c r="AS306" i="15"/>
  <c r="AS494" i="15"/>
  <c r="AS697" i="15"/>
  <c r="AS435" i="15"/>
  <c r="AR32" i="14"/>
  <c r="AS329" i="15"/>
  <c r="AT18" i="14"/>
  <c r="AS426" i="15"/>
  <c r="AS699" i="15"/>
  <c r="AS313" i="15"/>
  <c r="AS247" i="15"/>
  <c r="AS205" i="15"/>
  <c r="AS707" i="15"/>
  <c r="AS124" i="15"/>
  <c r="AS175" i="15"/>
  <c r="AS514" i="15"/>
  <c r="AS642" i="15"/>
  <c r="AS461" i="15"/>
  <c r="AS570" i="15"/>
  <c r="AS446" i="15"/>
  <c r="AS674" i="15"/>
  <c r="AS714" i="15"/>
  <c r="AS192" i="15"/>
  <c r="AS283" i="15"/>
  <c r="AS229" i="15"/>
  <c r="AS715" i="15"/>
  <c r="AS145" i="15"/>
  <c r="AS421" i="15"/>
  <c r="AR25" i="14"/>
  <c r="AS630" i="15"/>
  <c r="AS704" i="15"/>
  <c r="AS430" i="15"/>
  <c r="AS232" i="15"/>
  <c r="AS499" i="15"/>
  <c r="AS598" i="15"/>
  <c r="AS526" i="15"/>
  <c r="AS111" i="15"/>
  <c r="AS619" i="15"/>
  <c r="AS208" i="15"/>
  <c r="AS509" i="15"/>
  <c r="AS338" i="15"/>
  <c r="AS450" i="15"/>
  <c r="AS432" i="15"/>
  <c r="AS376" i="15"/>
  <c r="AS136" i="15"/>
  <c r="AS156" i="15"/>
  <c r="AS580" i="15"/>
  <c r="AS409" i="15"/>
  <c r="AS401" i="15"/>
  <c r="AS226" i="15"/>
  <c r="AS216" i="15"/>
  <c r="AU9" i="14"/>
  <c r="AR34" i="14"/>
  <c r="AS649" i="15"/>
  <c r="AS9" i="14"/>
  <c r="AS168" i="15"/>
  <c r="AS519" i="15"/>
  <c r="AS220" i="15"/>
  <c r="AS203" i="15"/>
  <c r="AS244" i="15"/>
  <c r="AS669" i="15"/>
  <c r="AS291" i="15"/>
  <c r="AS138" i="15"/>
  <c r="AS682" i="15"/>
  <c r="AS438" i="15"/>
  <c r="AS441" i="15"/>
  <c r="AS260" i="15"/>
  <c r="AS310" i="15"/>
  <c r="AT28" i="14"/>
  <c r="AU6" i="14"/>
  <c r="AS671" i="15"/>
  <c r="AS364" i="15"/>
  <c r="AS274" i="15"/>
  <c r="AR30" i="14"/>
  <c r="AS355" i="15"/>
  <c r="AS471" i="15"/>
  <c r="AS126" i="15"/>
  <c r="AS385" i="15"/>
  <c r="AS85" i="15"/>
  <c r="AS702" i="15"/>
  <c r="AS367" i="15"/>
  <c r="AS117" i="15"/>
  <c r="AS579" i="15"/>
  <c r="AS98" i="15"/>
  <c r="AS287" i="15"/>
  <c r="AS456" i="15"/>
  <c r="AS397" i="15"/>
  <c r="AS115" i="15"/>
  <c r="AS140" i="15"/>
  <c r="AS214" i="15"/>
  <c r="AS122" i="15"/>
  <c r="AS228" i="15"/>
  <c r="AS722" i="15"/>
  <c r="AS254" i="15"/>
  <c r="AU7" i="14"/>
  <c r="AS319" i="15"/>
  <c r="AS255" i="15"/>
  <c r="AS552" i="15"/>
  <c r="AS99" i="15"/>
  <c r="AS540" i="15"/>
  <c r="AS135" i="15"/>
  <c r="AS305" i="15"/>
  <c r="AS466" i="15"/>
  <c r="AR21" i="14"/>
  <c r="AS7" i="14"/>
  <c r="AS163" i="15"/>
  <c r="AS637" i="15"/>
  <c r="AS195" i="15"/>
  <c r="AS677" i="15"/>
  <c r="AS289" i="15"/>
  <c r="AS613" i="15"/>
  <c r="AS295" i="15"/>
  <c r="AS199" i="15"/>
  <c r="AS194" i="15"/>
  <c r="AS695" i="15"/>
  <c r="AS365" i="15"/>
  <c r="AS653" i="15"/>
  <c r="AS525" i="15"/>
  <c r="AS292" i="15"/>
  <c r="AS687" i="15"/>
  <c r="AS615" i="15"/>
  <c r="AS496" i="15"/>
  <c r="AS477" i="15"/>
  <c r="AS391" i="15"/>
  <c r="AS636" i="15"/>
  <c r="AS624" i="15"/>
  <c r="AS134" i="15"/>
  <c r="AS381" i="15"/>
  <c r="AS723" i="15"/>
  <c r="AS469" i="15"/>
  <c r="AS210" i="15"/>
  <c r="AS187" i="15"/>
  <c r="AS108" i="15"/>
  <c r="AS354" i="15"/>
  <c r="AS518" i="15"/>
  <c r="AS568" i="15"/>
  <c r="AS242" i="15"/>
  <c r="AS116" i="15"/>
  <c r="AS547" i="15"/>
  <c r="AS352" i="15"/>
  <c r="AS507" i="15"/>
  <c r="AS106" i="15"/>
  <c r="AS492" i="15"/>
  <c r="AS211" i="15"/>
  <c r="AS110" i="15"/>
  <c r="AT23" i="14"/>
  <c r="AS532" i="15"/>
  <c r="AS633" i="15"/>
  <c r="AS472" i="15"/>
  <c r="AS177" i="15"/>
  <c r="AS336" i="15"/>
  <c r="AS396" i="15"/>
  <c r="AS204" i="15"/>
  <c r="AS610" i="15"/>
  <c r="AS550" i="15"/>
  <c r="AS631" i="15"/>
  <c r="AS571" i="15"/>
  <c r="AS710" i="15"/>
  <c r="AS629" i="15"/>
  <c r="AS93" i="15"/>
  <c r="AS154" i="15"/>
  <c r="AS262" i="15"/>
  <c r="AS609" i="15"/>
  <c r="AS407" i="15"/>
  <c r="AS294" i="15"/>
  <c r="AS467" i="15"/>
  <c r="AS596" i="15"/>
  <c r="AS301" i="15"/>
  <c r="AU10" i="14"/>
  <c r="AS705" i="15"/>
  <c r="AS374" i="15"/>
  <c r="AS448" i="15"/>
  <c r="AS84" i="15"/>
  <c r="AS384" i="15"/>
  <c r="AS82" i="15"/>
  <c r="AS245" i="15"/>
  <c r="AS221" i="15"/>
  <c r="AS373" i="15"/>
  <c r="AS265" i="15"/>
  <c r="AS207" i="15"/>
  <c r="AS546" i="15"/>
  <c r="AS654" i="15"/>
  <c r="AS174" i="15"/>
  <c r="AS196" i="15"/>
  <c r="AS468" i="15"/>
  <c r="AS646" i="15"/>
  <c r="AS273" i="15"/>
  <c r="AS224" i="15"/>
  <c r="AS121" i="15"/>
  <c r="AS361" i="15"/>
  <c r="AS237" i="15"/>
  <c r="AS170" i="15"/>
  <c r="AS118" i="15"/>
  <c r="AS501" i="15"/>
  <c r="AS392" i="15"/>
  <c r="AS557" i="15"/>
  <c r="AS185" i="15"/>
  <c r="AS680" i="15"/>
  <c r="AS443" i="15"/>
  <c r="AS617" i="15"/>
  <c r="AS169" i="15"/>
  <c r="AS256" i="15"/>
  <c r="AS661" i="15"/>
  <c r="AS460" i="15"/>
  <c r="AS399" i="15"/>
  <c r="AS250" i="15"/>
  <c r="AS178" i="15"/>
  <c r="AT15" i="14"/>
  <c r="AT20" i="14"/>
  <c r="AS239" i="15"/>
  <c r="AS81" i="15"/>
  <c r="AS269" i="15"/>
  <c r="AS179" i="15"/>
  <c r="AS444" i="15"/>
  <c r="AR11" i="14"/>
  <c r="AS495" i="15"/>
  <c r="AS429" i="15"/>
  <c r="AR29" i="14"/>
  <c r="AS689" i="15"/>
  <c r="AS403" i="15"/>
  <c r="AT19" i="14"/>
  <c r="AS114" i="15"/>
  <c r="AS555" i="15"/>
  <c r="AS604" i="15"/>
  <c r="AS160" i="15"/>
  <c r="AS412" i="15"/>
  <c r="AS483" i="15"/>
  <c r="AS418" i="15"/>
  <c r="AS504" i="15"/>
  <c r="AT34" i="14"/>
  <c r="AS343" i="15"/>
  <c r="AS261" i="15"/>
  <c r="AS83" i="15"/>
  <c r="AS320" i="15"/>
  <c r="AS583" i="15"/>
  <c r="AR18" i="14"/>
  <c r="AS658" i="15"/>
  <c r="AR26" i="14"/>
  <c r="AT25" i="14"/>
  <c r="AS331" i="15"/>
  <c r="AS575" i="15"/>
  <c r="AS299" i="15"/>
  <c r="AS522" i="15"/>
  <c r="AS386" i="15"/>
  <c r="AS182" i="15"/>
  <c r="AS285" i="15"/>
  <c r="AS422" i="15"/>
  <c r="AS344" i="15"/>
  <c r="AS708" i="15"/>
  <c r="AS655" i="15"/>
  <c r="AS337" i="15"/>
  <c r="AS272" i="15"/>
  <c r="AS6" i="14"/>
  <c r="AR17" i="14"/>
  <c r="AS611" i="15"/>
  <c r="AS693" i="15"/>
  <c r="AS549" i="15"/>
  <c r="AS90" i="15"/>
  <c r="AS276" i="15"/>
  <c r="AS536" i="15"/>
  <c r="AS96" i="15"/>
  <c r="AS180" i="15"/>
  <c r="AS425" i="15"/>
  <c r="AS102" i="15"/>
  <c r="AS88" i="15"/>
  <c r="AS267" i="15"/>
  <c r="AS402" i="15"/>
  <c r="AS465" i="15"/>
  <c r="AS645" i="15"/>
  <c r="AS113" i="15"/>
  <c r="AS263" i="15"/>
  <c r="AS183" i="15"/>
  <c r="AS447" i="15"/>
  <c r="AS607" i="15"/>
  <c r="AS281" i="15"/>
  <c r="AS712" i="15"/>
  <c r="AR22" i="14"/>
  <c r="AS563" i="15"/>
  <c r="AS439" i="15"/>
  <c r="AS451" i="15"/>
  <c r="AS479" i="15"/>
  <c r="AS534" i="15"/>
  <c r="AS685" i="15"/>
  <c r="AS581" i="15"/>
  <c r="AS528" i="15"/>
  <c r="AS236" i="15"/>
  <c r="AT29" i="14"/>
  <c r="AS511" i="15"/>
  <c r="AS445" i="15"/>
  <c r="AS101" i="15"/>
  <c r="AS358" i="15"/>
  <c r="AS353" i="15"/>
  <c r="AS721" i="15"/>
  <c r="AS621" i="15"/>
  <c r="AS137" i="15"/>
  <c r="AS188" i="15"/>
  <c r="AS512" i="15"/>
  <c r="AS623" i="15"/>
  <c r="AS480" i="15"/>
  <c r="AS457" i="15"/>
  <c r="AS428" i="15"/>
  <c r="AS634" i="15"/>
  <c r="AS452" i="15"/>
  <c r="AS249" i="15"/>
  <c r="AS298" i="15"/>
  <c r="AS80" i="15"/>
  <c r="AS564" i="15"/>
  <c r="AS123" i="15"/>
  <c r="AS189" i="15"/>
  <c r="AS691" i="15"/>
  <c r="AS234" i="15"/>
  <c r="AS541" i="15"/>
  <c r="AS78" i="15"/>
  <c r="AS701" i="15"/>
  <c r="AS545" i="15"/>
  <c r="AT27" i="14"/>
  <c r="AS603" i="15"/>
  <c r="AS133" i="15"/>
  <c r="AT13" i="14"/>
  <c r="AS554" i="15"/>
  <c r="AS531" i="15"/>
  <c r="AS517" i="15"/>
  <c r="AS171" i="15"/>
  <c r="AS212" i="15"/>
  <c r="AS572" i="15"/>
  <c r="AS462" i="15"/>
  <c r="AS253" i="15"/>
  <c r="AS339" i="15"/>
  <c r="AR27" i="14"/>
  <c r="AS258" i="15"/>
  <c r="AS227" i="15"/>
  <c r="AS382" i="15"/>
  <c r="AS233" i="15"/>
  <c r="AS346" i="15"/>
  <c r="AS356" i="15"/>
  <c r="AT26" i="14"/>
  <c r="AS718" i="15"/>
  <c r="AS149" i="15"/>
  <c r="AS582" i="15"/>
  <c r="AS371" i="15"/>
  <c r="AS463" i="15"/>
  <c r="AS326" i="15"/>
  <c r="AS288" i="15"/>
  <c r="AS335" i="15"/>
  <c r="AS539" i="15"/>
  <c r="AS650" i="15"/>
  <c r="AR13" i="14"/>
  <c r="AS387" i="15"/>
  <c r="AT17" i="14"/>
  <c r="AS309" i="15"/>
  <c r="AS411" i="15"/>
  <c r="AS475" i="15"/>
  <c r="AS597" i="15"/>
  <c r="AS375" i="15"/>
  <c r="AS635" i="15"/>
  <c r="AS316" i="15"/>
  <c r="AS454" i="15"/>
  <c r="AS618" i="15"/>
  <c r="AT12" i="14"/>
  <c r="AS327" i="15"/>
  <c r="AT31" i="14"/>
  <c r="AS218" i="15"/>
  <c r="AS595" i="15"/>
  <c r="AS410" i="15"/>
  <c r="AS548" i="15"/>
  <c r="AS241" i="15"/>
  <c r="AS679" i="15"/>
  <c r="AS516" i="15"/>
  <c r="AS238" i="15"/>
  <c r="AS143" i="15"/>
  <c r="AS230" i="15"/>
  <c r="AS700" i="15"/>
  <c r="AS197" i="15"/>
  <c r="AS317" i="15"/>
  <c r="AS290" i="15"/>
  <c r="AS455" i="15"/>
  <c r="AS640" i="15"/>
  <c r="AT16" i="14"/>
  <c r="AS394" i="15"/>
  <c r="AS602" i="15"/>
  <c r="AS632" i="15"/>
  <c r="AT33" i="14"/>
  <c r="AS488" i="15"/>
  <c r="AS612" i="15"/>
  <c r="AS614" i="15"/>
  <c r="AS490" i="15"/>
  <c r="AS601" i="15"/>
  <c r="AS351" i="15"/>
  <c r="AS565" i="15"/>
  <c r="AS359" i="15"/>
  <c r="AS142" i="15"/>
  <c r="AT30" i="14"/>
  <c r="AS434" i="15"/>
  <c r="AS608" i="15"/>
  <c r="AS644" i="15"/>
  <c r="AS248" i="15"/>
  <c r="AS334" i="15"/>
  <c r="AR24" i="14"/>
  <c r="AS436" i="15"/>
  <c r="AS91" i="15"/>
  <c r="AS562" i="15"/>
  <c r="AS566" i="15"/>
  <c r="AS95" i="15"/>
  <c r="AS698" i="15"/>
  <c r="AS593" i="15"/>
  <c r="AS362" i="15"/>
  <c r="AS486" i="15"/>
  <c r="AS304" i="15"/>
  <c r="AS440" i="15"/>
  <c r="AU8" i="14"/>
  <c r="AS86" i="15"/>
  <c r="AS453" i="15"/>
  <c r="AS378" i="15"/>
  <c r="AS340" i="15"/>
  <c r="AS408" i="15"/>
  <c r="AS259" i="15"/>
  <c r="AS379" i="15"/>
  <c r="AS266" i="15"/>
  <c r="AS302" i="15"/>
  <c r="AS120" i="15"/>
  <c r="AS303" i="15"/>
  <c r="AS296" i="15"/>
  <c r="AS348" i="15"/>
  <c r="AS280" i="15"/>
  <c r="AS165" i="15"/>
  <c r="AS703" i="15"/>
  <c r="AS584" i="15"/>
  <c r="AS293" i="15"/>
  <c r="AS672" i="15"/>
  <c r="AS127" i="15"/>
  <c r="AS561" i="15"/>
  <c r="AS484" i="15"/>
  <c r="AS315" i="15"/>
  <c r="AS225" i="15"/>
  <c r="AS406" i="15"/>
  <c r="AS556" i="15"/>
  <c r="AS423" i="15"/>
  <c r="AS628" i="15"/>
  <c r="AS148" i="15"/>
  <c r="AS257" i="15"/>
  <c r="AS282" i="15"/>
  <c r="AS567" i="15"/>
  <c r="AS104" i="15"/>
  <c r="AS478" i="15"/>
  <c r="AS641" i="15"/>
  <c r="AS473" i="15"/>
  <c r="AS200" i="15"/>
  <c r="AS673" i="15"/>
  <c r="AS578" i="15"/>
  <c r="AS529" i="15"/>
  <c r="AS638" i="15"/>
  <c r="AS668" i="15"/>
  <c r="AS542" i="15"/>
  <c r="AT24" i="14"/>
  <c r="AS369" i="15"/>
  <c r="AS240" i="15"/>
  <c r="AS420" i="15"/>
  <c r="AT11" i="14"/>
  <c r="AS515" i="15"/>
  <c r="AS553" i="15"/>
  <c r="AS161" i="15"/>
  <c r="AS357" i="15"/>
  <c r="AS405" i="15"/>
  <c r="AS279" i="15"/>
  <c r="AS191" i="15"/>
  <c r="AS314" i="15"/>
  <c r="AS725" i="15"/>
  <c r="AS696" i="15"/>
  <c r="AS692" i="15"/>
  <c r="AS527" i="15"/>
  <c r="AS186" i="15"/>
  <c r="AS284" i="15"/>
  <c r="AS112" i="15"/>
  <c r="AS719" i="15"/>
  <c r="AS219" i="15"/>
  <c r="AS342" i="15"/>
  <c r="AS332" i="15"/>
  <c r="AS324" i="15"/>
  <c r="AS709" i="15"/>
  <c r="AS155" i="15"/>
  <c r="AS688" i="15"/>
  <c r="AS100" i="15"/>
  <c r="AS675" i="15"/>
  <c r="AR15" i="14"/>
  <c r="AS437" i="15"/>
  <c r="AS172" i="15"/>
  <c r="AS414" i="15"/>
  <c r="AS588" i="15"/>
  <c r="AS458" i="15"/>
  <c r="AS209" i="15"/>
  <c r="AS716" i="15"/>
  <c r="AS323" i="15"/>
  <c r="AS109" i="15"/>
  <c r="AS311" i="15"/>
  <c r="AS130" i="15"/>
  <c r="AS503" i="15"/>
  <c r="AS665" i="15"/>
  <c r="AS506" i="15"/>
  <c r="AS449" i="15"/>
  <c r="AS222" i="15"/>
  <c r="AS390" i="15"/>
  <c r="AS139" i="15"/>
  <c r="AS520" i="15"/>
  <c r="AS433" i="15"/>
  <c r="AS530" i="15"/>
  <c r="AS551" i="15"/>
  <c r="AS321" i="15"/>
  <c r="AS684" i="15"/>
  <c r="AS656" i="15"/>
  <c r="AT21" i="14"/>
  <c r="AR20" i="14"/>
  <c r="AS347" i="15"/>
  <c r="AS622" i="15"/>
  <c r="AS574" i="15"/>
  <c r="AR23" i="14"/>
  <c r="AS569" i="15"/>
  <c r="AS505" i="15"/>
  <c r="AS538" i="15"/>
  <c r="AS686" i="15"/>
  <c r="AS223" i="15"/>
  <c r="AS366" i="15"/>
  <c r="AS431" i="15"/>
  <c r="AS544" i="15"/>
  <c r="AS398" i="15"/>
  <c r="AS345" i="15"/>
  <c r="AS427" i="15"/>
  <c r="AS589" i="15"/>
  <c r="AT14" i="14"/>
  <c r="AS482" i="15"/>
  <c r="AS670" i="15"/>
  <c r="AS213" i="15"/>
  <c r="AS157" i="15"/>
  <c r="AS97" i="15"/>
  <c r="AS153" i="15"/>
  <c r="AS713" i="15"/>
  <c r="AS497" i="15"/>
  <c r="AS389" i="15"/>
  <c r="AS297" i="15"/>
  <c r="AT32" i="14"/>
  <c r="AS146" i="15"/>
  <c r="AS404" i="15"/>
  <c r="AS215" i="15"/>
  <c r="AS103" i="15"/>
  <c r="AS415" i="15"/>
  <c r="AS676" i="15"/>
  <c r="AS657" i="15"/>
  <c r="AS380" i="15"/>
  <c r="AS372" i="15"/>
  <c r="AS706" i="15"/>
  <c r="AS711" i="15"/>
  <c r="AR33" i="14"/>
  <c r="AS190" i="15"/>
  <c r="AS660" i="15"/>
  <c r="AS395" i="15"/>
  <c r="AR14" i="14"/>
  <c r="AS201" i="15"/>
  <c r="AS489" i="15"/>
  <c r="AS333" i="15"/>
  <c r="AS167" i="15"/>
  <c r="AS193" i="15"/>
  <c r="AS150" i="15"/>
  <c r="AS383" i="15"/>
  <c r="AS89" i="15"/>
  <c r="AS246" i="15"/>
  <c r="AS594" i="15"/>
  <c r="AS577" i="15"/>
  <c r="AS474" i="15"/>
  <c r="AS231" i="15"/>
  <c r="AS275" i="15"/>
  <c r="AS318" i="15"/>
  <c r="AR31" i="14"/>
  <c r="AS648" i="15"/>
  <c r="AS8" i="14"/>
  <c r="AS268" i="15"/>
  <c r="AS667" i="15"/>
  <c r="AS235" i="15"/>
  <c r="AS651" i="15"/>
  <c r="AS417" i="15"/>
  <c r="AS558" i="15"/>
  <c r="AS264" i="15"/>
  <c r="AS271" i="15"/>
  <c r="AS724" i="15"/>
  <c r="AS300" i="15"/>
  <c r="AS173" i="15"/>
  <c r="AS576" i="15"/>
  <c r="AS202" i="15"/>
  <c r="AS164" i="15"/>
  <c r="AS600" i="15"/>
  <c r="AS717" i="15"/>
  <c r="AS277" i="15"/>
  <c r="AS10" i="14"/>
  <c r="AS720" i="15"/>
  <c r="AS87" i="15"/>
  <c r="AS162" i="15"/>
  <c r="AS147" i="15"/>
  <c r="AS533" i="15"/>
  <c r="AS491" i="15"/>
  <c r="AS508" i="15"/>
  <c r="AS666" i="15"/>
  <c r="AS694" i="15"/>
  <c r="AS585" i="15"/>
  <c r="AS524" i="15"/>
  <c r="AS166" i="15"/>
  <c r="AR12" i="14"/>
  <c r="AS278" i="15"/>
  <c r="AS128" i="15"/>
  <c r="AS521" i="15"/>
  <c r="AS643" i="15"/>
  <c r="AS464" i="15"/>
  <c r="AS485" i="15"/>
  <c r="AS105" i="15"/>
  <c r="AS176" i="15"/>
  <c r="AS270" i="15"/>
  <c r="AS322" i="15"/>
  <c r="AS286" i="15"/>
  <c r="AV286" i="15" l="1"/>
  <c r="AV300" i="15"/>
  <c r="AV96" i="15"/>
  <c r="AV504" i="15"/>
  <c r="AV724" i="15"/>
  <c r="AV362" i="15"/>
  <c r="AV418" i="15"/>
  <c r="AV322" i="15"/>
  <c r="AV271" i="15"/>
  <c r="AV536" i="15"/>
  <c r="AV483" i="15"/>
  <c r="AV270" i="15"/>
  <c r="AV264" i="15"/>
  <c r="AV276" i="15"/>
  <c r="AV412" i="15"/>
  <c r="AV216" i="15"/>
  <c r="AV558" i="15"/>
  <c r="AV593" i="15"/>
  <c r="AV160" i="15"/>
  <c r="AV176" i="15"/>
  <c r="AV417" i="15"/>
  <c r="AV90" i="15"/>
  <c r="AV604" i="15"/>
  <c r="AV226" i="15"/>
  <c r="AV651" i="15"/>
  <c r="AV698" i="15"/>
  <c r="AV555" i="15"/>
  <c r="AV105" i="15"/>
  <c r="AV235" i="15"/>
  <c r="AV549" i="15"/>
  <c r="AV114" i="15"/>
  <c r="AV485" i="15"/>
  <c r="AV667" i="15"/>
  <c r="AV693" i="15"/>
  <c r="AV401" i="15"/>
  <c r="AV268" i="15"/>
  <c r="AV95" i="15"/>
  <c r="AV403" i="15"/>
  <c r="AV464" i="15"/>
  <c r="AV8" i="14"/>
  <c r="AV611" i="15"/>
  <c r="AV689" i="15"/>
  <c r="AV643" i="15"/>
  <c r="AV648" i="15"/>
  <c r="AV566" i="15"/>
  <c r="AV409" i="15"/>
  <c r="AV429" i="15"/>
  <c r="AV521" i="15"/>
  <c r="AV318" i="15"/>
  <c r="AV6" i="14"/>
  <c r="AV495" i="15"/>
  <c r="AV580" i="15"/>
  <c r="AV275" i="15"/>
  <c r="AV562" i="15"/>
  <c r="AV128" i="15"/>
  <c r="AV231" i="15"/>
  <c r="AV272" i="15"/>
  <c r="AV444" i="15"/>
  <c r="AV278" i="15"/>
  <c r="AV474" i="15"/>
  <c r="AV91" i="15"/>
  <c r="AV179" i="15"/>
  <c r="AV156" i="15"/>
  <c r="AV577" i="15"/>
  <c r="AV337" i="15"/>
  <c r="AV269" i="15"/>
  <c r="AV594" i="15"/>
  <c r="AV655" i="15"/>
  <c r="AV81" i="15"/>
  <c r="AV166" i="15"/>
  <c r="AV246" i="15"/>
  <c r="AV436" i="15"/>
  <c r="AV239" i="15"/>
  <c r="AV136" i="15"/>
  <c r="AV89" i="15"/>
  <c r="AV708" i="15"/>
  <c r="AV524" i="15"/>
  <c r="AV383" i="15"/>
  <c r="AV376" i="15"/>
  <c r="AV150" i="15"/>
  <c r="AV344" i="15"/>
  <c r="AV178" i="15"/>
  <c r="AV585" i="15"/>
  <c r="AV193" i="15"/>
  <c r="AV334" i="15"/>
  <c r="AV250" i="15"/>
  <c r="AV694" i="15"/>
  <c r="AV167" i="15"/>
  <c r="AV422" i="15"/>
  <c r="AV399" i="15"/>
  <c r="AV432" i="15"/>
  <c r="AV333" i="15"/>
  <c r="AV285" i="15"/>
  <c r="AV460" i="15"/>
  <c r="AV666" i="15"/>
  <c r="AV489" i="15"/>
  <c r="AV248" i="15"/>
  <c r="AV661" i="15"/>
  <c r="AV450" i="15"/>
  <c r="AV201" i="15"/>
  <c r="AV182" i="15"/>
  <c r="AV256" i="15"/>
  <c r="AV508" i="15"/>
  <c r="AV644" i="15"/>
  <c r="AV169" i="15"/>
  <c r="AV491" i="15"/>
  <c r="AV395" i="15"/>
  <c r="AV386" i="15"/>
  <c r="AV617" i="15"/>
  <c r="AV338" i="15"/>
  <c r="AV660" i="15"/>
  <c r="AV522" i="15"/>
  <c r="AV443" i="15"/>
  <c r="AV533" i="15"/>
  <c r="AV190" i="15"/>
  <c r="AV608" i="15"/>
  <c r="AV680" i="15"/>
  <c r="AV147" i="15"/>
  <c r="AV299" i="15"/>
  <c r="AV185" i="15"/>
  <c r="AV509" i="15"/>
  <c r="AV711" i="15"/>
  <c r="AV434" i="15"/>
  <c r="AV557" i="15"/>
  <c r="AV162" i="15"/>
  <c r="AV706" i="15"/>
  <c r="AV575" i="15"/>
  <c r="AV392" i="15"/>
  <c r="AV208" i="15"/>
  <c r="AV372" i="15"/>
  <c r="AV331" i="15"/>
  <c r="AV501" i="15"/>
  <c r="AV87" i="15"/>
  <c r="AV380" i="15"/>
  <c r="AV118" i="15"/>
  <c r="AV720" i="15"/>
  <c r="AV657" i="15"/>
  <c r="AV170" i="15"/>
  <c r="AV619" i="15"/>
  <c r="AV676" i="15"/>
  <c r="AV237" i="15"/>
  <c r="AV10" i="14"/>
  <c r="AV415" i="15"/>
  <c r="AV142" i="15"/>
  <c r="AV361" i="15"/>
  <c r="AV111" i="15"/>
  <c r="AV103" i="15"/>
  <c r="AV658" i="15"/>
  <c r="AV121" i="15"/>
  <c r="AV277" i="15"/>
  <c r="AV215" i="15"/>
  <c r="AV359" i="15"/>
  <c r="AV224" i="15"/>
  <c r="AV717" i="15"/>
  <c r="AV404" i="15"/>
  <c r="AV273" i="15"/>
  <c r="AV526" i="15"/>
  <c r="AV146" i="15"/>
  <c r="AV583" i="15"/>
  <c r="AV646" i="15"/>
  <c r="AV600" i="15"/>
  <c r="AV565" i="15"/>
  <c r="AV468" i="15"/>
  <c r="AV164" i="15"/>
  <c r="AV297" i="15"/>
  <c r="AV320" i="15"/>
  <c r="AV196" i="15"/>
  <c r="AV598" i="15"/>
  <c r="AV389" i="15"/>
  <c r="AV351" i="15"/>
  <c r="AV174" i="15"/>
  <c r="AV202" i="15"/>
  <c r="AV497" i="15"/>
  <c r="AV83" i="15"/>
  <c r="AV654" i="15"/>
  <c r="AV499" i="15"/>
  <c r="AV713" i="15"/>
  <c r="AV261" i="15"/>
  <c r="AV546" i="15"/>
  <c r="AV576" i="15"/>
  <c r="AV153" i="15"/>
  <c r="AV601" i="15"/>
  <c r="AV207" i="15"/>
  <c r="AV232" i="15"/>
  <c r="AV97" i="15"/>
  <c r="AV343" i="15"/>
  <c r="AV265" i="15"/>
  <c r="AV173" i="15"/>
  <c r="AV157" i="15"/>
  <c r="AV490" i="15"/>
  <c r="AV373" i="15"/>
  <c r="AV430" i="15"/>
  <c r="AV213" i="15"/>
  <c r="AV614" i="15"/>
  <c r="AV221" i="15"/>
  <c r="AV704" i="15"/>
  <c r="AV670" i="15"/>
  <c r="AV612" i="15"/>
  <c r="AV245" i="15"/>
  <c r="AV630" i="15"/>
  <c r="AV482" i="15"/>
  <c r="AV488" i="15"/>
  <c r="AV82" i="15"/>
  <c r="AV384" i="15"/>
  <c r="AV421" i="15"/>
  <c r="AV589" i="15"/>
  <c r="AV632" i="15"/>
  <c r="AV84" i="15"/>
  <c r="AV145" i="15"/>
  <c r="AV427" i="15"/>
  <c r="AV602" i="15"/>
  <c r="AV448" i="15"/>
  <c r="AV715" i="15"/>
  <c r="AV345" i="15"/>
  <c r="AV394" i="15"/>
  <c r="AV374" i="15"/>
  <c r="AV229" i="15"/>
  <c r="AV398" i="15"/>
  <c r="AV705" i="15"/>
  <c r="AV283" i="15"/>
  <c r="AV544" i="15"/>
  <c r="AV640" i="15"/>
  <c r="AV192" i="15"/>
  <c r="AV431" i="15"/>
  <c r="AV455" i="15"/>
  <c r="AV301" i="15"/>
  <c r="AV714" i="15"/>
  <c r="AV366" i="15"/>
  <c r="AV290" i="15"/>
  <c r="AV596" i="15"/>
  <c r="AV674" i="15"/>
  <c r="AV223" i="15"/>
  <c r="AV317" i="15"/>
  <c r="AV467" i="15"/>
  <c r="AV446" i="15"/>
  <c r="AV686" i="15"/>
  <c r="AV197" i="15"/>
  <c r="AV294" i="15"/>
  <c r="AV570" i="15"/>
  <c r="AV538" i="15"/>
  <c r="AV700" i="15"/>
  <c r="AV407" i="15"/>
  <c r="AV461" i="15"/>
  <c r="AV505" i="15"/>
  <c r="AV230" i="15"/>
  <c r="AV609" i="15"/>
  <c r="AV642" i="15"/>
  <c r="AV569" i="15"/>
  <c r="AV143" i="15"/>
  <c r="AV262" i="15"/>
  <c r="AV514" i="15"/>
  <c r="AV238" i="15"/>
  <c r="AV154" i="15"/>
  <c r="AV175" i="15"/>
  <c r="AV574" i="15"/>
  <c r="AV516" i="15"/>
  <c r="AV93" i="15"/>
  <c r="AV124" i="15"/>
  <c r="AV622" i="15"/>
  <c r="AV679" i="15"/>
  <c r="AV629" i="15"/>
  <c r="AV707" i="15"/>
  <c r="AV347" i="15"/>
  <c r="AV241" i="15"/>
  <c r="AV710" i="15"/>
  <c r="AV205" i="15"/>
  <c r="AV548" i="15"/>
  <c r="AV571" i="15"/>
  <c r="AV247" i="15"/>
  <c r="AV410" i="15"/>
  <c r="AV631" i="15"/>
  <c r="AV313" i="15"/>
  <c r="AV656" i="15"/>
  <c r="AV595" i="15"/>
  <c r="AV550" i="15"/>
  <c r="AV699" i="15"/>
  <c r="AV684" i="15"/>
  <c r="AV218" i="15"/>
  <c r="AV610" i="15"/>
  <c r="AV426" i="15"/>
  <c r="AV321" i="15"/>
  <c r="AV204" i="15"/>
  <c r="AV551" i="15"/>
  <c r="AV327" i="15"/>
  <c r="AV396" i="15"/>
  <c r="AV329" i="15"/>
  <c r="AV530" i="15"/>
  <c r="AV336" i="15"/>
  <c r="AV433" i="15"/>
  <c r="AV618" i="15"/>
  <c r="AV177" i="15"/>
  <c r="AV435" i="15"/>
  <c r="AV520" i="15"/>
  <c r="AV454" i="15"/>
  <c r="AV472" i="15"/>
  <c r="AV697" i="15"/>
  <c r="AV139" i="15"/>
  <c r="AV316" i="15"/>
  <c r="AV633" i="15"/>
  <c r="AV494" i="15"/>
  <c r="AV390" i="15"/>
  <c r="AV635" i="15"/>
  <c r="AV532" i="15"/>
  <c r="AV306" i="15"/>
  <c r="AV222" i="15"/>
  <c r="AV375" i="15"/>
  <c r="AV424" i="15"/>
  <c r="AV449" i="15"/>
  <c r="AV597" i="15"/>
  <c r="AV110" i="15"/>
  <c r="AV312" i="15"/>
  <c r="AV506" i="15"/>
  <c r="AV475" i="15"/>
  <c r="AV211" i="15"/>
  <c r="AV502" i="15"/>
  <c r="AV665" i="15"/>
  <c r="AV411" i="15"/>
  <c r="AV492" i="15"/>
  <c r="AV400" i="15"/>
  <c r="AV503" i="15"/>
  <c r="AV309" i="15"/>
  <c r="AV106" i="15"/>
  <c r="AV130" i="15"/>
  <c r="AV507" i="15"/>
  <c r="AV311" i="15"/>
  <c r="AV387" i="15"/>
  <c r="AV352" i="15"/>
  <c r="AV368" i="15"/>
  <c r="AV109" i="15"/>
  <c r="AV547" i="15"/>
  <c r="AV363" i="15"/>
  <c r="AV323" i="15"/>
  <c r="AV650" i="15"/>
  <c r="AV116" i="15"/>
  <c r="AV647" i="15"/>
  <c r="AV716" i="15"/>
  <c r="AV539" i="15"/>
  <c r="AV242" i="15"/>
  <c r="AV599" i="15"/>
  <c r="AV209" i="15"/>
  <c r="AV335" i="15"/>
  <c r="AV568" i="15"/>
  <c r="AV360" i="15"/>
  <c r="AV458" i="15"/>
  <c r="AV288" i="15"/>
  <c r="AV518" i="15"/>
  <c r="AV252" i="15"/>
  <c r="AV588" i="15"/>
  <c r="AV326" i="15"/>
  <c r="AV354" i="15"/>
  <c r="AV476" i="15"/>
  <c r="AV414" i="15"/>
  <c r="AV463" i="15"/>
  <c r="AV108" i="15"/>
  <c r="AV681" i="15"/>
  <c r="AV172" i="15"/>
  <c r="AV371" i="15"/>
  <c r="AV187" i="15"/>
  <c r="AV307" i="15"/>
  <c r="AV437" i="15"/>
  <c r="AV582" i="15"/>
  <c r="AV210" i="15"/>
  <c r="AV587" i="15"/>
  <c r="AV149" i="15"/>
  <c r="AV469" i="15"/>
  <c r="AV184" i="15"/>
  <c r="AV675" i="15"/>
  <c r="AV718" i="15"/>
  <c r="AV723" i="15"/>
  <c r="AV328" i="15"/>
  <c r="AV100" i="15"/>
  <c r="AV381" i="15"/>
  <c r="AV620" i="15"/>
  <c r="AV688" i="15"/>
  <c r="AV356" i="15"/>
  <c r="AV134" i="15"/>
  <c r="AV217" i="15"/>
  <c r="AV155" i="15"/>
  <c r="AV346" i="15"/>
  <c r="AV624" i="15"/>
  <c r="AV586" i="15"/>
  <c r="AV709" i="15"/>
  <c r="AV233" i="15"/>
  <c r="AV636" i="15"/>
  <c r="AV243" i="15"/>
  <c r="AV324" i="15"/>
  <c r="AV382" i="15"/>
  <c r="AV391" i="15"/>
  <c r="AV131" i="15"/>
  <c r="AV332" i="15"/>
  <c r="AV227" i="15"/>
  <c r="AV477" i="15"/>
  <c r="AV77" i="15"/>
  <c r="AV342" i="15"/>
  <c r="AV258" i="15"/>
  <c r="AV496" i="15"/>
  <c r="AV251" i="15"/>
  <c r="AV219" i="15"/>
  <c r="AV615" i="15"/>
  <c r="AV151" i="15"/>
  <c r="AV719" i="15"/>
  <c r="AV339" i="15"/>
  <c r="AV687" i="15"/>
  <c r="AV500" i="15"/>
  <c r="AV112" i="15"/>
  <c r="AV253" i="15"/>
  <c r="AV292" i="15"/>
  <c r="AV513" i="15"/>
  <c r="AV284" i="15"/>
  <c r="AV462" i="15"/>
  <c r="AV525" i="15"/>
  <c r="AV662" i="15"/>
  <c r="AV186" i="15"/>
  <c r="AV572" i="15"/>
  <c r="AV653" i="15"/>
  <c r="AV442" i="15"/>
  <c r="AV527" i="15"/>
  <c r="AV212" i="15"/>
  <c r="AV365" i="15"/>
  <c r="AV560" i="15"/>
  <c r="AV692" i="15"/>
  <c r="AV171" i="15"/>
  <c r="AV695" i="15"/>
  <c r="AV159" i="15"/>
  <c r="AV696" i="15"/>
  <c r="AV517" i="15"/>
  <c r="AV194" i="15"/>
  <c r="AV510" i="15"/>
  <c r="AV725" i="15"/>
  <c r="AV531" i="15"/>
  <c r="AV199" i="15"/>
  <c r="AV419" i="15"/>
  <c r="AV314" i="15"/>
  <c r="AV554" i="15"/>
  <c r="AV295" i="15"/>
  <c r="AV459" i="15"/>
  <c r="AV191" i="15"/>
  <c r="AV613" i="15"/>
  <c r="AV279" i="15"/>
  <c r="AV133" i="15"/>
  <c r="AV289" i="15"/>
  <c r="AV79" i="15"/>
  <c r="AV405" i="15"/>
  <c r="AV603" i="15"/>
  <c r="AV677" i="15"/>
  <c r="AV683" i="15"/>
  <c r="AV357" i="15"/>
  <c r="AV195" i="15"/>
  <c r="AV523" i="15"/>
  <c r="AV161" i="15"/>
  <c r="AV545" i="15"/>
  <c r="AV637" i="15"/>
  <c r="AV664" i="15"/>
  <c r="AV553" i="15"/>
  <c r="AV701" i="15"/>
  <c r="AV163" i="15"/>
  <c r="AV470" i="15"/>
  <c r="AV515" i="15"/>
  <c r="AV78" i="15"/>
  <c r="AV7" i="14"/>
  <c r="AV690" i="15"/>
  <c r="AV541" i="15"/>
  <c r="AV498" i="15"/>
  <c r="AV420" i="15"/>
  <c r="AV234" i="15"/>
  <c r="AV466" i="15"/>
  <c r="AV543" i="15"/>
  <c r="AV240" i="15"/>
  <c r="AV691" i="15"/>
  <c r="AV305" i="15"/>
  <c r="AV639" i="15"/>
  <c r="AV369" i="15"/>
  <c r="AV189" i="15"/>
  <c r="AV135" i="15"/>
  <c r="AV393" i="15"/>
  <c r="AV123" i="15"/>
  <c r="AV540" i="15"/>
  <c r="AV350" i="15"/>
  <c r="AV542" i="15"/>
  <c r="AV564" i="15"/>
  <c r="AV99" i="15"/>
  <c r="AV377" i="15"/>
  <c r="AV668" i="15"/>
  <c r="AV80" i="15"/>
  <c r="O90" i="8" s="1"/>
  <c r="AV552" i="15"/>
  <c r="AV573" i="15"/>
  <c r="AV638" i="15"/>
  <c r="AV298" i="15"/>
  <c r="AV255" i="15"/>
  <c r="AV487" i="15"/>
  <c r="AV529" i="15"/>
  <c r="AV249" i="15"/>
  <c r="AV319" i="15"/>
  <c r="AV107" i="15"/>
  <c r="AV578" i="15"/>
  <c r="AV452" i="15"/>
  <c r="AV663" i="15"/>
  <c r="AV673" i="15"/>
  <c r="AV634" i="15"/>
  <c r="AV254" i="15"/>
  <c r="AV625" i="15"/>
  <c r="AV200" i="15"/>
  <c r="AV428" i="15"/>
  <c r="AV722" i="15"/>
  <c r="AV349" i="15"/>
  <c r="AV473" i="15"/>
  <c r="AV457" i="15"/>
  <c r="AV228" i="15"/>
  <c r="AV152" i="15"/>
  <c r="AV641" i="15"/>
  <c r="AV480" i="15"/>
  <c r="AV122" i="15"/>
  <c r="AV129" i="15"/>
  <c r="AV478" i="15"/>
  <c r="AV623" i="15"/>
  <c r="AV214" i="15"/>
  <c r="AV616" i="15"/>
  <c r="AV104" i="15"/>
  <c r="AV512" i="15"/>
  <c r="AV140" i="15"/>
  <c r="AV325" i="15"/>
  <c r="AV567" i="15"/>
  <c r="AV188" i="15"/>
  <c r="AV115" i="15"/>
  <c r="AV481" i="15"/>
  <c r="AV282" i="15"/>
  <c r="AV137" i="15"/>
  <c r="AV397" i="15"/>
  <c r="AV198" i="15"/>
  <c r="AV257" i="15"/>
  <c r="AV621" i="15"/>
  <c r="AV456" i="15"/>
  <c r="AV626" i="15"/>
  <c r="AV148" i="15"/>
  <c r="AV721" i="15"/>
  <c r="AV287" i="15"/>
  <c r="AV206" i="15"/>
  <c r="AV628" i="15"/>
  <c r="AV353" i="15"/>
  <c r="AV98" i="15"/>
  <c r="AV652" i="15"/>
  <c r="AV423" i="15"/>
  <c r="AV358" i="15"/>
  <c r="AV579" i="15"/>
  <c r="AV94" i="15"/>
  <c r="AV556" i="15"/>
  <c r="AV101" i="15"/>
  <c r="AV117" i="15"/>
  <c r="AV181" i="15"/>
  <c r="AV406" i="15"/>
  <c r="AV445" i="15"/>
  <c r="AV367" i="15"/>
  <c r="AV225" i="15"/>
  <c r="AV511" i="15"/>
  <c r="AV702" i="15"/>
  <c r="AV141" i="15"/>
  <c r="AV315" i="15"/>
  <c r="AV85" i="15"/>
  <c r="AV370" i="15"/>
  <c r="AV484" i="15"/>
  <c r="AV236" i="15"/>
  <c r="AV385" i="15"/>
  <c r="AV308" i="15"/>
  <c r="AV561" i="15"/>
  <c r="AV528" i="15"/>
  <c r="AV126" i="15"/>
  <c r="AV92" i="15"/>
  <c r="AV127" i="15"/>
  <c r="AV581" i="15"/>
  <c r="AV471" i="15"/>
  <c r="AV388" i="15"/>
  <c r="AV672" i="15"/>
  <c r="AV685" i="15"/>
  <c r="AV355" i="15"/>
  <c r="AV119" i="15"/>
  <c r="AV293" i="15"/>
  <c r="AV534" i="15"/>
  <c r="AV416" i="15"/>
  <c r="AV584" i="15"/>
  <c r="AV479" i="15"/>
  <c r="AV274" i="15"/>
  <c r="AV606" i="15"/>
  <c r="AV703" i="15"/>
  <c r="AV451" i="15"/>
  <c r="AV364" i="15"/>
  <c r="AV537" i="15"/>
  <c r="AV165" i="15"/>
  <c r="AV439" i="15"/>
  <c r="AV671" i="15"/>
  <c r="AV125" i="15"/>
  <c r="AV280" i="15"/>
  <c r="AV563" i="15"/>
  <c r="AV341" i="15"/>
  <c r="AV348" i="15"/>
  <c r="AV559" i="15"/>
  <c r="AV296" i="15"/>
  <c r="AV712" i="15"/>
  <c r="AV310" i="15"/>
  <c r="AV627" i="15"/>
  <c r="AV303" i="15"/>
  <c r="AV281" i="15"/>
  <c r="AV260" i="15"/>
  <c r="AV132" i="15"/>
  <c r="AV120" i="15"/>
  <c r="AV607" i="15"/>
  <c r="AV441" i="15"/>
  <c r="AV158" i="15"/>
  <c r="AV302" i="15"/>
  <c r="AV447" i="15"/>
  <c r="AV438" i="15"/>
  <c r="AV678" i="15"/>
  <c r="AV266" i="15"/>
  <c r="AV183" i="15"/>
  <c r="AV682" i="15"/>
  <c r="AV535" i="15"/>
  <c r="AV379" i="15"/>
  <c r="AV263" i="15"/>
  <c r="AV138" i="15"/>
  <c r="AV590" i="15"/>
  <c r="AV259" i="15"/>
  <c r="AV113" i="15"/>
  <c r="AV291" i="15"/>
  <c r="AV493" i="15"/>
  <c r="AV408" i="15"/>
  <c r="AV645" i="15"/>
  <c r="AV669" i="15"/>
  <c r="AV330" i="15"/>
  <c r="AV340" i="15"/>
  <c r="AV465" i="15"/>
  <c r="AV244" i="15"/>
  <c r="AV659" i="15"/>
  <c r="AV378" i="15"/>
  <c r="AV402" i="15"/>
  <c r="AV203" i="15"/>
  <c r="AV592" i="15"/>
  <c r="AV453" i="15"/>
  <c r="AV267" i="15"/>
  <c r="AV220" i="15"/>
  <c r="AV413" i="15"/>
  <c r="AV86" i="15"/>
  <c r="AV88" i="15"/>
  <c r="AV519" i="15"/>
  <c r="AV76" i="15"/>
  <c r="J91" i="8" s="1"/>
  <c r="AV102" i="15"/>
  <c r="AV168" i="15"/>
  <c r="AV144" i="15"/>
  <c r="AV440" i="15"/>
  <c r="AV425" i="15"/>
  <c r="AV9" i="14"/>
  <c r="AV591" i="15"/>
  <c r="AV304" i="15"/>
  <c r="AV180" i="15"/>
  <c r="AV649" i="15"/>
  <c r="AV605" i="15"/>
  <c r="AV486" i="15"/>
  <c r="K83" i="8"/>
  <c r="B94" i="8"/>
  <c r="J78" i="8"/>
  <c r="BR24" i="14"/>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U32" i="14"/>
  <c r="AU17" i="14"/>
  <c r="AU13" i="14"/>
  <c r="AS34" i="14"/>
  <c r="AU25" i="14"/>
  <c r="AU16" i="14"/>
  <c r="AU19" i="14"/>
  <c r="AU15" i="14"/>
  <c r="AS28" i="14"/>
  <c r="AS12" i="14"/>
  <c r="AU21" i="14"/>
  <c r="AU29" i="14"/>
  <c r="AU26" i="14"/>
  <c r="AS22" i="14"/>
  <c r="AS23" i="14"/>
  <c r="AU11" i="14"/>
  <c r="AR35" i="14"/>
  <c r="AS20" i="14"/>
  <c r="AS31" i="14"/>
  <c r="AU14" i="14"/>
  <c r="AS13" i="14"/>
  <c r="AU27" i="14"/>
  <c r="AS17" i="14"/>
  <c r="AS26" i="14"/>
  <c r="AU23" i="14"/>
  <c r="AS29" i="14"/>
  <c r="AU18" i="14"/>
  <c r="AU22" i="14"/>
  <c r="AS25" i="14"/>
  <c r="AS15" i="14"/>
  <c r="AU28" i="14"/>
  <c r="AS14" i="14"/>
  <c r="AU31" i="14"/>
  <c r="AS30" i="14"/>
  <c r="AS24" i="14"/>
  <c r="AS18" i="14"/>
  <c r="AS21" i="14"/>
  <c r="AS11" i="14"/>
  <c r="AS32" i="14"/>
  <c r="AS33" i="14"/>
  <c r="AU12" i="14"/>
  <c r="AS27" i="14"/>
  <c r="AU34" i="14"/>
  <c r="AU30" i="14"/>
  <c r="AU33" i="14"/>
  <c r="AS19" i="14"/>
  <c r="AU20" i="14"/>
  <c r="AS16" i="14"/>
  <c r="AT35" i="14"/>
  <c r="AU24" i="14"/>
  <c r="O95" i="8" l="1"/>
  <c r="T80" i="8"/>
  <c r="G102" i="8"/>
  <c r="O78" i="8"/>
  <c r="O91" i="8"/>
  <c r="O98" i="8"/>
  <c r="G92" i="8"/>
  <c r="J90" i="8"/>
  <c r="T85" i="8"/>
  <c r="O87" i="8"/>
  <c r="J92" i="8"/>
  <c r="K96" i="8"/>
  <c r="K106" i="8"/>
  <c r="T94" i="8"/>
  <c r="T95" i="8"/>
  <c r="Z95" i="8" s="1"/>
  <c r="J95" i="8"/>
  <c r="B96" i="8"/>
  <c r="O83" i="8"/>
  <c r="G96" i="8"/>
  <c r="B101" i="8"/>
  <c r="J107" i="8"/>
  <c r="J102" i="8"/>
  <c r="B104" i="8"/>
  <c r="G88" i="8"/>
  <c r="T98" i="8"/>
  <c r="Z98" i="8" s="1"/>
  <c r="K107" i="8"/>
  <c r="K85" i="8"/>
  <c r="T107" i="8"/>
  <c r="Z107" i="8" s="1"/>
  <c r="G98" i="8"/>
  <c r="J87" i="8"/>
  <c r="B103" i="8"/>
  <c r="K78" i="8"/>
  <c r="G81" i="8"/>
  <c r="K86" i="8"/>
  <c r="T96" i="8"/>
  <c r="J88" i="8"/>
  <c r="K92" i="8"/>
  <c r="K100" i="8"/>
  <c r="G91" i="8"/>
  <c r="J81" i="8"/>
  <c r="O102" i="8"/>
  <c r="K102" i="8"/>
  <c r="O82" i="8"/>
  <c r="J84" i="8"/>
  <c r="T79" i="8"/>
  <c r="K105" i="8"/>
  <c r="J83" i="8"/>
  <c r="O93" i="8"/>
  <c r="O97" i="8"/>
  <c r="G90" i="8"/>
  <c r="G84" i="8"/>
  <c r="J96" i="8"/>
  <c r="G107" i="8"/>
  <c r="K95" i="8"/>
  <c r="G99" i="8"/>
  <c r="B91" i="8"/>
  <c r="T78" i="8"/>
  <c r="O81" i="8"/>
  <c r="K93" i="8"/>
  <c r="J105" i="8"/>
  <c r="K80" i="8"/>
  <c r="B80" i="8"/>
  <c r="T82" i="8"/>
  <c r="B100" i="8"/>
  <c r="B106" i="8"/>
  <c r="J104" i="8"/>
  <c r="G94" i="8"/>
  <c r="B107" i="8"/>
  <c r="G106" i="8"/>
  <c r="J93" i="8"/>
  <c r="O96" i="8"/>
  <c r="Z96" i="8" s="1"/>
  <c r="B98" i="8"/>
  <c r="K91" i="8"/>
  <c r="G95" i="8"/>
  <c r="B78" i="8"/>
  <c r="J85" i="8"/>
  <c r="J82" i="8"/>
  <c r="T101" i="8"/>
  <c r="T88" i="8"/>
  <c r="G105" i="8"/>
  <c r="J80" i="8"/>
  <c r="B93" i="8"/>
  <c r="K87" i="8"/>
  <c r="B95" i="8"/>
  <c r="B85" i="8"/>
  <c r="O105" i="8"/>
  <c r="J106" i="8"/>
  <c r="G93" i="8"/>
  <c r="B90" i="8"/>
  <c r="T100" i="8"/>
  <c r="G82" i="8"/>
  <c r="T89" i="8"/>
  <c r="J79" i="8"/>
  <c r="G85" i="8"/>
  <c r="O79" i="8"/>
  <c r="Z79" i="8" s="1"/>
  <c r="O101" i="8"/>
  <c r="G103" i="8"/>
  <c r="G89" i="8"/>
  <c r="O89" i="8"/>
  <c r="O80" i="8"/>
  <c r="Z80" i="8" s="1"/>
  <c r="B82" i="8"/>
  <c r="K103" i="8"/>
  <c r="T99" i="8"/>
  <c r="K79" i="8"/>
  <c r="J100" i="8"/>
  <c r="O103" i="8"/>
  <c r="G101" i="8"/>
  <c r="K101" i="8"/>
  <c r="K99" i="8"/>
  <c r="T87" i="8"/>
  <c r="Z87" i="8" s="1"/>
  <c r="B84" i="8"/>
  <c r="T103" i="8"/>
  <c r="O99" i="8"/>
  <c r="T84" i="8"/>
  <c r="O84" i="8"/>
  <c r="Z84" i="8" s="1"/>
  <c r="J101" i="8"/>
  <c r="G87" i="8"/>
  <c r="G104" i="8"/>
  <c r="B99" i="8"/>
  <c r="O92" i="8"/>
  <c r="T106" i="8"/>
  <c r="T81" i="8"/>
  <c r="G78" i="8"/>
  <c r="K97" i="8"/>
  <c r="T86" i="8"/>
  <c r="B81" i="8"/>
  <c r="B89" i="8"/>
  <c r="T105" i="8"/>
  <c r="O85" i="8"/>
  <c r="K88" i="8"/>
  <c r="O86" i="8"/>
  <c r="Z86" i="8" s="1"/>
  <c r="B83" i="8"/>
  <c r="T97" i="8"/>
  <c r="O94" i="8"/>
  <c r="Z94" i="8" s="1"/>
  <c r="B92" i="8"/>
  <c r="B86" i="8"/>
  <c r="T92" i="8"/>
  <c r="O106" i="8"/>
  <c r="Z106" i="8" s="1"/>
  <c r="J98" i="8"/>
  <c r="T91" i="8"/>
  <c r="Z91" i="8" s="1"/>
  <c r="B79" i="8"/>
  <c r="K98" i="8"/>
  <c r="J99" i="8"/>
  <c r="K82" i="8"/>
  <c r="O107" i="8"/>
  <c r="K94" i="8"/>
  <c r="K104" i="8"/>
  <c r="K90" i="8"/>
  <c r="B105" i="8"/>
  <c r="T93" i="8"/>
  <c r="G100" i="8"/>
  <c r="K84" i="8"/>
  <c r="J94" i="8"/>
  <c r="G83" i="8"/>
  <c r="J97" i="8"/>
  <c r="T102" i="8"/>
  <c r="Z102" i="8" s="1"/>
  <c r="J86" i="8"/>
  <c r="J103" i="8"/>
  <c r="G86" i="8"/>
  <c r="T83" i="8"/>
  <c r="T90" i="8"/>
  <c r="Z90" i="8" s="1"/>
  <c r="B102" i="8"/>
  <c r="O88" i="8"/>
  <c r="Z88" i="8" s="1"/>
  <c r="B88" i="8"/>
  <c r="K89" i="8"/>
  <c r="T104" i="8"/>
  <c r="O104" i="8"/>
  <c r="B87" i="8"/>
  <c r="G97" i="8"/>
  <c r="O100" i="8"/>
  <c r="G80" i="8"/>
  <c r="B97" i="8"/>
  <c r="J89" i="8"/>
  <c r="G79" i="8"/>
  <c r="AV15" i="14"/>
  <c r="AV20" i="14"/>
  <c r="AV23" i="14"/>
  <c r="AV25" i="14"/>
  <c r="AV12" i="14"/>
  <c r="AV22" i="14"/>
  <c r="AV28" i="14"/>
  <c r="AV16" i="14"/>
  <c r="AV32" i="14"/>
  <c r="AV11" i="14"/>
  <c r="AV29" i="14"/>
  <c r="AV19" i="14"/>
  <c r="AV21" i="14"/>
  <c r="AV18" i="14"/>
  <c r="AV26" i="14"/>
  <c r="AV24" i="14"/>
  <c r="AV17" i="14"/>
  <c r="AV30" i="14"/>
  <c r="AV27" i="14"/>
  <c r="AV13" i="14"/>
  <c r="AV33" i="14"/>
  <c r="AV14" i="14"/>
  <c r="AV31" i="14"/>
  <c r="Z85" i="8"/>
  <c r="K81" i="8"/>
  <c r="Z92" i="8"/>
  <c r="Z97" i="8"/>
  <c r="Z78" i="8"/>
  <c r="BI34" i="14"/>
  <c r="AV34" i="14"/>
  <c r="CC27" i="14"/>
  <c r="AD28" i="14"/>
  <c r="BO28" i="14"/>
  <c r="BR25" i="14"/>
  <c r="AG35" i="14"/>
  <c r="T35" i="14"/>
  <c r="BL31" i="14"/>
  <c r="BJ33" i="14"/>
  <c r="K34" i="14"/>
  <c r="CF24" i="14"/>
  <c r="AG25" i="14"/>
  <c r="BM30" i="14"/>
  <c r="N31" i="14"/>
  <c r="BW33" i="14"/>
  <c r="X34" i="14"/>
  <c r="BZ30" i="14"/>
  <c r="AA31" i="14"/>
  <c r="Q28" i="14"/>
  <c r="BP27" i="14"/>
  <c r="BS24" i="14"/>
  <c r="T25" i="14"/>
  <c r="I36" i="14"/>
  <c r="V36" i="14"/>
  <c r="AR36" i="14"/>
  <c r="AS35" i="14"/>
  <c r="AT36" i="14"/>
  <c r="AU35" i="14"/>
  <c r="Z99" i="8" l="1"/>
  <c r="Z89" i="8"/>
  <c r="Z82" i="8"/>
  <c r="Z103" i="8"/>
  <c r="Z105" i="8"/>
  <c r="Z81" i="8"/>
  <c r="Z83" i="8"/>
  <c r="Z101" i="8"/>
  <c r="Z104" i="8"/>
  <c r="Z100" i="8"/>
  <c r="Z93" i="8"/>
  <c r="AV35" i="14"/>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AS36" i="14"/>
  <c r="AU36" i="14"/>
  <c r="AT37" i="14"/>
  <c r="AR37" i="14"/>
  <c r="X37" i="14" l="1"/>
  <c r="Y37" i="14" s="1"/>
  <c r="Z37" i="14" s="1"/>
  <c r="AA37" i="14" s="1"/>
  <c r="AB37" i="14" s="1"/>
  <c r="BW36" i="14"/>
  <c r="BJ36" i="14"/>
  <c r="K37" i="14"/>
  <c r="L37" i="14" s="1"/>
  <c r="BV36" i="14"/>
  <c r="BI37" i="14" s="1"/>
  <c r="AV36" i="14"/>
  <c r="T36" i="14"/>
  <c r="AF28" i="14"/>
  <c r="CE27" i="14"/>
  <c r="BL33" i="14"/>
  <c r="M34" i="14"/>
  <c r="AG36" i="14"/>
  <c r="BN31" i="14"/>
  <c r="BQ28" i="14"/>
  <c r="BK34" i="14"/>
  <c r="BY33" i="14"/>
  <c r="Z34" i="14"/>
  <c r="BO30" i="14"/>
  <c r="P31" i="14"/>
  <c r="BR27" i="14"/>
  <c r="S28" i="14"/>
  <c r="BX36"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U37" i="14"/>
  <c r="AT38" i="14"/>
  <c r="AR38" i="14"/>
  <c r="AS37" i="14"/>
  <c r="BJ37" i="14" l="1"/>
  <c r="BZ36" i="14"/>
  <c r="CA36" i="14"/>
  <c r="BY36" i="14"/>
  <c r="AC37" i="14"/>
  <c r="CB36" i="14"/>
  <c r="BK36" i="14"/>
  <c r="BK37" i="14" s="1"/>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T39" i="14"/>
  <c r="AS38" i="14"/>
  <c r="AU38" i="14"/>
  <c r="AR39" i="14"/>
  <c r="BL37" i="14" l="1"/>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T40" i="14"/>
  <c r="AR40" i="14"/>
  <c r="AU39" i="14"/>
  <c r="AS39" i="14"/>
  <c r="BI39" i="14" l="1"/>
  <c r="BI40" i="14" s="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R41" i="14"/>
  <c r="AU40" i="14"/>
  <c r="AT41" i="14"/>
  <c r="AS40"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R42" i="14"/>
  <c r="AS41" i="14"/>
  <c r="AT42" i="14"/>
  <c r="AU41" i="14"/>
  <c r="Y40" i="14" l="1"/>
  <c r="BY39" i="14" s="1"/>
  <c r="CF36" i="14"/>
  <c r="AG37" i="14"/>
  <c r="AV41" i="14"/>
  <c r="T42" i="14"/>
  <c r="AG42" i="14"/>
  <c r="BP34" i="14"/>
  <c r="BP36" i="14"/>
  <c r="BP37" i="14" s="1"/>
  <c r="Q37" i="14"/>
  <c r="BS31" i="14"/>
  <c r="M40" i="14"/>
  <c r="BL39" i="14"/>
  <c r="CD33" i="14"/>
  <c r="AE34" i="14"/>
  <c r="BQ33" i="14"/>
  <c r="R34" i="14"/>
  <c r="BK40" i="14"/>
  <c r="BH42" i="14"/>
  <c r="BI42" i="14"/>
  <c r="BU42" i="14"/>
  <c r="I43" i="14"/>
  <c r="J43" i="14" s="1"/>
  <c r="BJ42" i="14" s="1"/>
  <c r="V43" i="14"/>
  <c r="BV42" i="14" s="1"/>
  <c r="AU42" i="14"/>
  <c r="AR43" i="14"/>
  <c r="AT43" i="14"/>
  <c r="AS42" i="14"/>
  <c r="Z40" i="14" l="1"/>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U43" i="14"/>
  <c r="AT44" i="14"/>
  <c r="AR44" i="14"/>
  <c r="AS43"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S44" i="14"/>
  <c r="AR45" i="14"/>
  <c r="AT45" i="14"/>
  <c r="AU44" i="14"/>
  <c r="Y43" i="14" l="1"/>
  <c r="BY42" i="14" s="1"/>
  <c r="T44" i="14"/>
  <c r="AV44" i="14"/>
  <c r="T45" i="14"/>
  <c r="AG45" i="14"/>
  <c r="BK43" i="14"/>
  <c r="BS34" i="14"/>
  <c r="CB39" i="14"/>
  <c r="AC40" i="14"/>
  <c r="BS36" i="14"/>
  <c r="BS37" i="14" s="1"/>
  <c r="T37" i="14"/>
  <c r="P40" i="14"/>
  <c r="BO39" i="14"/>
  <c r="BL42" i="14"/>
  <c r="M43" i="14"/>
  <c r="BN40" i="14"/>
  <c r="BH45" i="14"/>
  <c r="BU45" i="14"/>
  <c r="I46" i="14"/>
  <c r="BI45" i="14" s="1"/>
  <c r="V46" i="14"/>
  <c r="BV45" i="14" s="1"/>
  <c r="AU45" i="14"/>
  <c r="AS45" i="14"/>
  <c r="AT46" i="14"/>
  <c r="AR46" i="14"/>
  <c r="Z43" i="14" l="1"/>
  <c r="BZ42" i="14" s="1"/>
  <c r="J46" i="14"/>
  <c r="BJ45" i="14" s="1"/>
  <c r="W46" i="14"/>
  <c r="BW45" i="14" s="1"/>
  <c r="AV45" i="14"/>
  <c r="BL43" i="14"/>
  <c r="K46" i="14"/>
  <c r="BO40" i="14"/>
  <c r="CC39" i="14"/>
  <c r="AD40" i="14"/>
  <c r="Q40" i="14"/>
  <c r="BP39" i="14"/>
  <c r="BM42" i="14"/>
  <c r="N43" i="14"/>
  <c r="BH46" i="14"/>
  <c r="BI46" i="14"/>
  <c r="BJ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S46" i="14"/>
  <c r="AT47" i="14"/>
  <c r="AU46" i="14"/>
  <c r="AR47" i="14"/>
  <c r="AA43" i="14" l="1"/>
  <c r="X46" i="14"/>
  <c r="AG47" i="14"/>
  <c r="AV46" i="14"/>
  <c r="T47" i="14"/>
  <c r="BP40" i="14"/>
  <c r="BN42" i="14"/>
  <c r="O43" i="14"/>
  <c r="BQ39" i="14"/>
  <c r="R40" i="14"/>
  <c r="BK45" i="14"/>
  <c r="L46" i="14"/>
  <c r="BM43" i="14"/>
  <c r="AE40" i="14"/>
  <c r="CD39" i="14"/>
  <c r="BX45" i="14"/>
  <c r="Y46" i="14"/>
  <c r="CA42" i="14"/>
  <c r="AB43" i="14"/>
  <c r="I48" i="14"/>
  <c r="J48" i="14" s="1"/>
  <c r="K48" i="14" s="1"/>
  <c r="V48" i="14"/>
  <c r="W48" i="14" s="1"/>
  <c r="X48" i="14" s="1"/>
  <c r="AR48" i="14"/>
  <c r="AT48" i="14"/>
  <c r="AU47" i="14"/>
  <c r="AS47" i="14"/>
  <c r="AV47" i="14" l="1"/>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Y45" i="14"/>
  <c r="Z46" i="14"/>
  <c r="BQ40" i="14"/>
  <c r="CE39" i="14"/>
  <c r="AF40" i="14"/>
  <c r="BL45" i="14"/>
  <c r="M46" i="14"/>
  <c r="P43" i="14"/>
  <c r="BO42" i="14"/>
  <c r="BH48" i="14"/>
  <c r="BU48" i="14"/>
  <c r="I49" i="14"/>
  <c r="BI48" i="14" s="1"/>
  <c r="V49" i="14"/>
  <c r="BV48" i="14" s="1"/>
  <c r="W49" i="14"/>
  <c r="BW48" i="14" s="1"/>
  <c r="AU48" i="14"/>
  <c r="AS48" i="14"/>
  <c r="AR49" i="14"/>
  <c r="AT49" i="14"/>
  <c r="J49" i="14" l="1"/>
  <c r="BJ48" i="14" s="1"/>
  <c r="BJ49" i="14" s="1"/>
  <c r="AV48" i="14"/>
  <c r="T48" i="14"/>
  <c r="BM45" i="14"/>
  <c r="N46" i="14"/>
  <c r="X49" i="14"/>
  <c r="BL46" i="14"/>
  <c r="BR40" i="14"/>
  <c r="BO43" i="14"/>
  <c r="CF39" i="14"/>
  <c r="AG40" i="14"/>
  <c r="BS39" i="14"/>
  <c r="T40" i="14"/>
  <c r="BP42" i="14"/>
  <c r="Q43" i="14"/>
  <c r="BZ45" i="14"/>
  <c r="AA46" i="14"/>
  <c r="AG48" i="14"/>
  <c r="CC42" i="14"/>
  <c r="AD43" i="14"/>
  <c r="BH49" i="14"/>
  <c r="BI49" i="14"/>
  <c r="I50" i="14"/>
  <c r="V50" i="14"/>
  <c r="AS49" i="14"/>
  <c r="AU49" i="14"/>
  <c r="AT50" i="14"/>
  <c r="AR50" i="14"/>
  <c r="K49" i="14" l="1"/>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U50" i="14"/>
  <c r="AR51" i="14"/>
  <c r="AT51" i="14"/>
  <c r="AS50" i="14"/>
  <c r="L49" i="14" l="1"/>
  <c r="BL48" i="14" s="1"/>
  <c r="T50" i="14"/>
  <c r="AV50" i="14"/>
  <c r="AG51" i="14"/>
  <c r="T51" i="14"/>
  <c r="BQ43" i="14"/>
  <c r="AG50" i="14"/>
  <c r="BN46" i="14"/>
  <c r="BK49" i="14"/>
  <c r="CB45" i="14"/>
  <c r="AC46" i="14"/>
  <c r="BR42" i="14"/>
  <c r="S43" i="14"/>
  <c r="Z49" i="14"/>
  <c r="BY48" i="14"/>
  <c r="BO45" i="14"/>
  <c r="P46" i="14"/>
  <c r="CE42" i="14"/>
  <c r="AF43" i="14"/>
  <c r="BH51" i="14"/>
  <c r="BU51" i="14"/>
  <c r="I52" i="14"/>
  <c r="BI51" i="14" s="1"/>
  <c r="V52" i="14"/>
  <c r="W52" i="14" s="1"/>
  <c r="BW51" i="14" s="1"/>
  <c r="AT52" i="14"/>
  <c r="AS51" i="14"/>
  <c r="AR52" i="14"/>
  <c r="AU51" i="14"/>
  <c r="M49" i="14" l="1"/>
  <c r="BV51" i="14"/>
  <c r="J52" i="14"/>
  <c r="BJ51" i="14" s="1"/>
  <c r="AV51" i="14"/>
  <c r="BP45" i="14"/>
  <c r="Q46" i="14"/>
  <c r="BZ48" i="14"/>
  <c r="AA49" i="14"/>
  <c r="BO46" i="14"/>
  <c r="BS42" i="14"/>
  <c r="T43" i="14"/>
  <c r="BM48" i="14"/>
  <c r="N49" i="14"/>
  <c r="X52" i="14"/>
  <c r="K52" i="14"/>
  <c r="CF42" i="14"/>
  <c r="AG43" i="14"/>
  <c r="BR43" i="14"/>
  <c r="BL49" i="14"/>
  <c r="CC45" i="14"/>
  <c r="AD46" i="14"/>
  <c r="BH52" i="14"/>
  <c r="BI52" i="14"/>
  <c r="BJ52" i="14"/>
  <c r="I53" i="14"/>
  <c r="V53" i="14"/>
  <c r="AT53" i="14"/>
  <c r="AU52" i="14"/>
  <c r="AR53" i="14"/>
  <c r="AS52" i="14"/>
  <c r="AV52" i="14" l="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BK51" i="14"/>
  <c r="L52" i="14"/>
  <c r="BQ45" i="14"/>
  <c r="R46" i="14"/>
  <c r="I54" i="14"/>
  <c r="V54" i="14"/>
  <c r="AU53" i="14"/>
  <c r="AR54" i="14"/>
  <c r="AT54" i="14"/>
  <c r="AS53"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U54" i="14"/>
  <c r="AT55" i="14"/>
  <c r="AS54" i="14"/>
  <c r="AR55" i="14"/>
  <c r="BI54" i="14" l="1"/>
  <c r="W55" i="14"/>
  <c r="X55" i="14" s="1"/>
  <c r="Y55" i="14" s="1"/>
  <c r="Z55" i="14" s="1"/>
  <c r="AA55" i="14" s="1"/>
  <c r="AB55" i="14" s="1"/>
  <c r="AC55" i="14" s="1"/>
  <c r="AD55" i="14" s="1"/>
  <c r="AV54" i="14"/>
  <c r="BJ54" i="14"/>
  <c r="BZ54" i="14"/>
  <c r="AD49" i="14"/>
  <c r="CC48" i="14"/>
  <c r="CF45" i="14"/>
  <c r="AG46" i="14"/>
  <c r="BS45" i="14"/>
  <c r="T46" i="14"/>
  <c r="BZ51" i="14"/>
  <c r="AA52" i="14"/>
  <c r="BR46" i="14"/>
  <c r="BP48" i="14"/>
  <c r="Q49" i="14"/>
  <c r="T54" i="14"/>
  <c r="BL52" i="14"/>
  <c r="K55" i="14"/>
  <c r="BM51" i="14"/>
  <c r="N52" i="14"/>
  <c r="BO49" i="14"/>
  <c r="AG54" i="14"/>
  <c r="BH55" i="14"/>
  <c r="BI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T56" i="14"/>
  <c r="AU55" i="14"/>
  <c r="AR56" i="14"/>
  <c r="AS55" i="14"/>
  <c r="BX54" i="14" l="1"/>
  <c r="BY54" i="14"/>
  <c r="BW54" i="14"/>
  <c r="CA54" i="14"/>
  <c r="CC54" i="14"/>
  <c r="AV55" i="14"/>
  <c r="BJ55" i="14"/>
  <c r="AE55" i="14"/>
  <c r="CD54"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U56" i="14"/>
  <c r="AR57" i="14"/>
  <c r="AT57" i="14"/>
  <c r="AS56" i="14"/>
  <c r="AV56" i="14" l="1"/>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J58" i="14" s="1"/>
  <c r="BJ57" i="14" s="1"/>
  <c r="V58" i="14"/>
  <c r="BV57" i="14" s="1"/>
  <c r="W58" i="14"/>
  <c r="BW57" i="14" s="1"/>
  <c r="AT58" i="14"/>
  <c r="AS57" i="14"/>
  <c r="AU57" i="14"/>
  <c r="AR58" i="14"/>
  <c r="BI57" i="14" l="1"/>
  <c r="AV57" i="14"/>
  <c r="BR49" i="14"/>
  <c r="AG49" i="14"/>
  <c r="N55" i="14"/>
  <c r="BM54" i="14"/>
  <c r="BP51" i="14"/>
  <c r="Q52" i="14"/>
  <c r="T57" i="14"/>
  <c r="CC51" i="14"/>
  <c r="AD52" i="14"/>
  <c r="BO52" i="14"/>
  <c r="AG57" i="14"/>
  <c r="BL55" i="14"/>
  <c r="X58" i="14"/>
  <c r="K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R59" i="14"/>
  <c r="AT59" i="14"/>
  <c r="AS58" i="14"/>
  <c r="AU58" i="14"/>
  <c r="AV58" i="14" l="1"/>
  <c r="BP52" i="14"/>
  <c r="AG59" i="14"/>
  <c r="T59" i="14"/>
  <c r="BK57" i="14"/>
  <c r="L58" i="14"/>
  <c r="CD51" i="14"/>
  <c r="AE52" i="14"/>
  <c r="BM55" i="14"/>
  <c r="BS49" i="14"/>
  <c r="BX57" i="14"/>
  <c r="Y58" i="14"/>
  <c r="R52" i="14"/>
  <c r="BQ51" i="14"/>
  <c r="BN54" i="14"/>
  <c r="O55" i="14"/>
  <c r="I60" i="14"/>
  <c r="V60" i="14"/>
  <c r="AR60" i="14"/>
  <c r="AT60" i="14"/>
  <c r="AS59" i="14"/>
  <c r="AU59"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J61" i="14" s="1"/>
  <c r="V61" i="14"/>
  <c r="BV60" i="14" s="1"/>
  <c r="AU60" i="14"/>
  <c r="AT61" i="14"/>
  <c r="AR61" i="14"/>
  <c r="AS60" i="14"/>
  <c r="BI60" i="14" l="1"/>
  <c r="W61" i="14"/>
  <c r="X61" i="14" s="1"/>
  <c r="Y61" i="14" s="1"/>
  <c r="Z61" i="14" s="1"/>
  <c r="AA61" i="14" s="1"/>
  <c r="AB61" i="14" s="1"/>
  <c r="AC61" i="14" s="1"/>
  <c r="AD61" i="14" s="1"/>
  <c r="AE61" i="14" s="1"/>
  <c r="AF61" i="14" s="1"/>
  <c r="CF60" i="14" s="1"/>
  <c r="BJ60" i="14"/>
  <c r="AV60" i="14"/>
  <c r="BO55" i="14"/>
  <c r="BP54" i="14"/>
  <c r="Q55" i="14"/>
  <c r="BZ60" i="14"/>
  <c r="BL58" i="14"/>
  <c r="BS51" i="14"/>
  <c r="T52" i="14"/>
  <c r="CB60" i="14"/>
  <c r="BR52" i="14"/>
  <c r="AA58" i="14"/>
  <c r="BZ57" i="14"/>
  <c r="AG60" i="14"/>
  <c r="K61" i="14"/>
  <c r="CF51" i="14"/>
  <c r="AG52" i="14"/>
  <c r="BM57" i="14"/>
  <c r="N58" i="14"/>
  <c r="T60" i="14"/>
  <c r="BH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S61" i="14"/>
  <c r="AU61" i="14"/>
  <c r="AR62" i="14"/>
  <c r="AT62" i="14"/>
  <c r="BI61" i="14" l="1"/>
  <c r="CE60" i="14"/>
  <c r="CC60" i="14"/>
  <c r="CA60" i="14"/>
  <c r="BW60" i="14"/>
  <c r="BJ61" i="14" s="1"/>
  <c r="BX60" i="14"/>
  <c r="BY60" i="14"/>
  <c r="AG61" i="14"/>
  <c r="CD60"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S62" i="14"/>
  <c r="AT63" i="14"/>
  <c r="AR63" i="14"/>
  <c r="AU62" i="14"/>
  <c r="AV62" i="14" l="1"/>
  <c r="T63" i="14"/>
  <c r="AG63" i="14"/>
  <c r="BR54" i="14"/>
  <c r="S55" i="14"/>
  <c r="M61" i="14"/>
  <c r="BL60" i="14"/>
  <c r="BQ55" i="14"/>
  <c r="BK61" i="14"/>
  <c r="BN58" i="14"/>
  <c r="CB57" i="14"/>
  <c r="AC58" i="14"/>
  <c r="P58" i="14"/>
  <c r="BO57" i="14"/>
  <c r="BH63" i="14"/>
  <c r="BU63" i="14"/>
  <c r="I64" i="14"/>
  <c r="BI63" i="14" s="1"/>
  <c r="V64" i="14"/>
  <c r="BV63" i="14" s="1"/>
  <c r="AR64" i="14"/>
  <c r="AS63" i="14"/>
  <c r="AT64" i="14"/>
  <c r="AU63"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S64" i="14"/>
  <c r="AU64" i="14"/>
  <c r="AR65" i="14"/>
  <c r="AT65"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R66" i="14"/>
  <c r="AT66" i="14"/>
  <c r="AS65" i="14"/>
  <c r="AU65"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T67" i="14"/>
  <c r="AS66" i="14"/>
  <c r="AR67" i="14"/>
  <c r="AU66"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R68" i="14"/>
  <c r="AS67" i="14"/>
  <c r="AT68" i="14"/>
  <c r="AU67"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S68" i="14"/>
  <c r="AR69" i="14"/>
  <c r="AU68" i="14"/>
  <c r="AT69" i="14"/>
  <c r="AV68" i="14" l="1"/>
  <c r="T69" i="14"/>
  <c r="AG69" i="14"/>
  <c r="CA63" i="14"/>
  <c r="AB64" i="14"/>
  <c r="Y67" i="14"/>
  <c r="BX66" i="14"/>
  <c r="BN63" i="14"/>
  <c r="O64" i="14"/>
  <c r="L67" i="14"/>
  <c r="BK66" i="14"/>
  <c r="BR60" i="14"/>
  <c r="S61" i="14"/>
  <c r="BM64" i="14"/>
  <c r="BJ67" i="14"/>
  <c r="BQ61" i="14"/>
  <c r="BH69" i="14"/>
  <c r="BU69" i="14"/>
  <c r="I70" i="14"/>
  <c r="BI69" i="14" s="1"/>
  <c r="V70" i="14"/>
  <c r="BV69" i="14" s="1"/>
  <c r="AT70" i="14"/>
  <c r="AR70" i="14"/>
  <c r="AU69" i="14"/>
  <c r="AS69" i="14"/>
  <c r="J70" i="14" l="1"/>
  <c r="K70" i="14" s="1"/>
  <c r="BK69" i="14" s="1"/>
  <c r="W70" i="14"/>
  <c r="AV69" i="14"/>
  <c r="P64" i="14"/>
  <c r="BO63" i="14"/>
  <c r="BN64" i="14"/>
  <c r="BK67" i="14"/>
  <c r="BR61" i="14"/>
  <c r="CB63" i="14"/>
  <c r="AC64"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R71" i="14"/>
  <c r="AT71" i="14"/>
  <c r="AS70" i="14"/>
  <c r="AU70" i="14"/>
  <c r="L70" i="14" l="1"/>
  <c r="BL69" i="14" s="1"/>
  <c r="BJ69" i="14"/>
  <c r="T71" i="14"/>
  <c r="AG71" i="14"/>
  <c r="BW69" i="14"/>
  <c r="X70" i="14"/>
  <c r="AV70" i="14"/>
  <c r="BM66" i="14"/>
  <c r="N67" i="14"/>
  <c r="BP63" i="14"/>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U71" i="14"/>
  <c r="AT72" i="14"/>
  <c r="AS71" i="14"/>
  <c r="AR72" i="14"/>
  <c r="BJ70" i="14" l="1"/>
  <c r="M70" i="14"/>
  <c r="BX69" i="14"/>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T73" i="14"/>
  <c r="AU72" i="14"/>
  <c r="AR73" i="14"/>
  <c r="AS72"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U73" i="14"/>
  <c r="AS73" i="14"/>
  <c r="AT74" i="14"/>
  <c r="AR74"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U74" i="14"/>
  <c r="AR75" i="14"/>
  <c r="AS74" i="14"/>
  <c r="AT75"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R76" i="14"/>
  <c r="AT76" i="14"/>
  <c r="AU75" i="14"/>
  <c r="AS75"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R77" i="14"/>
  <c r="AT77" i="14"/>
  <c r="AS76" i="14"/>
  <c r="AU76"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T78" i="14"/>
  <c r="AS77" i="14"/>
  <c r="AU77" i="14"/>
  <c r="AR78"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S78" i="14"/>
  <c r="AT79" i="14"/>
  <c r="AR79" i="14"/>
  <c r="AU78"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T80" i="14"/>
  <c r="AS79" i="14"/>
  <c r="AU79" i="14"/>
  <c r="AR80"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U80" i="14"/>
  <c r="AS80" i="14"/>
  <c r="AT81"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I81" i="14"/>
  <c r="BU81" i="14"/>
  <c r="I82" i="14"/>
  <c r="J82" i="14" s="1"/>
  <c r="V82" i="14"/>
  <c r="W82" i="14" s="1"/>
  <c r="AU81" i="14"/>
  <c r="AS81" i="14"/>
  <c r="AT82" i="14"/>
  <c r="AR82" i="14"/>
  <c r="BJ81" i="14" l="1"/>
  <c r="K82" i="14"/>
  <c r="L82" i="14" s="1"/>
  <c r="M82" i="14" s="1"/>
  <c r="N82" i="14" s="1"/>
  <c r="BN81" i="14" s="1"/>
  <c r="X82" i="14"/>
  <c r="BX81" i="14" s="1"/>
  <c r="BW81" i="14"/>
  <c r="BV81" i="14"/>
  <c r="AV81" i="14"/>
  <c r="CE72" i="14"/>
  <c r="AF73" i="14"/>
  <c r="BN76" i="14"/>
  <c r="S73" i="14"/>
  <c r="BR72" i="14"/>
  <c r="CB75" i="14"/>
  <c r="AC76" i="14"/>
  <c r="Y82" i="14"/>
  <c r="BK81" i="14"/>
  <c r="BK82" i="14" s="1"/>
  <c r="BQ73" i="14"/>
  <c r="BO75" i="14"/>
  <c r="P76" i="14"/>
  <c r="BL78" i="14"/>
  <c r="M79" i="14"/>
  <c r="BY78" i="14"/>
  <c r="Z79" i="14"/>
  <c r="BK79" i="14"/>
  <c r="T81" i="14"/>
  <c r="BH82" i="14"/>
  <c r="BI82" i="14"/>
  <c r="I83" i="14"/>
  <c r="J83" i="14" s="1"/>
  <c r="V83" i="14"/>
  <c r="W83" i="14" s="1"/>
  <c r="AR83" i="14"/>
  <c r="AT83" i="14"/>
  <c r="AS82" i="14"/>
  <c r="AU82" i="14"/>
  <c r="BJ82" i="14" l="1"/>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s="1"/>
  <c r="X84" i="14" s="1"/>
  <c r="Y84" i="14" s="1"/>
  <c r="Z84" i="14" s="1"/>
  <c r="AS83" i="14"/>
  <c r="AT84" i="14"/>
  <c r="AR84" i="14"/>
  <c r="AU83" i="14"/>
  <c r="BO81" i="14" l="1"/>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U84" i="14"/>
  <c r="AS84" i="14"/>
  <c r="AR85" i="14"/>
  <c r="AT85"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U85" i="14"/>
  <c r="AR86" i="14"/>
  <c r="AT86" i="14"/>
  <c r="AS85"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U86" i="14"/>
  <c r="AS86" i="14"/>
  <c r="AT87" i="14"/>
  <c r="AR87"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S87" i="14"/>
  <c r="AT88" i="14"/>
  <c r="AR88" i="14"/>
  <c r="AU87"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S88" i="14"/>
  <c r="AR89" i="14"/>
  <c r="AT89" i="14"/>
  <c r="AU88"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U89" i="14"/>
  <c r="AR90" i="14"/>
  <c r="AS89" i="14"/>
  <c r="AT90"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T91" i="14"/>
  <c r="AU90" i="14"/>
  <c r="AS90" i="14"/>
  <c r="AR91" i="14"/>
  <c r="BI90" i="14" l="1"/>
  <c r="W91" i="14"/>
  <c r="BW90" i="14" s="1"/>
  <c r="AV90" i="14"/>
  <c r="M88" i="14"/>
  <c r="BL87" i="14"/>
  <c r="AG90" i="14"/>
  <c r="BN85" i="14"/>
  <c r="BK88" i="14"/>
  <c r="CB84" i="14"/>
  <c r="AC85" i="14"/>
  <c r="K91" i="14"/>
  <c r="Z88" i="14"/>
  <c r="BY87" i="14"/>
  <c r="BO84" i="14"/>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R92" i="14"/>
  <c r="AS91" i="14"/>
  <c r="AT92" i="14"/>
  <c r="AU91" i="14"/>
  <c r="BI91" i="14" l="1"/>
  <c r="X91" i="14"/>
  <c r="AV91" i="14"/>
  <c r="AG92" i="14"/>
  <c r="T92" i="14"/>
  <c r="BO85" i="14"/>
  <c r="CC84" i="14"/>
  <c r="AD85" i="14"/>
  <c r="AA88" i="14"/>
  <c r="BZ87" i="14"/>
  <c r="BL88" i="14"/>
  <c r="BP84" i="14"/>
  <c r="Q85" i="14"/>
  <c r="BK90" i="14"/>
  <c r="L91" i="14"/>
  <c r="BM87" i="14"/>
  <c r="N88" i="14"/>
  <c r="I93" i="14"/>
  <c r="V93" i="14"/>
  <c r="AR93" i="14"/>
  <c r="AU92" i="14"/>
  <c r="AT93" i="14"/>
  <c r="AS92" i="14"/>
  <c r="BX90" i="14" l="1"/>
  <c r="Y91" i="14"/>
  <c r="AV92" i="14"/>
  <c r="BK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U93" i="14"/>
  <c r="AR94" i="14"/>
  <c r="AS93" i="14"/>
  <c r="AT94" i="14"/>
  <c r="AQ3" i="14" l="1"/>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BH5"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R95" i="14"/>
  <c r="AS94" i="14"/>
  <c r="AT95" i="14"/>
  <c r="AU94"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R96" i="14"/>
  <c r="AS95" i="14"/>
  <c r="AT96" i="14"/>
  <c r="AU95" i="14"/>
  <c r="CA90" i="14" l="1"/>
  <c r="AB91" i="14"/>
  <c r="AV95" i="14"/>
  <c r="BK93" i="14"/>
  <c r="L94" i="14"/>
  <c r="R88" i="14"/>
  <c r="BQ87" i="14"/>
  <c r="BJ94" i="14"/>
  <c r="BJ5" i="14" s="1"/>
  <c r="BP88" i="14"/>
  <c r="BX93" i="14"/>
  <c r="Y94" i="14"/>
  <c r="BS85" i="14"/>
  <c r="P91" i="14"/>
  <c r="BO90" i="14"/>
  <c r="AE88" i="14"/>
  <c r="CD87" i="14"/>
  <c r="BN91" i="14"/>
  <c r="AT97" i="14"/>
  <c r="AS96" i="14"/>
  <c r="AR97" i="14"/>
  <c r="AU96" i="14"/>
  <c r="AC91" i="14" l="1"/>
  <c r="CB90" i="14"/>
  <c r="AV96" i="14"/>
  <c r="BO91" i="14"/>
  <c r="Q91" i="14"/>
  <c r="BP90" i="14"/>
  <c r="BR87" i="14"/>
  <c r="S88" i="14"/>
  <c r="BY93" i="14"/>
  <c r="Z94" i="14"/>
  <c r="BK94" i="14"/>
  <c r="BK5" i="14" s="1"/>
  <c r="AF88" i="14"/>
  <c r="CE87" i="14"/>
  <c r="BQ88" i="14"/>
  <c r="BL93" i="14"/>
  <c r="M94" i="14"/>
  <c r="AR98" i="14"/>
  <c r="AS97" i="14"/>
  <c r="AU97" i="14"/>
  <c r="AT98" i="14"/>
  <c r="AD91" i="14" l="1"/>
  <c r="CC90" i="14"/>
  <c r="AV97" i="14"/>
  <c r="BP91" i="14"/>
  <c r="BL94" i="14"/>
  <c r="BL5" i="14" s="1"/>
  <c r="BZ93" i="14"/>
  <c r="AA94" i="14"/>
  <c r="BM93" i="14"/>
  <c r="N94" i="14"/>
  <c r="R91" i="14"/>
  <c r="BQ90" i="14"/>
  <c r="CF87" i="14"/>
  <c r="AG88" i="14"/>
  <c r="BS87" i="14"/>
  <c r="T88" i="14"/>
  <c r="BR88" i="14"/>
  <c r="AR99" i="14"/>
  <c r="AS98" i="14"/>
  <c r="AT99" i="14"/>
  <c r="AU98" i="14"/>
  <c r="BM5" i="14" l="1"/>
  <c r="AE91" i="14"/>
  <c r="CD90" i="14"/>
  <c r="BQ91" i="14" s="1"/>
  <c r="AV98" i="14"/>
  <c r="BS88" i="14"/>
  <c r="BM94" i="14"/>
  <c r="BR90" i="14"/>
  <c r="S91" i="14"/>
  <c r="CA93" i="14"/>
  <c r="AB94" i="14"/>
  <c r="BN93" i="14"/>
  <c r="O94" i="14"/>
  <c r="AR100" i="14"/>
  <c r="AT100" i="14"/>
  <c r="AU99" i="14"/>
  <c r="AS99" i="14"/>
  <c r="AF91" i="14" l="1"/>
  <c r="CF90" i="14" s="1"/>
  <c r="CE90" i="14"/>
  <c r="AV99" i="14"/>
  <c r="BN94" i="14"/>
  <c r="BN5" i="14" s="1"/>
  <c r="BS90" i="14"/>
  <c r="T91" i="14"/>
  <c r="BR91" i="14"/>
  <c r="CB93" i="14"/>
  <c r="AC94" i="14"/>
  <c r="BO93" i="14"/>
  <c r="P94" i="14"/>
  <c r="AU100" i="14"/>
  <c r="AS100" i="14"/>
  <c r="AT101" i="14"/>
  <c r="AR101" i="14"/>
  <c r="AG91" i="14" l="1"/>
  <c r="AV100" i="14"/>
  <c r="CC93" i="14"/>
  <c r="AD94" i="14"/>
  <c r="BS91" i="14"/>
  <c r="BP93" i="14"/>
  <c r="Q94" i="14"/>
  <c r="BO94" i="14"/>
  <c r="BO5" i="14" s="1"/>
  <c r="AR102" i="14"/>
  <c r="AU101" i="14"/>
  <c r="AT102" i="14"/>
  <c r="AS101" i="14"/>
  <c r="AV101" i="14" l="1"/>
  <c r="CD93" i="14"/>
  <c r="AE94" i="14"/>
  <c r="R94" i="14"/>
  <c r="BQ93" i="14"/>
  <c r="BP94" i="14"/>
  <c r="BP5" i="14" s="1"/>
  <c r="AS102" i="14"/>
  <c r="AR103" i="14"/>
  <c r="AU102" i="14"/>
  <c r="AT103" i="14"/>
  <c r="AV102" i="14" l="1"/>
  <c r="BQ94" i="14"/>
  <c r="BQ5" i="14" s="1"/>
  <c r="BR93" i="14"/>
  <c r="S94" i="14"/>
  <c r="CE93" i="14"/>
  <c r="AF94" i="14"/>
  <c r="AT104" i="14"/>
  <c r="AS103" i="14"/>
  <c r="AR104" i="14"/>
  <c r="AU103" i="14"/>
  <c r="AV103" i="14" l="1"/>
  <c r="BR94" i="14"/>
  <c r="BR5" i="14" s="1"/>
  <c r="BS93" i="14"/>
  <c r="T94" i="14"/>
  <c r="CF93" i="14"/>
  <c r="AG94" i="14"/>
  <c r="AU104" i="14"/>
  <c r="AR105" i="14"/>
  <c r="AS104" i="14"/>
  <c r="AT105" i="14"/>
  <c r="AV104" i="14" l="1"/>
  <c r="BS94" i="14"/>
  <c r="BS5" i="14" s="1"/>
  <c r="AA93" i="7" l="1"/>
  <c r="AA32" i="1" l="1"/>
  <c r="Q32" i="1"/>
  <c r="AB46" i="7"/>
  <c r="R46" i="7"/>
  <c r="G12" i="13"/>
  <c r="BK3" i="8"/>
  <c r="R29" i="7" l="1"/>
  <c r="R17" i="7"/>
  <c r="L21" i="13" l="1"/>
  <c r="V65" i="4" s="1"/>
  <c r="V10" i="1"/>
  <c r="V9" i="1"/>
  <c r="V8" i="1"/>
  <c r="Y6" i="1"/>
  <c r="AC6" i="4"/>
  <c r="AC5" i="4"/>
  <c r="AE3" i="4"/>
  <c r="F1" i="2"/>
  <c r="E5" i="2"/>
  <c r="E4" i="2"/>
  <c r="E3" i="2"/>
  <c r="V10" i="7"/>
  <c r="V9" i="7"/>
  <c r="V8" i="7"/>
  <c r="Y6" i="7"/>
  <c r="BK2" i="8"/>
  <c r="BP1" i="8"/>
  <c r="E6" i="9"/>
  <c r="E5" i="9"/>
  <c r="E4" i="9"/>
  <c r="F2" i="9"/>
  <c r="Q48" i="1" l="1"/>
  <c r="AR184" i="14"/>
  <c r="AT181" i="14"/>
  <c r="AT227" i="14"/>
  <c r="AR277" i="14"/>
  <c r="AR149" i="14"/>
  <c r="AU105" i="14"/>
  <c r="AR225" i="14"/>
  <c r="AT311" i="14"/>
  <c r="AR145" i="14"/>
  <c r="AT351" i="14"/>
  <c r="AR117" i="14"/>
  <c r="AR347" i="14"/>
  <c r="AT149" i="14"/>
  <c r="AT216" i="14"/>
  <c r="AT205" i="14"/>
  <c r="AT365" i="14"/>
  <c r="AR153" i="14"/>
  <c r="AR195" i="14"/>
  <c r="AT262" i="14"/>
  <c r="AR199" i="14"/>
  <c r="AR124" i="14"/>
  <c r="AR167" i="14"/>
  <c r="AT266" i="14"/>
  <c r="AR259" i="14"/>
  <c r="AT109" i="14"/>
  <c r="AT342" i="14"/>
  <c r="AT126" i="14"/>
  <c r="AR173" i="14"/>
  <c r="AR262" i="14"/>
  <c r="AT289" i="14"/>
  <c r="AR291" i="14"/>
  <c r="AT202" i="14"/>
  <c r="AT361" i="14"/>
  <c r="AR250" i="14"/>
  <c r="AT279" i="14"/>
  <c r="AR130" i="14"/>
  <c r="AT338" i="14"/>
  <c r="AR132" i="14"/>
  <c r="AT284" i="14"/>
  <c r="AT251" i="14"/>
  <c r="AR345" i="14"/>
  <c r="AT303" i="14"/>
  <c r="AT327" i="14"/>
  <c r="AR304" i="14"/>
  <c r="AR206" i="14"/>
  <c r="AT296" i="14"/>
  <c r="AT306" i="14"/>
  <c r="AR107" i="14"/>
  <c r="AT178" i="14"/>
  <c r="AR337" i="14"/>
  <c r="AR275" i="14"/>
  <c r="AT173" i="14"/>
  <c r="AR213" i="14"/>
  <c r="AT200" i="14"/>
  <c r="AT331" i="14"/>
  <c r="AR355" i="14"/>
  <c r="AT233" i="14"/>
  <c r="AR210" i="14"/>
  <c r="AR249" i="14"/>
  <c r="AR150" i="14"/>
  <c r="AT144" i="14"/>
  <c r="AR286" i="14"/>
  <c r="AT293" i="14"/>
  <c r="AR111" i="14"/>
  <c r="AR239" i="14"/>
  <c r="AR179" i="14"/>
  <c r="AR247" i="14"/>
  <c r="AR261" i="14"/>
  <c r="AR171" i="14"/>
  <c r="AT356" i="14"/>
  <c r="AR362" i="14"/>
  <c r="AR257" i="14"/>
  <c r="AT257" i="14"/>
  <c r="AR271" i="14"/>
  <c r="AT350" i="14"/>
  <c r="AT145" i="14"/>
  <c r="AT239" i="14"/>
  <c r="AR161" i="14"/>
  <c r="AR327" i="14"/>
  <c r="AR302" i="14"/>
  <c r="AT112" i="14"/>
  <c r="AR106" i="14"/>
  <c r="AT150" i="14"/>
  <c r="AT164" i="14"/>
  <c r="AR324" i="14"/>
  <c r="AR211" i="14"/>
  <c r="AT231" i="14"/>
  <c r="AR353" i="14"/>
  <c r="AT247" i="14"/>
  <c r="AT165" i="14"/>
  <c r="AT294" i="14"/>
  <c r="AR236" i="14"/>
  <c r="AR200" i="14"/>
  <c r="AR198" i="14"/>
  <c r="AT158" i="14"/>
  <c r="AT271" i="14"/>
  <c r="AR166" i="14"/>
  <c r="AR177" i="14"/>
  <c r="AR359" i="14"/>
  <c r="AT211" i="14"/>
  <c r="AT299" i="14"/>
  <c r="AR319" i="14"/>
  <c r="AR339" i="14"/>
  <c r="AT314" i="14"/>
  <c r="AR256" i="14"/>
  <c r="AT273" i="14"/>
  <c r="AR120" i="14"/>
  <c r="AT221" i="14"/>
  <c r="AT207" i="14"/>
  <c r="AT349" i="14"/>
  <c r="AR267" i="14"/>
  <c r="AR290" i="14"/>
  <c r="AR242" i="14"/>
  <c r="AR135" i="14"/>
  <c r="AT114" i="14"/>
  <c r="AT203" i="14"/>
  <c r="AT107" i="14"/>
  <c r="AR178" i="14"/>
  <c r="AR172" i="14"/>
  <c r="AT142" i="14"/>
  <c r="AR311" i="14"/>
  <c r="AR281" i="14"/>
  <c r="AT339" i="14"/>
  <c r="AR329" i="14"/>
  <c r="AR169" i="14"/>
  <c r="AR349" i="14"/>
  <c r="AT122" i="14"/>
  <c r="AR170" i="14"/>
  <c r="AT253" i="14"/>
  <c r="AR297" i="14"/>
  <c r="AR323" i="14"/>
  <c r="AT244" i="14"/>
  <c r="AT310" i="14"/>
  <c r="AT246" i="14"/>
  <c r="AT272" i="14"/>
  <c r="AR264" i="14"/>
  <c r="AT334" i="14"/>
  <c r="AR216" i="14"/>
  <c r="AT355" i="14"/>
  <c r="AR110" i="14"/>
  <c r="AT229" i="14"/>
  <c r="AR215" i="14"/>
  <c r="AR270" i="14"/>
  <c r="AT119" i="14"/>
  <c r="AT346" i="14"/>
  <c r="AR209" i="14"/>
  <c r="AR351" i="14"/>
  <c r="AR300" i="14"/>
  <c r="AT261" i="14"/>
  <c r="AT139" i="14"/>
  <c r="AR137" i="14"/>
  <c r="AT167" i="14"/>
  <c r="AT226" i="14"/>
  <c r="AR312" i="14"/>
  <c r="AR296" i="14"/>
  <c r="AR318" i="14"/>
  <c r="AT218" i="14"/>
  <c r="AT275" i="14"/>
  <c r="AR310" i="14"/>
  <c r="AR251" i="14"/>
  <c r="AT196" i="14"/>
  <c r="AT286" i="14"/>
  <c r="AR188" i="14"/>
  <c r="AT225" i="14"/>
  <c r="AT357" i="14"/>
  <c r="AT136" i="14"/>
  <c r="AT137" i="14"/>
  <c r="AR341" i="14"/>
  <c r="AT117" i="14"/>
  <c r="AR268" i="14"/>
  <c r="AR219" i="14"/>
  <c r="AT317" i="14"/>
  <c r="AR303" i="14"/>
  <c r="AT187" i="14"/>
  <c r="AR217" i="14"/>
  <c r="AT276" i="14"/>
  <c r="AR212" i="14"/>
  <c r="AT267" i="14"/>
  <c r="AT179" i="14"/>
  <c r="AR164" i="14"/>
  <c r="AR322" i="14"/>
  <c r="AR276" i="14"/>
  <c r="AT160" i="14"/>
  <c r="AT269" i="14"/>
  <c r="AT360" i="14"/>
  <c r="AR248" i="14"/>
  <c r="AR109" i="14"/>
  <c r="AR139" i="14"/>
  <c r="AT194" i="14"/>
  <c r="AT301" i="14"/>
  <c r="AR163" i="14"/>
  <c r="AR315" i="14"/>
  <c r="AT292" i="14"/>
  <c r="AT325" i="14"/>
  <c r="AT190" i="14"/>
  <c r="AR138" i="14"/>
  <c r="AR361" i="14"/>
  <c r="AT329" i="14"/>
  <c r="AR334" i="14"/>
  <c r="AR344" i="14"/>
  <c r="AT290" i="14"/>
  <c r="AR160" i="14"/>
  <c r="AR252" i="14"/>
  <c r="AT224" i="14"/>
  <c r="AT268" i="14"/>
  <c r="AR144" i="14"/>
  <c r="AT175" i="14"/>
  <c r="AR220" i="14"/>
  <c r="AR274" i="14"/>
  <c r="AT364" i="14"/>
  <c r="AT341" i="14"/>
  <c r="AT281" i="14"/>
  <c r="AT219" i="14"/>
  <c r="AR343" i="14"/>
  <c r="AR123" i="14"/>
  <c r="AT212" i="14"/>
  <c r="AT337" i="14"/>
  <c r="AR263" i="14"/>
  <c r="AT210" i="14"/>
  <c r="AR232" i="14"/>
  <c r="AT191" i="14"/>
  <c r="AR289" i="14"/>
  <c r="AR131" i="14"/>
  <c r="AT166" i="14"/>
  <c r="AT116" i="14"/>
  <c r="AR182" i="14"/>
  <c r="AT345" i="14"/>
  <c r="AT321" i="14"/>
  <c r="AT324" i="14"/>
  <c r="AR142" i="14"/>
  <c r="AR233" i="14"/>
  <c r="AR162" i="14"/>
  <c r="AR330" i="14"/>
  <c r="AR152" i="14"/>
  <c r="AR307" i="14"/>
  <c r="AT328" i="14"/>
  <c r="AT199" i="14"/>
  <c r="AR176" i="14"/>
  <c r="AT264" i="14"/>
  <c r="AR326" i="14"/>
  <c r="AT155" i="14"/>
  <c r="AR181" i="14"/>
  <c r="AT252" i="14"/>
  <c r="AT204" i="14"/>
  <c r="AT176" i="14"/>
  <c r="AR222" i="14"/>
  <c r="AT217" i="14"/>
  <c r="AR146" i="14"/>
  <c r="AR328" i="14"/>
  <c r="AR309" i="14"/>
  <c r="AR140" i="14"/>
  <c r="AT243" i="14"/>
  <c r="AR258" i="14"/>
  <c r="AR151" i="14"/>
  <c r="AT197" i="14"/>
  <c r="AT260" i="14"/>
  <c r="AT270" i="14"/>
  <c r="AR113" i="14"/>
  <c r="AT177" i="14"/>
  <c r="AR204" i="14"/>
  <c r="AR116" i="14"/>
  <c r="AR350" i="14"/>
  <c r="AT123" i="14"/>
  <c r="AT237" i="14"/>
  <c r="AR243" i="14"/>
  <c r="AR244" i="14"/>
  <c r="AT300" i="14"/>
  <c r="AR320" i="14"/>
  <c r="AT258" i="14"/>
  <c r="AR265" i="14"/>
  <c r="AR229" i="14"/>
  <c r="AR245" i="14"/>
  <c r="AT298" i="14"/>
  <c r="AR190" i="14"/>
  <c r="AR119" i="14"/>
  <c r="AT333" i="14"/>
  <c r="AR156" i="14"/>
  <c r="AR196" i="14"/>
  <c r="AT363" i="14"/>
  <c r="AT128" i="14"/>
  <c r="AT134" i="14"/>
  <c r="AT335" i="14"/>
  <c r="AT148" i="14"/>
  <c r="AR282" i="14"/>
  <c r="AR183" i="14"/>
  <c r="AR340" i="14"/>
  <c r="AT320" i="14"/>
  <c r="AR147" i="14"/>
  <c r="AT309" i="14"/>
  <c r="AR203" i="14"/>
  <c r="AR238" i="14"/>
  <c r="AT215" i="14"/>
  <c r="AR224" i="14"/>
  <c r="AT353" i="14"/>
  <c r="AT162" i="14"/>
  <c r="AR234" i="14"/>
  <c r="AR278" i="14"/>
  <c r="AR115" i="14"/>
  <c r="AR316" i="14"/>
  <c r="AT285" i="14"/>
  <c r="AT132" i="14"/>
  <c r="AT143" i="14"/>
  <c r="AR231" i="14"/>
  <c r="AT129" i="14"/>
  <c r="AR292" i="14"/>
  <c r="AT184" i="14"/>
  <c r="AT358" i="14"/>
  <c r="AR108" i="14"/>
  <c r="AT265" i="14"/>
  <c r="AR201" i="14"/>
  <c r="AT120" i="14"/>
  <c r="AT235" i="14"/>
  <c r="AR366" i="14"/>
  <c r="AR335" i="14"/>
  <c r="AR352" i="14"/>
  <c r="AR357" i="14"/>
  <c r="AR308" i="14"/>
  <c r="AR333" i="14"/>
  <c r="AR168" i="14"/>
  <c r="AT297" i="14"/>
  <c r="AT343" i="14"/>
  <c r="AT359" i="14"/>
  <c r="AR159" i="14"/>
  <c r="AR136" i="14"/>
  <c r="AT282" i="14"/>
  <c r="AR283" i="14"/>
  <c r="AR254" i="14"/>
  <c r="AT183" i="14"/>
  <c r="AT336" i="14"/>
  <c r="AR325" i="14"/>
  <c r="AT111" i="14"/>
  <c r="AR287" i="14"/>
  <c r="AT147" i="14"/>
  <c r="AR279" i="14"/>
  <c r="AT161" i="14"/>
  <c r="AR143" i="14"/>
  <c r="AT198" i="14"/>
  <c r="AR175" i="14"/>
  <c r="AR354" i="14"/>
  <c r="AR338" i="14"/>
  <c r="AT163" i="14"/>
  <c r="AR155" i="14"/>
  <c r="AR112" i="14"/>
  <c r="AT241" i="14"/>
  <c r="AR284" i="14"/>
  <c r="AR141" i="14"/>
  <c r="AT312" i="14"/>
  <c r="AR194" i="14"/>
  <c r="AR298" i="14"/>
  <c r="AT344" i="14"/>
  <c r="AT170" i="14"/>
  <c r="AR214" i="14"/>
  <c r="AT280" i="14"/>
  <c r="AR266" i="14"/>
  <c r="AR336" i="14"/>
  <c r="AR260" i="14"/>
  <c r="AT172" i="14"/>
  <c r="AR148" i="14"/>
  <c r="AT250" i="14"/>
  <c r="AT352" i="14"/>
  <c r="AR230" i="14"/>
  <c r="AT222" i="14"/>
  <c r="AT256" i="14"/>
  <c r="AR294" i="14"/>
  <c r="AT316" i="14"/>
  <c r="AT135" i="14"/>
  <c r="AR314" i="14"/>
  <c r="AT322" i="14"/>
  <c r="AR157" i="14"/>
  <c r="AT189" i="14"/>
  <c r="AT138" i="14"/>
  <c r="AR207" i="14"/>
  <c r="AT121" i="14"/>
  <c r="AT242" i="14"/>
  <c r="AR240" i="14"/>
  <c r="AT220" i="14"/>
  <c r="AR189" i="14"/>
  <c r="AR223" i="14"/>
  <c r="AR226" i="14"/>
  <c r="AT182" i="14"/>
  <c r="AT305" i="14"/>
  <c r="AT234" i="14"/>
  <c r="AR228" i="14"/>
  <c r="AT206" i="14"/>
  <c r="AR129" i="14"/>
  <c r="AT295" i="14"/>
  <c r="AR306" i="14"/>
  <c r="AT157" i="14"/>
  <c r="AR121" i="14"/>
  <c r="AR246" i="14"/>
  <c r="AR133" i="14"/>
  <c r="AR358" i="14"/>
  <c r="AT238" i="14"/>
  <c r="AR208" i="14"/>
  <c r="AR202" i="14"/>
  <c r="AR295" i="14"/>
  <c r="AR180" i="14"/>
  <c r="AR187" i="14"/>
  <c r="AR356" i="14"/>
  <c r="AT186" i="14"/>
  <c r="AR165" i="14"/>
  <c r="AT108" i="14"/>
  <c r="AR185" i="14"/>
  <c r="AT201" i="14"/>
  <c r="AT209" i="14"/>
  <c r="AT283" i="14"/>
  <c r="AT307" i="14"/>
  <c r="AR125" i="14"/>
  <c r="AR154" i="14"/>
  <c r="AT171" i="14"/>
  <c r="AR363" i="14"/>
  <c r="AR365" i="14"/>
  <c r="AR293" i="14"/>
  <c r="AT141" i="14"/>
  <c r="AT192" i="14"/>
  <c r="AT156" i="14"/>
  <c r="AR255" i="14"/>
  <c r="AR191" i="14"/>
  <c r="AT146" i="14"/>
  <c r="AT340" i="14"/>
  <c r="AT195" i="14"/>
  <c r="AT223" i="14"/>
  <c r="AR346" i="14"/>
  <c r="AR348" i="14"/>
  <c r="AT185" i="14"/>
  <c r="AT127" i="14"/>
  <c r="AT174" i="14"/>
  <c r="AT302" i="14"/>
  <c r="AT188" i="14"/>
  <c r="AT125" i="14"/>
  <c r="AR134" i="14"/>
  <c r="AS105" i="14"/>
  <c r="AR118" i="14"/>
  <c r="AT130" i="14"/>
  <c r="AT274" i="14"/>
  <c r="AR321" i="14"/>
  <c r="AR205" i="14"/>
  <c r="AT133" i="14"/>
  <c r="AT323" i="14"/>
  <c r="AT288" i="14"/>
  <c r="AR305" i="14"/>
  <c r="AR331" i="14"/>
  <c r="AT278" i="14"/>
  <c r="AT193" i="14"/>
  <c r="AT362" i="14"/>
  <c r="AR128" i="14"/>
  <c r="AT118" i="14"/>
  <c r="AT287" i="14"/>
  <c r="AR241" i="14"/>
  <c r="AR364" i="14"/>
  <c r="AR192" i="14"/>
  <c r="AT115" i="14"/>
  <c r="AT348" i="14"/>
  <c r="AT168" i="14"/>
  <c r="AT180" i="14"/>
  <c r="AT124" i="14"/>
  <c r="AT291" i="14"/>
  <c r="AR122" i="14"/>
  <c r="AT232" i="14"/>
  <c r="AT304" i="14"/>
  <c r="AT248" i="14"/>
  <c r="AR218" i="14"/>
  <c r="AR332" i="14"/>
  <c r="AR272" i="14"/>
  <c r="AR253" i="14"/>
  <c r="AR126" i="14"/>
  <c r="AT153" i="14"/>
  <c r="AT347" i="14"/>
  <c r="AR197" i="14"/>
  <c r="AR273" i="14"/>
  <c r="AR221" i="14"/>
  <c r="AT308" i="14"/>
  <c r="AR186" i="14"/>
  <c r="AT263" i="14"/>
  <c r="AR313" i="14"/>
  <c r="AT249" i="14"/>
  <c r="AT332" i="14"/>
  <c r="AR193" i="14"/>
  <c r="AR114" i="14"/>
  <c r="AR127" i="14"/>
  <c r="AT240" i="14"/>
  <c r="AR158" i="14"/>
  <c r="AT106" i="14"/>
  <c r="AR342" i="14"/>
  <c r="AT159" i="14"/>
  <c r="AT259" i="14"/>
  <c r="AR299" i="14"/>
  <c r="AR285" i="14"/>
  <c r="AR237" i="14"/>
  <c r="AR235" i="14"/>
  <c r="AR288" i="14"/>
  <c r="AT318" i="14"/>
  <c r="AT154" i="14"/>
  <c r="AT354" i="14"/>
  <c r="AR317" i="14"/>
  <c r="AT330" i="14"/>
  <c r="AT214" i="14"/>
  <c r="AR174" i="14"/>
  <c r="AR227" i="14"/>
  <c r="AT113" i="14"/>
  <c r="AT110" i="14"/>
  <c r="AR280" i="14"/>
  <c r="AT228" i="14"/>
  <c r="AT236" i="14"/>
  <c r="AT277" i="14"/>
  <c r="AT169" i="14"/>
  <c r="AR360" i="14"/>
  <c r="AT245" i="14"/>
  <c r="AT151" i="14"/>
  <c r="AT230" i="14"/>
  <c r="AT254" i="14"/>
  <c r="AT319" i="14"/>
  <c r="AR269" i="14"/>
  <c r="AT131" i="14"/>
  <c r="AT140" i="14"/>
  <c r="AT326" i="14"/>
  <c r="AT213" i="14"/>
  <c r="AT152" i="14"/>
  <c r="AT313" i="14"/>
  <c r="AT366" i="14"/>
  <c r="AT255" i="14"/>
  <c r="AT315" i="14"/>
  <c r="AT208" i="14"/>
  <c r="AR301" i="14"/>
  <c r="AV105" i="14" l="1"/>
  <c r="Q51" i="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K14" i="9" l="1"/>
  <c r="J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R80" i="7"/>
  <c r="R83" i="7" s="1"/>
  <c r="R97" i="7"/>
  <c r="O109" i="8" l="1"/>
  <c r="O110" i="8" s="1"/>
  <c r="AT694" i="14" l="1"/>
  <c r="AR368" i="14"/>
  <c r="AT723" i="14"/>
  <c r="AR369" i="14"/>
  <c r="AT812" i="14"/>
  <c r="AR970" i="14"/>
  <c r="AT976" i="14"/>
  <c r="AU356" i="14"/>
  <c r="AT425" i="14"/>
  <c r="AT792" i="14"/>
  <c r="AT733" i="14"/>
  <c r="AT762" i="14"/>
  <c r="AR992" i="14"/>
  <c r="AR1001" i="14"/>
  <c r="AR416" i="14"/>
  <c r="AS131" i="14"/>
  <c r="AR691" i="14"/>
  <c r="AR958" i="14"/>
  <c r="AT521" i="14"/>
  <c r="AR439" i="14"/>
  <c r="AR504" i="14"/>
  <c r="AT732" i="14"/>
  <c r="AU192" i="14"/>
  <c r="AT718" i="14"/>
  <c r="AR514" i="14"/>
  <c r="AR697" i="14"/>
  <c r="AT909" i="14"/>
  <c r="AS202" i="14"/>
  <c r="AR950" i="14"/>
  <c r="AT815" i="14"/>
  <c r="AS113" i="14"/>
  <c r="AT576" i="14"/>
  <c r="AU363" i="14"/>
  <c r="AT702" i="14"/>
  <c r="AR839" i="14"/>
  <c r="AT739" i="14"/>
  <c r="AR757" i="14"/>
  <c r="AT447" i="14"/>
  <c r="AR734" i="14"/>
  <c r="AT949" i="14"/>
  <c r="AT378" i="14"/>
  <c r="AS233" i="14"/>
  <c r="AR622" i="14"/>
  <c r="AT1018" i="14"/>
  <c r="AR902" i="14"/>
  <c r="AS138" i="14"/>
  <c r="AT594" i="14"/>
  <c r="AU344" i="14"/>
  <c r="AR1019" i="14"/>
  <c r="AS269" i="14"/>
  <c r="AU174" i="14"/>
  <c r="AS159" i="14"/>
  <c r="AT746" i="14"/>
  <c r="AR546" i="14"/>
  <c r="AS236" i="14"/>
  <c r="AR712" i="14"/>
  <c r="AR941" i="14"/>
  <c r="AT596" i="14"/>
  <c r="AT629" i="14"/>
  <c r="AR883" i="14"/>
  <c r="AT826" i="14"/>
  <c r="AS338" i="14"/>
  <c r="AT1022" i="14"/>
  <c r="AR687" i="14"/>
  <c r="AR688" i="14"/>
  <c r="AR383" i="14"/>
  <c r="AR722" i="14"/>
  <c r="AT906" i="14"/>
  <c r="AR784" i="14"/>
  <c r="AT866" i="14"/>
  <c r="AR468" i="14"/>
  <c r="AR709" i="14"/>
  <c r="AT422" i="14"/>
  <c r="AT426" i="14"/>
  <c r="AU326" i="14"/>
  <c r="AS301" i="14"/>
  <c r="AT412" i="14"/>
  <c r="AR1061" i="14"/>
  <c r="AU353" i="14"/>
  <c r="AU322" i="14"/>
  <c r="AR650" i="14"/>
  <c r="AR1041" i="14"/>
  <c r="AR764" i="14"/>
  <c r="AU287" i="14"/>
  <c r="AU246" i="14"/>
  <c r="AT511" i="14"/>
  <c r="AR482" i="14"/>
  <c r="AR938" i="14"/>
  <c r="AS266" i="14"/>
  <c r="AR414" i="14"/>
  <c r="AR417" i="14"/>
  <c r="AS172" i="14"/>
  <c r="AT877" i="14"/>
  <c r="AT504" i="14"/>
  <c r="AR943" i="14"/>
  <c r="AT801" i="14"/>
  <c r="AR462" i="14"/>
  <c r="AT620" i="14"/>
  <c r="AT413" i="14"/>
  <c r="AU112" i="14"/>
  <c r="AT411" i="14"/>
  <c r="AU279" i="14"/>
  <c r="AS218" i="14"/>
  <c r="AT636" i="14"/>
  <c r="AT1044" i="14"/>
  <c r="AT1026" i="14"/>
  <c r="AS219" i="14"/>
  <c r="AS288" i="14"/>
  <c r="AU154" i="14"/>
  <c r="AS247" i="14"/>
  <c r="AR454" i="14"/>
  <c r="AR892" i="14"/>
  <c r="AR785" i="14"/>
  <c r="AT465" i="14"/>
  <c r="AR617" i="14"/>
  <c r="AT568" i="14"/>
  <c r="AT884" i="14"/>
  <c r="AT517" i="14"/>
  <c r="AT1013" i="14"/>
  <c r="AT993" i="14"/>
  <c r="AT373" i="14"/>
  <c r="AT463" i="14"/>
  <c r="AR815" i="14"/>
  <c r="AR478" i="14"/>
  <c r="AT479" i="14"/>
  <c r="AR367" i="14"/>
  <c r="AT713" i="14"/>
  <c r="AT805" i="14"/>
  <c r="AR589" i="14"/>
  <c r="AR640" i="14"/>
  <c r="AR928" i="14"/>
  <c r="AR662" i="14"/>
  <c r="AR890" i="14"/>
  <c r="AT752" i="14"/>
  <c r="AS112" i="14"/>
  <c r="AR814" i="14"/>
  <c r="AS321" i="14"/>
  <c r="AR944" i="14"/>
  <c r="AR579" i="14"/>
  <c r="AT803" i="14"/>
  <c r="AR807" i="14"/>
  <c r="AU362" i="14"/>
  <c r="AT516" i="14"/>
  <c r="AS176" i="14"/>
  <c r="AT738" i="14"/>
  <c r="AT442" i="14"/>
  <c r="AR1035" i="14"/>
  <c r="AT1041" i="14"/>
  <c r="AS356" i="14"/>
  <c r="AT623" i="14"/>
  <c r="AR426" i="14"/>
  <c r="AR681" i="14"/>
  <c r="AT676" i="14"/>
  <c r="AR701" i="14"/>
  <c r="AT548" i="14"/>
  <c r="AT831" i="14"/>
  <c r="AR506" i="14"/>
  <c r="AR1043" i="14"/>
  <c r="AR393" i="14"/>
  <c r="AR488" i="14"/>
  <c r="AR961" i="14"/>
  <c r="AU269" i="14"/>
  <c r="AR534" i="14"/>
  <c r="AS179" i="14"/>
  <c r="AR753" i="14"/>
  <c r="AR411" i="14"/>
  <c r="AU285" i="14"/>
  <c r="AR675" i="14"/>
  <c r="AT910" i="14"/>
  <c r="AU361" i="14"/>
  <c r="AT787" i="14"/>
  <c r="AT673" i="14"/>
  <c r="AT586" i="14"/>
  <c r="AR511" i="14"/>
  <c r="AT496" i="14"/>
  <c r="AS259" i="14"/>
  <c r="AR1009" i="14"/>
  <c r="AR659" i="14"/>
  <c r="AT758" i="14"/>
  <c r="AT907" i="14"/>
  <c r="AU220" i="14"/>
  <c r="AR803" i="14"/>
  <c r="AT575" i="14"/>
  <c r="AT917" i="14"/>
  <c r="AT1043" i="14"/>
  <c r="AR823" i="14"/>
  <c r="AT845" i="14"/>
  <c r="AR910" i="14"/>
  <c r="AR562" i="14"/>
  <c r="AT665" i="14"/>
  <c r="AR800" i="14"/>
  <c r="AR894" i="14"/>
  <c r="AT1071" i="14"/>
  <c r="AS341" i="14"/>
  <c r="AT616" i="14"/>
  <c r="AR656" i="14"/>
  <c r="AR986" i="14"/>
  <c r="AU260" i="14"/>
  <c r="AR1081" i="14"/>
  <c r="AR955" i="14"/>
  <c r="AS328" i="14"/>
  <c r="AS212" i="14"/>
  <c r="AR929" i="14"/>
  <c r="AT814" i="14"/>
  <c r="AT955" i="14"/>
  <c r="AT506" i="14"/>
  <c r="AR466" i="14"/>
  <c r="AS166" i="14"/>
  <c r="AU190" i="14"/>
  <c r="AR677" i="14"/>
  <c r="AR908" i="14"/>
  <c r="AT492" i="14"/>
  <c r="AR440" i="14"/>
  <c r="AR620" i="14"/>
  <c r="AT708" i="14"/>
  <c r="AS254" i="14"/>
  <c r="AR520" i="14"/>
  <c r="AU110" i="14"/>
  <c r="AT874" i="14"/>
  <c r="AR395" i="14"/>
  <c r="AT486" i="14"/>
  <c r="AT786" i="14"/>
  <c r="AS292" i="14"/>
  <c r="AS224" i="14"/>
  <c r="AS274" i="14"/>
  <c r="AT722" i="14"/>
  <c r="AT784" i="14"/>
  <c r="AR400" i="14"/>
  <c r="AU189" i="14"/>
  <c r="AU253" i="14"/>
  <c r="AR727" i="14"/>
  <c r="AT451" i="14"/>
  <c r="AR522" i="14"/>
  <c r="AR874" i="14"/>
  <c r="AR1008" i="14"/>
  <c r="AR1080" i="14"/>
  <c r="AT1080" i="14"/>
  <c r="AU318" i="14"/>
  <c r="AT652" i="14"/>
  <c r="AS240" i="14"/>
  <c r="AR924" i="14"/>
  <c r="AU304" i="14"/>
  <c r="AR537" i="14"/>
  <c r="AT765" i="14"/>
  <c r="AT964" i="14"/>
  <c r="AS278" i="14"/>
  <c r="AS281" i="14"/>
  <c r="AT748" i="14"/>
  <c r="AT1009" i="14"/>
  <c r="AR1078" i="14"/>
  <c r="AR962" i="14"/>
  <c r="AR629" i="14"/>
  <c r="AS284" i="14"/>
  <c r="AR489" i="14"/>
  <c r="AT811" i="14"/>
  <c r="AR763" i="14"/>
  <c r="AS169" i="14"/>
  <c r="AT691" i="14"/>
  <c r="AS119" i="14"/>
  <c r="AT386" i="14"/>
  <c r="AR428" i="14"/>
  <c r="AT533" i="14"/>
  <c r="AS204" i="14"/>
  <c r="AR1025" i="14"/>
  <c r="AR570" i="14"/>
  <c r="AT730" i="14"/>
  <c r="AR379" i="14"/>
  <c r="AR725" i="14"/>
  <c r="AT923" i="14"/>
  <c r="AS147" i="14"/>
  <c r="AT550" i="14"/>
  <c r="AS265" i="14"/>
  <c r="AR751" i="14"/>
  <c r="AR838" i="14"/>
  <c r="AT474" i="14"/>
  <c r="AR735" i="14"/>
  <c r="AU244" i="14"/>
  <c r="AU352" i="14"/>
  <c r="AR818" i="14"/>
  <c r="AS164" i="14"/>
  <c r="AS244" i="14"/>
  <c r="AT455" i="14"/>
  <c r="AT669" i="14"/>
  <c r="AT476" i="14"/>
  <c r="AU255" i="14"/>
  <c r="AU236" i="14"/>
  <c r="AU351" i="14"/>
  <c r="AT868" i="14"/>
  <c r="AT950" i="14"/>
  <c r="AR1064" i="14"/>
  <c r="AU115" i="14"/>
  <c r="AU337" i="14"/>
  <c r="AS180" i="14"/>
  <c r="AR512" i="14"/>
  <c r="AT892" i="14"/>
  <c r="AT836" i="14"/>
  <c r="AU249" i="14"/>
  <c r="AU140" i="14"/>
  <c r="AS199" i="14"/>
  <c r="AT867" i="14"/>
  <c r="AT961" i="14"/>
  <c r="AS354" i="14"/>
  <c r="AR457" i="14"/>
  <c r="AU156" i="14"/>
  <c r="AT695" i="14"/>
  <c r="AT888" i="14"/>
  <c r="AR498" i="14"/>
  <c r="AU297" i="14"/>
  <c r="AS300" i="14"/>
  <c r="AS145" i="14"/>
  <c r="AT912" i="14"/>
  <c r="AR496" i="14"/>
  <c r="AR597" i="14"/>
  <c r="AT898" i="14"/>
  <c r="AR995" i="14"/>
  <c r="AR973" i="14"/>
  <c r="AR729" i="14"/>
  <c r="AU311" i="14"/>
  <c r="AT401" i="14"/>
  <c r="AU176" i="14"/>
  <c r="AR404" i="14"/>
  <c r="AT705" i="14"/>
  <c r="AR419" i="14"/>
  <c r="AU169" i="14"/>
  <c r="AS333" i="14"/>
  <c r="AS170" i="14"/>
  <c r="AR975" i="14"/>
  <c r="AT605" i="14"/>
  <c r="AT469" i="14"/>
  <c r="AT461" i="14"/>
  <c r="AT434" i="14"/>
  <c r="AR415" i="14"/>
  <c r="AT573" i="14"/>
  <c r="AS106" i="14"/>
  <c r="AT893" i="14"/>
  <c r="AT1021" i="14"/>
  <c r="AS140" i="14"/>
  <c r="AR900" i="14"/>
  <c r="AS221" i="14"/>
  <c r="AT948" i="14"/>
  <c r="AR541" i="14"/>
  <c r="AU319" i="14"/>
  <c r="AU117" i="14"/>
  <c r="AT820" i="14"/>
  <c r="AT390" i="14"/>
  <c r="AT485" i="14"/>
  <c r="AT795" i="14"/>
  <c r="AR507" i="14"/>
  <c r="AR480" i="14"/>
  <c r="AR679" i="14"/>
  <c r="AT640" i="14"/>
  <c r="AU149" i="14"/>
  <c r="AR940" i="14"/>
  <c r="AT755" i="14"/>
  <c r="AT725" i="14"/>
  <c r="AU142" i="14"/>
  <c r="AR432" i="14"/>
  <c r="AR436" i="14"/>
  <c r="AU289" i="14"/>
  <c r="AR766" i="14"/>
  <c r="AR1068" i="14"/>
  <c r="AR744" i="14"/>
  <c r="AU196" i="14"/>
  <c r="AR420" i="14"/>
  <c r="AS137" i="14"/>
  <c r="AR567" i="14"/>
  <c r="AS195" i="14"/>
  <c r="AR993" i="14"/>
  <c r="AR914" i="14"/>
  <c r="AT802" i="14"/>
  <c r="AR901" i="14"/>
  <c r="AU202" i="14"/>
  <c r="AT1081" i="14"/>
  <c r="AU243" i="14"/>
  <c r="AU327" i="14"/>
  <c r="AT501" i="14"/>
  <c r="AS308" i="14"/>
  <c r="AT641" i="14"/>
  <c r="AR580" i="14"/>
  <c r="AR1049" i="14"/>
  <c r="AT840" i="14"/>
  <c r="AT939" i="14"/>
  <c r="AT435" i="14"/>
  <c r="AT678" i="14"/>
  <c r="AT740" i="14"/>
  <c r="AS206" i="14"/>
  <c r="AR696" i="14"/>
  <c r="AT913" i="14"/>
  <c r="AR592" i="14"/>
  <c r="AR653" i="14"/>
  <c r="AR431" i="14"/>
  <c r="AU349" i="14"/>
  <c r="AT571" i="14"/>
  <c r="AS173" i="14"/>
  <c r="AT651" i="14"/>
  <c r="AR669" i="14"/>
  <c r="AU119" i="14"/>
  <c r="AU229" i="14"/>
  <c r="AT547" i="14"/>
  <c r="AT405" i="14"/>
  <c r="AU341" i="14"/>
  <c r="AT916" i="14"/>
  <c r="AR880" i="14"/>
  <c r="AT1027" i="14"/>
  <c r="AT1051" i="14"/>
  <c r="AT897" i="14"/>
  <c r="AU233" i="14"/>
  <c r="AR911" i="14"/>
  <c r="AU302" i="14"/>
  <c r="AR703" i="14"/>
  <c r="AT667" i="14"/>
  <c r="AR816" i="14"/>
  <c r="AR434" i="14"/>
  <c r="AR569" i="14"/>
  <c r="AT1065" i="14"/>
  <c r="AR1016" i="14"/>
  <c r="AR410" i="14"/>
  <c r="AR853" i="14"/>
  <c r="AR913" i="14"/>
  <c r="AS303" i="14"/>
  <c r="AR1005" i="14"/>
  <c r="AT376" i="14"/>
  <c r="AT832" i="14"/>
  <c r="AR380" i="14"/>
  <c r="AR974" i="14"/>
  <c r="AU167" i="14"/>
  <c r="AT835" i="14"/>
  <c r="AU300" i="14"/>
  <c r="AU274" i="14"/>
  <c r="AT729" i="14"/>
  <c r="AR882" i="14"/>
  <c r="AU360" i="14"/>
  <c r="AR544" i="14"/>
  <c r="AT689" i="14"/>
  <c r="AT592" i="14"/>
  <c r="AR857" i="14"/>
  <c r="AR1074" i="14"/>
  <c r="AU224" i="14"/>
  <c r="AT706" i="14"/>
  <c r="AR946" i="14"/>
  <c r="AU256" i="14"/>
  <c r="AR820" i="14"/>
  <c r="AT498" i="14"/>
  <c r="AS335" i="14"/>
  <c r="AR916" i="14"/>
  <c r="AS304" i="14"/>
  <c r="AT457" i="14"/>
  <c r="AT473" i="14"/>
  <c r="AS186" i="14"/>
  <c r="AR444" i="14"/>
  <c r="AT766" i="14"/>
  <c r="AR376" i="14"/>
  <c r="AR829" i="14"/>
  <c r="AS167" i="14"/>
  <c r="AU357" i="14"/>
  <c r="AT542" i="14"/>
  <c r="AS275" i="14"/>
  <c r="AR693" i="14"/>
  <c r="AR789" i="14"/>
  <c r="AR1020" i="14"/>
  <c r="AS261" i="14"/>
  <c r="AR442" i="14"/>
  <c r="AR1018" i="14"/>
  <c r="AR391" i="14"/>
  <c r="AT466" i="14"/>
  <c r="AR954" i="14"/>
  <c r="AT647" i="14"/>
  <c r="AR885" i="14"/>
  <c r="AR1014" i="14"/>
  <c r="AT1055" i="14"/>
  <c r="AU107" i="14"/>
  <c r="AS157" i="14"/>
  <c r="AR449" i="14"/>
  <c r="AS344" i="14"/>
  <c r="AR649" i="14"/>
  <c r="AU283" i="14"/>
  <c r="AR971" i="14"/>
  <c r="AU226" i="14"/>
  <c r="AR487" i="14"/>
  <c r="AU268" i="14"/>
  <c r="AT637" i="14"/>
  <c r="AT541" i="14"/>
  <c r="AR887" i="14"/>
  <c r="AS322" i="14"/>
  <c r="AT808" i="14"/>
  <c r="AT379" i="14"/>
  <c r="AT439" i="14"/>
  <c r="AR844" i="14"/>
  <c r="AR385" i="14"/>
  <c r="AS200" i="14"/>
  <c r="AT963" i="14"/>
  <c r="AR591" i="14"/>
  <c r="AR413" i="14"/>
  <c r="AR719" i="14"/>
  <c r="AR723" i="14"/>
  <c r="AS360" i="14"/>
  <c r="AR714" i="14"/>
  <c r="AR433" i="14"/>
  <c r="AT429" i="14"/>
  <c r="AU162" i="14"/>
  <c r="AR574" i="14"/>
  <c r="AR378" i="14"/>
  <c r="AR758" i="14"/>
  <c r="AT1005" i="14"/>
  <c r="AT969" i="14"/>
  <c r="AR936" i="14"/>
  <c r="AR760" i="14"/>
  <c r="AT682" i="14"/>
  <c r="AT537" i="14"/>
  <c r="AR683" i="14"/>
  <c r="AT1033" i="14"/>
  <c r="AR780" i="14"/>
  <c r="AS297" i="14"/>
  <c r="AR920" i="14"/>
  <c r="AR1063" i="14"/>
  <c r="AR637" i="14"/>
  <c r="AR425" i="14"/>
  <c r="AR445" i="14"/>
  <c r="AR673" i="14"/>
  <c r="AU364" i="14"/>
  <c r="AU216" i="14"/>
  <c r="AT878" i="14"/>
  <c r="AR381" i="14"/>
  <c r="AT684" i="14"/>
  <c r="AT1028" i="14"/>
  <c r="AT945" i="14"/>
  <c r="AT577" i="14"/>
  <c r="AR1073" i="14"/>
  <c r="AU271" i="14"/>
  <c r="AR587" i="14"/>
  <c r="AS117" i="14"/>
  <c r="AT666" i="14"/>
  <c r="AR390" i="14"/>
  <c r="AT859" i="14"/>
  <c r="AR685" i="14"/>
  <c r="AS270" i="14"/>
  <c r="AU111" i="14"/>
  <c r="AR1033" i="14"/>
  <c r="AT591" i="14"/>
  <c r="AR1024" i="14"/>
  <c r="AR531" i="14"/>
  <c r="AU359" i="14"/>
  <c r="AU187" i="14"/>
  <c r="AT649" i="14"/>
  <c r="AT1020" i="14"/>
  <c r="AT759" i="14"/>
  <c r="AR1052" i="14"/>
  <c r="AS339" i="14"/>
  <c r="AS318" i="14"/>
  <c r="AR720" i="14"/>
  <c r="AS175" i="14"/>
  <c r="AU316" i="14"/>
  <c r="AT927" i="14"/>
  <c r="AT813" i="14"/>
  <c r="AU258" i="14"/>
  <c r="AR614" i="14"/>
  <c r="AT488" i="14"/>
  <c r="AT400" i="14"/>
  <c r="AS185" i="14"/>
  <c r="AT692" i="14"/>
  <c r="AR801" i="14"/>
  <c r="AT588" i="14"/>
  <c r="AU137" i="14"/>
  <c r="AR793" i="14"/>
  <c r="AT389" i="14"/>
  <c r="AR791" i="14"/>
  <c r="AT929" i="14"/>
  <c r="AS152" i="14"/>
  <c r="AS316" i="14"/>
  <c r="AT601" i="14"/>
  <c r="AT558" i="14"/>
  <c r="AR435" i="14"/>
  <c r="AU313" i="14"/>
  <c r="AR594" i="14"/>
  <c r="AR1003" i="14"/>
  <c r="AT1048" i="14"/>
  <c r="AR756" i="14"/>
  <c r="AS149" i="14"/>
  <c r="AR926" i="14"/>
  <c r="AR1067" i="14"/>
  <c r="AT819" i="14"/>
  <c r="AR1028" i="14"/>
  <c r="AR486" i="14"/>
  <c r="AT735" i="14"/>
  <c r="AS229" i="14"/>
  <c r="AT995" i="14"/>
  <c r="AS245" i="14"/>
  <c r="AR590" i="14"/>
  <c r="AR370" i="14"/>
  <c r="AR566" i="14"/>
  <c r="AR513" i="14"/>
  <c r="AT843" i="14"/>
  <c r="AT532" i="14"/>
  <c r="AR781" i="14"/>
  <c r="AT600" i="14"/>
  <c r="AU301" i="14"/>
  <c r="AT645" i="14"/>
  <c r="AR394" i="14"/>
  <c r="AT562" i="14"/>
  <c r="AS239" i="14"/>
  <c r="AU340" i="14"/>
  <c r="AR695" i="14"/>
  <c r="AU201" i="14"/>
  <c r="AR951" i="14"/>
  <c r="AU147" i="14"/>
  <c r="AT546" i="14"/>
  <c r="AU128" i="14"/>
  <c r="AU179" i="14"/>
  <c r="AT714" i="14"/>
  <c r="AR543" i="14"/>
  <c r="AU278" i="14"/>
  <c r="AT1070" i="14"/>
  <c r="AS312" i="14"/>
  <c r="AR747" i="14"/>
  <c r="AT535" i="14"/>
  <c r="AT1034" i="14"/>
  <c r="AR804" i="14"/>
  <c r="AS121" i="14"/>
  <c r="AS135" i="14"/>
  <c r="AR1059" i="14"/>
  <c r="AU225" i="14"/>
  <c r="AR860" i="14"/>
  <c r="AT578" i="14"/>
  <c r="AT1085" i="14"/>
  <c r="AT988" i="14"/>
  <c r="AR732" i="14"/>
  <c r="AT675" i="14"/>
  <c r="AS184" i="14"/>
  <c r="AU317" i="14"/>
  <c r="AT745" i="14"/>
  <c r="AT767" i="14"/>
  <c r="AR557" i="14"/>
  <c r="AU346" i="14"/>
  <c r="AT685" i="14"/>
  <c r="AU166" i="14"/>
  <c r="AR418" i="14"/>
  <c r="AT1001" i="14"/>
  <c r="AR873" i="14"/>
  <c r="AT512" i="14"/>
  <c r="AT526" i="14"/>
  <c r="AT901" i="14"/>
  <c r="AT850" i="14"/>
  <c r="AU118" i="14"/>
  <c r="AS132" i="14"/>
  <c r="AR423" i="14"/>
  <c r="AR978" i="14"/>
  <c r="AT654" i="14"/>
  <c r="AT528" i="14"/>
  <c r="AU161" i="14"/>
  <c r="AS280" i="14"/>
  <c r="AT371" i="14"/>
  <c r="AS323" i="14"/>
  <c r="AT393" i="14"/>
  <c r="AR956" i="14"/>
  <c r="AR554" i="14"/>
  <c r="AT747" i="14"/>
  <c r="AR884" i="14"/>
  <c r="AT367" i="14"/>
  <c r="AU235" i="14"/>
  <c r="AS326" i="14"/>
  <c r="AR667" i="14"/>
  <c r="AU227" i="14"/>
  <c r="AS150" i="14"/>
  <c r="AR642" i="14"/>
  <c r="AU286" i="14"/>
  <c r="AR474" i="14"/>
  <c r="AT870" i="14"/>
  <c r="AT589" i="14"/>
  <c r="AR643" i="14"/>
  <c r="AR865" i="14"/>
  <c r="AU127" i="14"/>
  <c r="AU265" i="14"/>
  <c r="AR963" i="14"/>
  <c r="AU126" i="14"/>
  <c r="AT499" i="14"/>
  <c r="AT410" i="14"/>
  <c r="AU348" i="14"/>
  <c r="AR831" i="14"/>
  <c r="AU288" i="14"/>
  <c r="AT856" i="14"/>
  <c r="AU141" i="14"/>
  <c r="AT613" i="14"/>
  <c r="AS235" i="14"/>
  <c r="AS225" i="14"/>
  <c r="AT982" i="14"/>
  <c r="AS122" i="14"/>
  <c r="AT885" i="14"/>
  <c r="AR553" i="14"/>
  <c r="AT590" i="14"/>
  <c r="AR647" i="14"/>
  <c r="AT904" i="14"/>
  <c r="AR854" i="14"/>
  <c r="AR374" i="14"/>
  <c r="AU238" i="14"/>
  <c r="AR705" i="14"/>
  <c r="AT402" i="14"/>
  <c r="AR906" i="14"/>
  <c r="AT903" i="14"/>
  <c r="AU365" i="14"/>
  <c r="AS361" i="14"/>
  <c r="AS207" i="14"/>
  <c r="AR1023" i="14"/>
  <c r="AU208" i="14"/>
  <c r="AT397" i="14"/>
  <c r="AT977" i="14"/>
  <c r="AR1039" i="14"/>
  <c r="AR1070" i="14"/>
  <c r="AT886" i="14"/>
  <c r="AR1060" i="14"/>
  <c r="AR549" i="14"/>
  <c r="AR868" i="14"/>
  <c r="AR790" i="14"/>
  <c r="AS289" i="14"/>
  <c r="AT1074" i="14"/>
  <c r="AT1040" i="14"/>
  <c r="AR960" i="14"/>
  <c r="AT700" i="14"/>
  <c r="AR994" i="14"/>
  <c r="AT460" i="14"/>
  <c r="AS257" i="14"/>
  <c r="AR797" i="14"/>
  <c r="AR824" i="14"/>
  <c r="AT862" i="14"/>
  <c r="AR555" i="14"/>
  <c r="AR516" i="14"/>
  <c r="AR731" i="14"/>
  <c r="AR408" i="14"/>
  <c r="AS189" i="14"/>
  <c r="AT937" i="14"/>
  <c r="AU293" i="14"/>
  <c r="AR878" i="14"/>
  <c r="AT1006" i="14"/>
  <c r="AS336" i="14"/>
  <c r="AT828" i="14"/>
  <c r="AU295" i="14"/>
  <c r="AR748" i="14"/>
  <c r="AU164" i="14"/>
  <c r="AR401" i="14"/>
  <c r="AR834" i="14"/>
  <c r="AU347" i="14"/>
  <c r="AT441" i="14"/>
  <c r="AR778" i="14"/>
  <c r="AR984" i="14"/>
  <c r="AR524" i="14"/>
  <c r="AR1036" i="14"/>
  <c r="AU132" i="14"/>
  <c r="AU284" i="14"/>
  <c r="AT987" i="14"/>
  <c r="AT416" i="14"/>
  <c r="AT593" i="14"/>
  <c r="AT407" i="14"/>
  <c r="AS118" i="14"/>
  <c r="AT905" i="14"/>
  <c r="AT471" i="14"/>
  <c r="AR556" i="14"/>
  <c r="AU143" i="14"/>
  <c r="AR548" i="14"/>
  <c r="AR945" i="14"/>
  <c r="AT472" i="14"/>
  <c r="AR919" i="14"/>
  <c r="AR799" i="14"/>
  <c r="AU186" i="14"/>
  <c r="AR861" i="14"/>
  <c r="AT1017" i="14"/>
  <c r="AR752" i="14"/>
  <c r="AR1021" i="14"/>
  <c r="AT453" i="14"/>
  <c r="AR564" i="14"/>
  <c r="AT370" i="14"/>
  <c r="AS141" i="14"/>
  <c r="AU273" i="14"/>
  <c r="AU248" i="14"/>
  <c r="AT417" i="14"/>
  <c r="AR664" i="14"/>
  <c r="AS347" i="14"/>
  <c r="AR877" i="14"/>
  <c r="AT716" i="14"/>
  <c r="AU185" i="14"/>
  <c r="AR648" i="14"/>
  <c r="AS286" i="14"/>
  <c r="AT895" i="14"/>
  <c r="AT952" i="14"/>
  <c r="AR470" i="14"/>
  <c r="AR1054" i="14"/>
  <c r="AR876" i="14"/>
  <c r="AT503" i="14"/>
  <c r="AU178" i="14"/>
  <c r="AR898" i="14"/>
  <c r="AT680" i="14"/>
  <c r="AT1031" i="14"/>
  <c r="AR1030" i="14"/>
  <c r="AT657" i="14"/>
  <c r="AT523" i="14"/>
  <c r="AT414" i="14"/>
  <c r="AT871" i="14"/>
  <c r="AR773" i="14"/>
  <c r="AU298" i="14"/>
  <c r="AT919" i="14"/>
  <c r="AU159" i="14"/>
  <c r="AT1052" i="14"/>
  <c r="AR774" i="14"/>
  <c r="AU146" i="14"/>
  <c r="AR492" i="14"/>
  <c r="AS315" i="14"/>
  <c r="AS250" i="14"/>
  <c r="AR1084" i="14"/>
  <c r="AR813" i="14"/>
  <c r="AT377" i="14"/>
  <c r="AR976" i="14"/>
  <c r="AR915" i="14"/>
  <c r="AU135" i="14"/>
  <c r="AS187" i="14"/>
  <c r="AT797" i="14"/>
  <c r="AT687" i="14"/>
  <c r="AR658" i="14"/>
  <c r="AT538" i="14"/>
  <c r="AT854" i="14"/>
  <c r="AT712" i="14"/>
  <c r="AT510" i="14"/>
  <c r="AR616" i="14"/>
  <c r="AT478" i="14"/>
  <c r="AU219" i="14"/>
  <c r="AT553" i="14"/>
  <c r="AT720" i="14"/>
  <c r="AT602" i="14"/>
  <c r="AT582" i="14"/>
  <c r="AU121" i="14"/>
  <c r="AR493" i="14"/>
  <c r="AU305" i="14"/>
  <c r="AT974" i="14"/>
  <c r="AU211" i="14"/>
  <c r="AT829" i="14"/>
  <c r="AR708" i="14"/>
  <c r="AR859" i="14"/>
  <c r="AU240" i="14"/>
  <c r="AR939" i="14"/>
  <c r="AR471" i="14"/>
  <c r="AR593" i="14"/>
  <c r="AS311" i="14"/>
  <c r="AR825" i="14"/>
  <c r="AU281" i="14"/>
  <c r="AT368" i="14"/>
  <c r="AR713" i="14"/>
  <c r="AS305" i="14"/>
  <c r="AS282" i="14"/>
  <c r="AT837" i="14"/>
  <c r="AS183" i="14"/>
  <c r="AR917" i="14"/>
  <c r="AT1002" i="14"/>
  <c r="AU173" i="14"/>
  <c r="AR576" i="14"/>
  <c r="AU136" i="14"/>
  <c r="AR657" i="14"/>
  <c r="AT621" i="14"/>
  <c r="AT946" i="14"/>
  <c r="AT807" i="14"/>
  <c r="AT664" i="14"/>
  <c r="AT887" i="14"/>
  <c r="AR473" i="14"/>
  <c r="AS364" i="14"/>
  <c r="AT794" i="14"/>
  <c r="AR991" i="14"/>
  <c r="AT773" i="14"/>
  <c r="AT572" i="14"/>
  <c r="AR899" i="14"/>
  <c r="AS309" i="14"/>
  <c r="AR1057" i="14"/>
  <c r="AR460" i="14"/>
  <c r="AT380" i="14"/>
  <c r="AR812" i="14"/>
  <c r="AR925" i="14"/>
  <c r="AU308" i="14"/>
  <c r="AR981" i="14"/>
  <c r="AR1022" i="14"/>
  <c r="AU181" i="14"/>
  <c r="AS139" i="14"/>
  <c r="AR736" i="14"/>
  <c r="AR581" i="14"/>
  <c r="AU194" i="14"/>
  <c r="AS290" i="14"/>
  <c r="AR909" i="14"/>
  <c r="AT853" i="14"/>
  <c r="AT994" i="14"/>
  <c r="AR412" i="14"/>
  <c r="AS120" i="14"/>
  <c r="AT989" i="14"/>
  <c r="AT703" i="14"/>
  <c r="AT581" i="14"/>
  <c r="AR494" i="14"/>
  <c r="AT781" i="14"/>
  <c r="AT525" i="14"/>
  <c r="AR608" i="14"/>
  <c r="AU350" i="14"/>
  <c r="AT800" i="14"/>
  <c r="AR463" i="14"/>
  <c r="AU247" i="14"/>
  <c r="AR523" i="14"/>
  <c r="AR542" i="14"/>
  <c r="AR461" i="14"/>
  <c r="AR443" i="14"/>
  <c r="AS171" i="14"/>
  <c r="AR495" i="14"/>
  <c r="AT947" i="14"/>
  <c r="AT677" i="14"/>
  <c r="AT824" i="14"/>
  <c r="AS363" i="14"/>
  <c r="AT737" i="14"/>
  <c r="AR740" i="14"/>
  <c r="AT574" i="14"/>
  <c r="AR1037" i="14"/>
  <c r="AT1029" i="14"/>
  <c r="AS243" i="14"/>
  <c r="AT973" i="14"/>
  <c r="AR1046" i="14"/>
  <c r="AR806" i="14"/>
  <c r="AR666" i="14"/>
  <c r="AR765" i="14"/>
  <c r="AR923" i="14"/>
  <c r="AR787" i="14"/>
  <c r="AR965" i="14"/>
  <c r="AR689" i="14"/>
  <c r="AR851" i="14"/>
  <c r="AR392" i="14"/>
  <c r="AR1051" i="14"/>
  <c r="AS190" i="14"/>
  <c r="AT527" i="14"/>
  <c r="AS279" i="14"/>
  <c r="AT968" i="14"/>
  <c r="AR997" i="14"/>
  <c r="AT943" i="14"/>
  <c r="AU106" i="14"/>
  <c r="AR377" i="14"/>
  <c r="AT790" i="14"/>
  <c r="AR671" i="14"/>
  <c r="AT445" i="14"/>
  <c r="AT663" i="14"/>
  <c r="AT972" i="14"/>
  <c r="AS294" i="14"/>
  <c r="AT728" i="14"/>
  <c r="AS125" i="14"/>
  <c r="AR628" i="14"/>
  <c r="AS299" i="14"/>
  <c r="AT698" i="14"/>
  <c r="AS258" i="14"/>
  <c r="AT707" i="14"/>
  <c r="AT1030" i="14"/>
  <c r="AT1079" i="14"/>
  <c r="AU325" i="14"/>
  <c r="AS203" i="14"/>
  <c r="AR663" i="14"/>
  <c r="AT611" i="14"/>
  <c r="AT1035" i="14"/>
  <c r="AU205" i="14"/>
  <c r="AT509" i="14"/>
  <c r="AR530" i="14"/>
  <c r="AT775" i="14"/>
  <c r="AR1034" i="14"/>
  <c r="AU266" i="14"/>
  <c r="AR755" i="14"/>
  <c r="AS153" i="14"/>
  <c r="AU207" i="14"/>
  <c r="AT799" i="14"/>
  <c r="AR668" i="14"/>
  <c r="AS148" i="14"/>
  <c r="AU122" i="14"/>
  <c r="AR661" i="14"/>
  <c r="AR903" i="14"/>
  <c r="AS129" i="14"/>
  <c r="AR559" i="14"/>
  <c r="AS337" i="14"/>
  <c r="AT864" i="14"/>
  <c r="AU242" i="14"/>
  <c r="AR808" i="14"/>
  <c r="AR828" i="14"/>
  <c r="AS267" i="14"/>
  <c r="AR421" i="14"/>
  <c r="AS273" i="14"/>
  <c r="AR779" i="14"/>
  <c r="AR1045" i="14"/>
  <c r="AT668" i="14"/>
  <c r="AR989" i="14"/>
  <c r="AR476" i="14"/>
  <c r="AT579" i="14"/>
  <c r="AU282" i="14"/>
  <c r="AR505" i="14"/>
  <c r="AR742" i="14"/>
  <c r="AR674" i="14"/>
  <c r="AR610" i="14"/>
  <c r="AS160" i="14"/>
  <c r="AT1045" i="14"/>
  <c r="AR535" i="14"/>
  <c r="AT387" i="14"/>
  <c r="AS146" i="14"/>
  <c r="AT436" i="14"/>
  <c r="AR582" i="14"/>
  <c r="AU131" i="14"/>
  <c r="AT1060" i="14"/>
  <c r="AR477" i="14"/>
  <c r="AT717" i="14"/>
  <c r="AT624" i="14"/>
  <c r="AT922" i="14"/>
  <c r="AU366" i="14"/>
  <c r="AT990" i="14"/>
  <c r="AT821" i="14"/>
  <c r="AU328" i="14"/>
  <c r="AR770" i="14"/>
  <c r="AR568" i="14"/>
  <c r="AT788" i="14"/>
  <c r="AR1026" i="14"/>
  <c r="AR798" i="14"/>
  <c r="AS144" i="14"/>
  <c r="AT852" i="14"/>
  <c r="AT381" i="14"/>
  <c r="AU165" i="14"/>
  <c r="AR969" i="14"/>
  <c r="AR621" i="14"/>
  <c r="AT467" i="14"/>
  <c r="AR772" i="14"/>
  <c r="AR762" i="14"/>
  <c r="AT530" i="14"/>
  <c r="AT928" i="14"/>
  <c r="AT567" i="14"/>
  <c r="AT627" i="14"/>
  <c r="AR931" i="14"/>
  <c r="AU237" i="14"/>
  <c r="AT544" i="14"/>
  <c r="AU114" i="14"/>
  <c r="AR456" i="14"/>
  <c r="AR710" i="14"/>
  <c r="AR895" i="14"/>
  <c r="AS256" i="14"/>
  <c r="AU261" i="14"/>
  <c r="AS351" i="14"/>
  <c r="AU239" i="14"/>
  <c r="AS222" i="14"/>
  <c r="AR612" i="14"/>
  <c r="AR809" i="14"/>
  <c r="AT659" i="14"/>
  <c r="AT1023" i="14"/>
  <c r="AT935" i="14"/>
  <c r="AR586" i="14"/>
  <c r="AT514" i="14"/>
  <c r="AR517" i="14"/>
  <c r="AU321" i="14"/>
  <c r="AR573" i="14"/>
  <c r="AT524" i="14"/>
  <c r="AT931" i="14"/>
  <c r="AT679" i="14"/>
  <c r="AS114" i="14"/>
  <c r="AR743" i="14"/>
  <c r="AR619" i="14"/>
  <c r="AS314" i="14"/>
  <c r="AR529" i="14"/>
  <c r="AT984" i="14"/>
  <c r="AT549" i="14"/>
  <c r="AU339" i="14"/>
  <c r="AT1011" i="14"/>
  <c r="AU329" i="14"/>
  <c r="AS355" i="14"/>
  <c r="AT693" i="14"/>
  <c r="AR682" i="14"/>
  <c r="AT628" i="14"/>
  <c r="AR497" i="14"/>
  <c r="AR922" i="14"/>
  <c r="AS181" i="14"/>
  <c r="AR599" i="14"/>
  <c r="AS127" i="14"/>
  <c r="AT1025" i="14"/>
  <c r="AT625" i="14"/>
  <c r="AR539" i="14"/>
  <c r="AU331" i="14"/>
  <c r="AR676" i="14"/>
  <c r="AS188" i="14"/>
  <c r="AR776" i="14"/>
  <c r="AT844" i="14"/>
  <c r="AR1055" i="14"/>
  <c r="AU354" i="14"/>
  <c r="AT770" i="14"/>
  <c r="AT633" i="14"/>
  <c r="AT395" i="14"/>
  <c r="AU294" i="14"/>
  <c r="AT430" i="14"/>
  <c r="AR1006" i="14"/>
  <c r="AR761" i="14"/>
  <c r="AR1083" i="14"/>
  <c r="AR1000" i="14"/>
  <c r="AT873" i="14"/>
  <c r="AU306" i="14"/>
  <c r="AR572" i="14"/>
  <c r="AR957" i="14"/>
  <c r="AU292" i="14"/>
  <c r="AT880" i="14"/>
  <c r="AS158" i="14"/>
  <c r="AT869" i="14"/>
  <c r="AS366" i="14"/>
  <c r="AU323" i="14"/>
  <c r="AU330" i="14"/>
  <c r="AU234" i="14"/>
  <c r="AT975" i="14"/>
  <c r="AR840" i="14"/>
  <c r="AT890" i="14"/>
  <c r="AT804" i="14"/>
  <c r="AT489" i="14"/>
  <c r="AR852" i="14"/>
  <c r="AT999" i="14"/>
  <c r="AT830" i="14"/>
  <c r="AT841" i="14"/>
  <c r="AR948" i="14"/>
  <c r="AU303" i="14"/>
  <c r="AR686" i="14"/>
  <c r="AU163" i="14"/>
  <c r="AR519" i="14"/>
  <c r="AU338" i="14"/>
  <c r="AR794" i="14"/>
  <c r="AR1012" i="14"/>
  <c r="AR869" i="14"/>
  <c r="AU355" i="14"/>
  <c r="AT484" i="14"/>
  <c r="AS302" i="14"/>
  <c r="AT555" i="14"/>
  <c r="AU198" i="14"/>
  <c r="AR867" i="14"/>
  <c r="AR979" i="14"/>
  <c r="AU197" i="14"/>
  <c r="AT671" i="14"/>
  <c r="AR702" i="14"/>
  <c r="AT565" i="14"/>
  <c r="AT1084" i="14"/>
  <c r="AS227" i="14"/>
  <c r="AR448" i="14"/>
  <c r="AT953" i="14"/>
  <c r="AU333" i="14"/>
  <c r="AU203" i="14"/>
  <c r="AS136" i="14"/>
  <c r="AR933" i="14"/>
  <c r="AR830" i="14"/>
  <c r="AT507" i="14"/>
  <c r="AT482" i="14"/>
  <c r="AT660" i="14"/>
  <c r="AS283" i="14"/>
  <c r="AS220" i="14"/>
  <c r="AT726" i="14"/>
  <c r="AT570" i="14"/>
  <c r="AS234" i="14"/>
  <c r="AR1065" i="14"/>
  <c r="AR842" i="14"/>
  <c r="AT1058" i="14"/>
  <c r="AS296" i="14"/>
  <c r="AT965" i="14"/>
  <c r="AU168" i="14"/>
  <c r="AT791" i="14"/>
  <c r="AT1056" i="14"/>
  <c r="AR518" i="14"/>
  <c r="AR429" i="14"/>
  <c r="AR389" i="14"/>
  <c r="AS324" i="14"/>
  <c r="AS268" i="14"/>
  <c r="AT1003" i="14"/>
  <c r="AT778" i="14"/>
  <c r="AS271" i="14"/>
  <c r="AS215" i="14"/>
  <c r="AU267" i="14"/>
  <c r="AT423" i="14"/>
  <c r="AR446" i="14"/>
  <c r="AR930" i="14"/>
  <c r="AS306" i="14"/>
  <c r="AT481" i="14"/>
  <c r="AR896" i="14"/>
  <c r="AR607" i="14"/>
  <c r="AS264" i="14"/>
  <c r="AR475" i="14"/>
  <c r="AT543" i="14"/>
  <c r="AT520" i="14"/>
  <c r="AT626" i="14"/>
  <c r="AR479" i="14"/>
  <c r="AR927" i="14"/>
  <c r="AT404" i="14"/>
  <c r="AT585" i="14"/>
  <c r="AT789" i="14"/>
  <c r="AT847" i="14"/>
  <c r="AT672" i="14"/>
  <c r="AR551" i="14"/>
  <c r="AT1019" i="14"/>
  <c r="AR1004" i="14"/>
  <c r="AR605" i="14"/>
  <c r="AS208" i="14"/>
  <c r="AR966" i="14"/>
  <c r="AR1017" i="14"/>
  <c r="AU125" i="14"/>
  <c r="AU342" i="14"/>
  <c r="AT495" i="14"/>
  <c r="AR1011" i="14"/>
  <c r="AT911" i="14"/>
  <c r="AT764" i="14"/>
  <c r="AT634" i="14"/>
  <c r="AT1078" i="14"/>
  <c r="AT838" i="14"/>
  <c r="AU315" i="14"/>
  <c r="AR503" i="14"/>
  <c r="AU223" i="14"/>
  <c r="AR821" i="14"/>
  <c r="AT818" i="14"/>
  <c r="AT750" i="14"/>
  <c r="AR613" i="14"/>
  <c r="AU160" i="14"/>
  <c r="AR1031" i="14"/>
  <c r="AT446" i="14"/>
  <c r="AT921" i="14"/>
  <c r="AR398" i="14"/>
  <c r="AR598" i="14"/>
  <c r="AT1000" i="14"/>
  <c r="AS359" i="14"/>
  <c r="AT796" i="14"/>
  <c r="AR875" i="14"/>
  <c r="AT715" i="14"/>
  <c r="AU150" i="14"/>
  <c r="AR651" i="14"/>
  <c r="AS345" i="14"/>
  <c r="AR485" i="14"/>
  <c r="AT882" i="14"/>
  <c r="AT769" i="14"/>
  <c r="AT851" i="14"/>
  <c r="AU222" i="14"/>
  <c r="AS216" i="14"/>
  <c r="AT957" i="14"/>
  <c r="AT432" i="14"/>
  <c r="AT783" i="14"/>
  <c r="AT403" i="14"/>
  <c r="AR1066" i="14"/>
  <c r="AR1038" i="14"/>
  <c r="AR835" i="14"/>
  <c r="AT810" i="14"/>
  <c r="AR988" i="14"/>
  <c r="AR403" i="14"/>
  <c r="AR407" i="14"/>
  <c r="AT744" i="14"/>
  <c r="AR836" i="14"/>
  <c r="AU200" i="14"/>
  <c r="AR718" i="14"/>
  <c r="AT642" i="14"/>
  <c r="AU231" i="14"/>
  <c r="AT1039" i="14"/>
  <c r="AS325" i="14"/>
  <c r="AT438" i="14"/>
  <c r="AR715" i="14"/>
  <c r="AR1002" i="14"/>
  <c r="AS307" i="14"/>
  <c r="AU139" i="14"/>
  <c r="AR849" i="14"/>
  <c r="AR578" i="14"/>
  <c r="AS362" i="14"/>
  <c r="AR795" i="14"/>
  <c r="AR782" i="14"/>
  <c r="AR575" i="14"/>
  <c r="AT614" i="14"/>
  <c r="AU221" i="14"/>
  <c r="AR862" i="14"/>
  <c r="AS327" i="14"/>
  <c r="AR998" i="14"/>
  <c r="AT427" i="14"/>
  <c r="AR382" i="14"/>
  <c r="AT448" i="14"/>
  <c r="AT643" i="14"/>
  <c r="AT491" i="14"/>
  <c r="AS130" i="14"/>
  <c r="AR822" i="14"/>
  <c r="AT609" i="14"/>
  <c r="AT1038" i="14"/>
  <c r="AR863" i="14"/>
  <c r="AS263" i="14"/>
  <c r="AR872" i="14"/>
  <c r="AS151" i="14"/>
  <c r="AU215" i="14"/>
  <c r="AR525" i="14"/>
  <c r="AS332" i="14"/>
  <c r="AS133" i="14"/>
  <c r="AT727" i="14"/>
  <c r="AR641" i="14"/>
  <c r="AR1069" i="14"/>
  <c r="AT849" i="14"/>
  <c r="AR990" i="14"/>
  <c r="AR968" i="14"/>
  <c r="AR447" i="14"/>
  <c r="AT1016" i="14"/>
  <c r="AR372" i="14"/>
  <c r="AR563" i="14"/>
  <c r="AR665" i="14"/>
  <c r="AT674" i="14"/>
  <c r="AU272" i="14"/>
  <c r="AT875" i="14"/>
  <c r="AU113" i="14"/>
  <c r="AT1067" i="14"/>
  <c r="AT1049" i="14"/>
  <c r="AR540" i="14"/>
  <c r="AT908" i="14"/>
  <c r="AU310" i="14"/>
  <c r="AR484" i="14"/>
  <c r="AR422" i="14"/>
  <c r="AU123" i="14"/>
  <c r="AT603" i="14"/>
  <c r="AU134" i="14"/>
  <c r="AT833" i="14"/>
  <c r="AT780" i="14"/>
  <c r="AU145" i="14"/>
  <c r="AS211" i="14"/>
  <c r="AU218" i="14"/>
  <c r="AS205" i="14"/>
  <c r="AR635" i="14"/>
  <c r="AR490" i="14"/>
  <c r="AR841" i="14"/>
  <c r="AS295" i="14"/>
  <c r="AR459" i="14"/>
  <c r="AS213" i="14"/>
  <c r="AU309" i="14"/>
  <c r="AR644" i="14"/>
  <c r="AS155" i="14"/>
  <c r="AT751" i="14"/>
  <c r="AR636" i="14"/>
  <c r="AT449" i="14"/>
  <c r="AR977" i="14"/>
  <c r="AR588" i="14"/>
  <c r="AT635" i="14"/>
  <c r="AR1082" i="14"/>
  <c r="AR527" i="14"/>
  <c r="AU129" i="14"/>
  <c r="AS126" i="14"/>
  <c r="AR627" i="14"/>
  <c r="AT604" i="14"/>
  <c r="AR717" i="14"/>
  <c r="AU312" i="14"/>
  <c r="AT761" i="14"/>
  <c r="AT753" i="14"/>
  <c r="AT763" i="14"/>
  <c r="AT942" i="14"/>
  <c r="AS293" i="14"/>
  <c r="AT475" i="14"/>
  <c r="AS277" i="14"/>
  <c r="AT391" i="14"/>
  <c r="AT1066" i="14"/>
  <c r="AU116" i="14"/>
  <c r="AT440" i="14"/>
  <c r="AR858" i="14"/>
  <c r="AT1062" i="14"/>
  <c r="AT1069" i="14"/>
  <c r="AR871" i="14"/>
  <c r="AR424" i="14"/>
  <c r="AR502" i="14"/>
  <c r="AT734" i="14"/>
  <c r="AT985" i="14"/>
  <c r="AS182" i="14"/>
  <c r="AT983" i="14"/>
  <c r="AS255" i="14"/>
  <c r="AU180" i="14"/>
  <c r="AT536" i="14"/>
  <c r="AR726" i="14"/>
  <c r="AR1010" i="14"/>
  <c r="AT958" i="14"/>
  <c r="AU148" i="14"/>
  <c r="AT846" i="14"/>
  <c r="AU259" i="14"/>
  <c r="AR577" i="14"/>
  <c r="AS249" i="14"/>
  <c r="AT653" i="14"/>
  <c r="AR856" i="14"/>
  <c r="AU232" i="14"/>
  <c r="AT480" i="14"/>
  <c r="AR866" i="14"/>
  <c r="AT926" i="14"/>
  <c r="AT615" i="14"/>
  <c r="AT372" i="14"/>
  <c r="AT986" i="14"/>
  <c r="AT839" i="14"/>
  <c r="AR603" i="14"/>
  <c r="AT960" i="14"/>
  <c r="AR888" i="14"/>
  <c r="AT385" i="14"/>
  <c r="AT617" i="14"/>
  <c r="AT900" i="14"/>
  <c r="AT464" i="14"/>
  <c r="AU228" i="14"/>
  <c r="AS348" i="14"/>
  <c r="AT374" i="14"/>
  <c r="AR817" i="14"/>
  <c r="AS178" i="14"/>
  <c r="AT933" i="14"/>
  <c r="AR769" i="14"/>
  <c r="AT1037" i="14"/>
  <c r="AR565" i="14"/>
  <c r="AR1044" i="14"/>
  <c r="AR451" i="14"/>
  <c r="AR953" i="14"/>
  <c r="AT991" i="14"/>
  <c r="AT1075" i="14"/>
  <c r="AR935" i="14"/>
  <c r="AT1054" i="14"/>
  <c r="AT607" i="14"/>
  <c r="AT1014" i="14"/>
  <c r="AT384" i="14"/>
  <c r="AR373" i="14"/>
  <c r="AR455" i="14"/>
  <c r="AU170" i="14"/>
  <c r="AR684" i="14"/>
  <c r="AR706" i="14"/>
  <c r="AU213" i="14"/>
  <c r="AT883" i="14"/>
  <c r="AS231" i="14"/>
  <c r="AT798" i="14"/>
  <c r="AT823" i="14"/>
  <c r="AU217" i="14"/>
  <c r="AT539" i="14"/>
  <c r="AR1007" i="14"/>
  <c r="AR1015" i="14"/>
  <c r="AS201" i="14"/>
  <c r="AR964" i="14"/>
  <c r="AS154" i="14"/>
  <c r="AS252" i="14"/>
  <c r="AU264" i="14"/>
  <c r="AR510" i="14"/>
  <c r="AT1072" i="14"/>
  <c r="AT459" i="14"/>
  <c r="AR399" i="14"/>
  <c r="AS342" i="14"/>
  <c r="AR558" i="14"/>
  <c r="AR987" i="14"/>
  <c r="AR634" i="14"/>
  <c r="AS272" i="14"/>
  <c r="AT1083" i="14"/>
  <c r="AR458" i="14"/>
  <c r="AS226" i="14"/>
  <c r="AR733" i="14"/>
  <c r="AT959" i="14"/>
  <c r="AT822" i="14"/>
  <c r="AT502" i="14"/>
  <c r="AU182" i="14"/>
  <c r="AT1004" i="14"/>
  <c r="AT979" i="14"/>
  <c r="AR660" i="14"/>
  <c r="AR585" i="14"/>
  <c r="AU153" i="14"/>
  <c r="AT406" i="14"/>
  <c r="AU276" i="14"/>
  <c r="AU210" i="14"/>
  <c r="AR846" i="14"/>
  <c r="AT772" i="14"/>
  <c r="AT597" i="14"/>
  <c r="AT918" i="14"/>
  <c r="AT902" i="14"/>
  <c r="AT388" i="14"/>
  <c r="AS358" i="14"/>
  <c r="AT584" i="14"/>
  <c r="AT704" i="14"/>
  <c r="AU193" i="14"/>
  <c r="AT915" i="14"/>
  <c r="AT1061" i="14"/>
  <c r="AR584" i="14"/>
  <c r="AU277" i="14"/>
  <c r="AU204" i="14"/>
  <c r="AS217" i="14"/>
  <c r="AR550" i="14"/>
  <c r="AT754" i="14"/>
  <c r="AS223" i="14"/>
  <c r="AR749" i="14"/>
  <c r="AT477" i="14"/>
  <c r="AU296" i="14"/>
  <c r="AT661" i="14"/>
  <c r="AT855" i="14"/>
  <c r="AT431" i="14"/>
  <c r="AR397" i="14"/>
  <c r="AT646" i="14"/>
  <c r="AS251" i="14"/>
  <c r="AU324" i="14"/>
  <c r="AR721" i="14"/>
  <c r="AT816" i="14"/>
  <c r="AU184" i="14"/>
  <c r="AR645" i="14"/>
  <c r="AT996" i="14"/>
  <c r="AS156" i="14"/>
  <c r="AR786" i="14"/>
  <c r="AU108" i="14"/>
  <c r="AR985" i="14"/>
  <c r="AR1053" i="14"/>
  <c r="AT944" i="14"/>
  <c r="AR552" i="14"/>
  <c r="AR768" i="14"/>
  <c r="AU245" i="14"/>
  <c r="AR600" i="14"/>
  <c r="AT1077" i="14"/>
  <c r="AT1057" i="14"/>
  <c r="AS162" i="14"/>
  <c r="AS177" i="14"/>
  <c r="AR833" i="14"/>
  <c r="AT513" i="14"/>
  <c r="AR630" i="14"/>
  <c r="AR501" i="14"/>
  <c r="AR464" i="14"/>
  <c r="AR848" i="14"/>
  <c r="AT980" i="14"/>
  <c r="AT534" i="14"/>
  <c r="AR805" i="14"/>
  <c r="AU358" i="14"/>
  <c r="AU171" i="14"/>
  <c r="AU120" i="14"/>
  <c r="AS192" i="14"/>
  <c r="AT394" i="14"/>
  <c r="AT561" i="14"/>
  <c r="AT872" i="14"/>
  <c r="AR904" i="14"/>
  <c r="AR694" i="14"/>
  <c r="AT452" i="14"/>
  <c r="AT701" i="14"/>
  <c r="AR437" i="14"/>
  <c r="AR672" i="14"/>
  <c r="AR746" i="14"/>
  <c r="AT951" i="14"/>
  <c r="AT934" i="14"/>
  <c r="AS110" i="14"/>
  <c r="AR891" i="14"/>
  <c r="AU155" i="14"/>
  <c r="AR427" i="14"/>
  <c r="AR465" i="14"/>
  <c r="AT771" i="14"/>
  <c r="AT930" i="14"/>
  <c r="AT622" i="14"/>
  <c r="AU133" i="14"/>
  <c r="AR716" i="14"/>
  <c r="AT857" i="14"/>
  <c r="AT515" i="14"/>
  <c r="AU275" i="14"/>
  <c r="AT865" i="14"/>
  <c r="AT967" i="14"/>
  <c r="AT749" i="14"/>
  <c r="AR602" i="14"/>
  <c r="AR792" i="14"/>
  <c r="AR1056" i="14"/>
  <c r="AR972" i="14"/>
  <c r="AR533" i="14"/>
  <c r="AR611" i="14"/>
  <c r="AT396" i="14"/>
  <c r="AR802" i="14"/>
  <c r="AS174" i="14"/>
  <c r="AR921" i="14"/>
  <c r="AT419" i="14"/>
  <c r="AS108" i="14"/>
  <c r="AT421" i="14"/>
  <c r="AR561" i="14"/>
  <c r="AR907" i="14"/>
  <c r="AR609" i="14"/>
  <c r="AR515" i="14"/>
  <c r="AT1015" i="14"/>
  <c r="AR639" i="14"/>
  <c r="AT462" i="14"/>
  <c r="AR615" i="14"/>
  <c r="AT924" i="14"/>
  <c r="AT559" i="14"/>
  <c r="AR438" i="14"/>
  <c r="AR1047" i="14"/>
  <c r="AS194" i="14"/>
  <c r="AT860" i="14"/>
  <c r="AR560" i="14"/>
  <c r="AR905" i="14"/>
  <c r="AU270" i="14"/>
  <c r="AR583" i="14"/>
  <c r="AR947" i="14"/>
  <c r="AS193" i="14"/>
  <c r="AT1082" i="14"/>
  <c r="AR571" i="14"/>
  <c r="AR631" i="14"/>
  <c r="AR1072" i="14"/>
  <c r="AR508" i="14"/>
  <c r="AT551" i="14"/>
  <c r="AR1042" i="14"/>
  <c r="AR843" i="14"/>
  <c r="AR601" i="14"/>
  <c r="AT731" i="14"/>
  <c r="AT981" i="14"/>
  <c r="AU345" i="14"/>
  <c r="AR680" i="14"/>
  <c r="AT686" i="14"/>
  <c r="AS276" i="14"/>
  <c r="AR737" i="14"/>
  <c r="AS191" i="14"/>
  <c r="AU138" i="14"/>
  <c r="AT587" i="14"/>
  <c r="AR699" i="14"/>
  <c r="AT711" i="14"/>
  <c r="AT529" i="14"/>
  <c r="AT369" i="14"/>
  <c r="AU257" i="14"/>
  <c r="AR1013" i="14"/>
  <c r="AU172" i="14"/>
  <c r="AS246" i="14"/>
  <c r="AR509" i="14"/>
  <c r="AR638" i="14"/>
  <c r="AR452" i="14"/>
  <c r="AR692" i="14"/>
  <c r="AS346" i="14"/>
  <c r="AU183" i="14"/>
  <c r="AS107" i="14"/>
  <c r="AT1046" i="14"/>
  <c r="AU199" i="14"/>
  <c r="AR707" i="14"/>
  <c r="AT920" i="14"/>
  <c r="AR832" i="14"/>
  <c r="AT925" i="14"/>
  <c r="AR396" i="14"/>
  <c r="AT709" i="14"/>
  <c r="AU334" i="14"/>
  <c r="AT433" i="14"/>
  <c r="AT662" i="14"/>
  <c r="AU151" i="14"/>
  <c r="AT560" i="14"/>
  <c r="AR932" i="14"/>
  <c r="AR819" i="14"/>
  <c r="AT699" i="14"/>
  <c r="AT1024" i="14"/>
  <c r="AU332" i="14"/>
  <c r="AT545" i="14"/>
  <c r="AU130" i="14"/>
  <c r="AU214" i="14"/>
  <c r="AT894" i="14"/>
  <c r="AR704" i="14"/>
  <c r="AT1012" i="14"/>
  <c r="AT583" i="14"/>
  <c r="AT876" i="14"/>
  <c r="AS142" i="14"/>
  <c r="AT879" i="14"/>
  <c r="AR952" i="14"/>
  <c r="AR405" i="14"/>
  <c r="AR632" i="14"/>
  <c r="AS237" i="14"/>
  <c r="AR711" i="14"/>
  <c r="AR453" i="14"/>
  <c r="AT540" i="14"/>
  <c r="AU280" i="14"/>
  <c r="AR1071" i="14"/>
  <c r="AS111" i="14"/>
  <c r="AT858" i="14"/>
  <c r="AT612" i="14"/>
  <c r="AS168" i="14"/>
  <c r="AT454" i="14"/>
  <c r="AR700" i="14"/>
  <c r="AT490" i="14"/>
  <c r="AT956" i="14"/>
  <c r="AR1058" i="14"/>
  <c r="AT670" i="14"/>
  <c r="AU254" i="14"/>
  <c r="AT721" i="14"/>
  <c r="AR547" i="14"/>
  <c r="AS116" i="14"/>
  <c r="AT710" i="14"/>
  <c r="AS228" i="14"/>
  <c r="AR623" i="14"/>
  <c r="AR499" i="14"/>
  <c r="AS343" i="14"/>
  <c r="AT408" i="14"/>
  <c r="AT619" i="14"/>
  <c r="AR1075" i="14"/>
  <c r="AR655" i="14"/>
  <c r="AT383" i="14"/>
  <c r="AT891" i="14"/>
  <c r="AT409" i="14"/>
  <c r="AU230" i="14"/>
  <c r="AS319" i="14"/>
  <c r="AT656" i="14"/>
  <c r="AT1063" i="14"/>
  <c r="AT418" i="14"/>
  <c r="AR670" i="14"/>
  <c r="AT774" i="14"/>
  <c r="AT940" i="14"/>
  <c r="AT998" i="14"/>
  <c r="AR881" i="14"/>
  <c r="AR889" i="14"/>
  <c r="AT610" i="14"/>
  <c r="AR371" i="14"/>
  <c r="AT681" i="14"/>
  <c r="AT1059" i="14"/>
  <c r="AT757" i="14"/>
  <c r="AT618" i="14"/>
  <c r="AR690" i="14"/>
  <c r="AT1036" i="14"/>
  <c r="AT1032" i="14"/>
  <c r="AR1079" i="14"/>
  <c r="AU262" i="14"/>
  <c r="AR532" i="14"/>
  <c r="AR698" i="14"/>
  <c r="AR646" i="14"/>
  <c r="AR536" i="14"/>
  <c r="AU157" i="14"/>
  <c r="AR783" i="14"/>
  <c r="AR879" i="14"/>
  <c r="AS357" i="14"/>
  <c r="AR596" i="14"/>
  <c r="AS349" i="14"/>
  <c r="AS161" i="14"/>
  <c r="AR728" i="14"/>
  <c r="AT777" i="14"/>
  <c r="AU314" i="14"/>
  <c r="AS214" i="14"/>
  <c r="AS242" i="14"/>
  <c r="AT497" i="14"/>
  <c r="AT941" i="14"/>
  <c r="AR633" i="14"/>
  <c r="AU252" i="14"/>
  <c r="AT889" i="14"/>
  <c r="AT518" i="14"/>
  <c r="AR754" i="14"/>
  <c r="AR847" i="14"/>
  <c r="AT522" i="14"/>
  <c r="AT655" i="14"/>
  <c r="AR409" i="14"/>
  <c r="AR837" i="14"/>
  <c r="AR996" i="14"/>
  <c r="AT760" i="14"/>
  <c r="AR1032" i="14"/>
  <c r="AS109" i="14"/>
  <c r="AS313" i="14"/>
  <c r="AT443" i="14"/>
  <c r="AR850" i="14"/>
  <c r="AR999" i="14"/>
  <c r="AS365" i="14"/>
  <c r="AS230" i="14"/>
  <c r="AS317" i="14"/>
  <c r="AT493" i="14"/>
  <c r="AT848" i="14"/>
  <c r="AU320" i="14"/>
  <c r="AT966" i="14"/>
  <c r="AR528" i="14"/>
  <c r="AR625" i="14"/>
  <c r="AR652" i="14"/>
  <c r="AT595" i="14"/>
  <c r="AT564" i="14"/>
  <c r="AU206" i="14"/>
  <c r="AT531" i="14"/>
  <c r="AU290" i="14"/>
  <c r="AT914" i="14"/>
  <c r="AR788" i="14"/>
  <c r="AS329" i="14"/>
  <c r="AT861" i="14"/>
  <c r="AS115" i="14"/>
  <c r="AT508" i="14"/>
  <c r="AU188" i="14"/>
  <c r="AR387" i="14"/>
  <c r="AT817" i="14"/>
  <c r="AT1008" i="14"/>
  <c r="AR402" i="14"/>
  <c r="AT779" i="14"/>
  <c r="AR450" i="14"/>
  <c r="AR678" i="14"/>
  <c r="AT468" i="14"/>
  <c r="AU251" i="14"/>
  <c r="AU307" i="14"/>
  <c r="AS353" i="14"/>
  <c r="AR750" i="14"/>
  <c r="AT1076" i="14"/>
  <c r="AT863" i="14"/>
  <c r="AR654" i="14"/>
  <c r="AR771" i="14"/>
  <c r="AR526" i="14"/>
  <c r="AT825" i="14"/>
  <c r="AT1047" i="14"/>
  <c r="AS298" i="14"/>
  <c r="AR1085" i="14"/>
  <c r="AR388" i="14"/>
  <c r="AT690" i="14"/>
  <c r="AT697" i="14"/>
  <c r="AT420" i="14"/>
  <c r="AS210" i="14"/>
  <c r="AR855" i="14"/>
  <c r="AR1040" i="14"/>
  <c r="AS253" i="14"/>
  <c r="AT428" i="14"/>
  <c r="AT1064" i="14"/>
  <c r="AT556" i="14"/>
  <c r="AT650" i="14"/>
  <c r="AR897" i="14"/>
  <c r="AR934" i="14"/>
  <c r="AR1027" i="14"/>
  <c r="AS197" i="14"/>
  <c r="AT1068" i="14"/>
  <c r="AS320" i="14"/>
  <c r="AS163" i="14"/>
  <c r="AR745" i="14"/>
  <c r="AR1077" i="14"/>
  <c r="AT809" i="14"/>
  <c r="AT424" i="14"/>
  <c r="AR491" i="14"/>
  <c r="AT608" i="14"/>
  <c r="AT648" i="14"/>
  <c r="AT997" i="14"/>
  <c r="AS198" i="14"/>
  <c r="AS124" i="14"/>
  <c r="AR826" i="14"/>
  <c r="AT456" i="14"/>
  <c r="AS260" i="14"/>
  <c r="AS143" i="14"/>
  <c r="AR521" i="14"/>
  <c r="AT398" i="14"/>
  <c r="AT644" i="14"/>
  <c r="AT741" i="14"/>
  <c r="AT938" i="14"/>
  <c r="AS123" i="14"/>
  <c r="AS209" i="14"/>
  <c r="AT1010" i="14"/>
  <c r="AU152" i="14"/>
  <c r="AR1048" i="14"/>
  <c r="AT683" i="14"/>
  <c r="AT569" i="14"/>
  <c r="AT756" i="14"/>
  <c r="AT563" i="14"/>
  <c r="AR775" i="14"/>
  <c r="AR618" i="14"/>
  <c r="AR545" i="14"/>
  <c r="AS165" i="14"/>
  <c r="AT632" i="14"/>
  <c r="AT1050" i="14"/>
  <c r="AS248" i="14"/>
  <c r="AT437" i="14"/>
  <c r="AR864" i="14"/>
  <c r="AT630" i="14"/>
  <c r="AR982" i="14"/>
  <c r="AR949" i="14"/>
  <c r="AU144" i="14"/>
  <c r="AR626" i="14"/>
  <c r="AR386" i="14"/>
  <c r="AR870" i="14"/>
  <c r="AT782" i="14"/>
  <c r="AT580" i="14"/>
  <c r="AR893" i="14"/>
  <c r="AU195" i="14"/>
  <c r="AS334" i="14"/>
  <c r="AR738" i="14"/>
  <c r="AT932" i="14"/>
  <c r="AR538" i="14"/>
  <c r="AR937" i="14"/>
  <c r="AS196" i="14"/>
  <c r="AT724" i="14"/>
  <c r="AS340" i="14"/>
  <c r="AR759" i="14"/>
  <c r="AU335" i="14"/>
  <c r="AT382" i="14"/>
  <c r="AT450" i="14"/>
  <c r="AT415" i="14"/>
  <c r="AT557" i="14"/>
  <c r="AT992" i="14"/>
  <c r="AT500" i="14"/>
  <c r="AR730" i="14"/>
  <c r="AS285" i="14"/>
  <c r="AR500" i="14"/>
  <c r="AT896" i="14"/>
  <c r="AR1050" i="14"/>
  <c r="AT936" i="14"/>
  <c r="AT1042" i="14"/>
  <c r="AR624" i="14"/>
  <c r="AR777" i="14"/>
  <c r="AT444" i="14"/>
  <c r="AT776" i="14"/>
  <c r="AT970" i="14"/>
  <c r="AS134" i="14"/>
  <c r="AR375" i="14"/>
  <c r="AT785" i="14"/>
  <c r="AT1073" i="14"/>
  <c r="AS241" i="14"/>
  <c r="AS287" i="14"/>
  <c r="AT742" i="14"/>
  <c r="AU291" i="14"/>
  <c r="AR441" i="14"/>
  <c r="AU209" i="14"/>
  <c r="AT881" i="14"/>
  <c r="AT1007" i="14"/>
  <c r="AT392" i="14"/>
  <c r="AU191" i="14"/>
  <c r="AT554" i="14"/>
  <c r="AT962" i="14"/>
  <c r="AU263" i="14"/>
  <c r="AS350" i="14"/>
  <c r="AT1053" i="14"/>
  <c r="AU241" i="14"/>
  <c r="AR959" i="14"/>
  <c r="AR967" i="14"/>
  <c r="AU109" i="14"/>
  <c r="AR796" i="14"/>
  <c r="AR430" i="14"/>
  <c r="AT768" i="14"/>
  <c r="AU124" i="14"/>
  <c r="AR469" i="14"/>
  <c r="AT483" i="14"/>
  <c r="AR467" i="14"/>
  <c r="AR1076" i="14"/>
  <c r="AR942" i="14"/>
  <c r="AR739" i="14"/>
  <c r="AT834" i="14"/>
  <c r="AS262" i="14"/>
  <c r="AT599" i="14"/>
  <c r="AR606" i="14"/>
  <c r="AU158" i="14"/>
  <c r="AS352" i="14"/>
  <c r="AR406" i="14"/>
  <c r="AR1062" i="14"/>
  <c r="AR767" i="14"/>
  <c r="AT696" i="14"/>
  <c r="AT519" i="14"/>
  <c r="AR604" i="14"/>
  <c r="AT736" i="14"/>
  <c r="AU250" i="14"/>
  <c r="AS331" i="14"/>
  <c r="AR983" i="14"/>
  <c r="AT606" i="14"/>
  <c r="AT470" i="14"/>
  <c r="AR481" i="14"/>
  <c r="AT458" i="14"/>
  <c r="AR827" i="14"/>
  <c r="AR741" i="14"/>
  <c r="AR384" i="14"/>
  <c r="AU175" i="14"/>
  <c r="AT978" i="14"/>
  <c r="AT743" i="14"/>
  <c r="AT954" i="14"/>
  <c r="AS330" i="14"/>
  <c r="AT399" i="14"/>
  <c r="AT827" i="14"/>
  <c r="AT505" i="14"/>
  <c r="AS128" i="14"/>
  <c r="AU177" i="14"/>
  <c r="AS238" i="14"/>
  <c r="AU212" i="14"/>
  <c r="AU343" i="14"/>
  <c r="AT899" i="14"/>
  <c r="AT631" i="14"/>
  <c r="AR912" i="14"/>
  <c r="AR845" i="14"/>
  <c r="AR1029" i="14"/>
  <c r="AR918" i="14"/>
  <c r="AR472" i="14"/>
  <c r="AT842" i="14"/>
  <c r="AT658" i="14"/>
  <c r="AU299" i="14"/>
  <c r="AU336" i="14"/>
  <c r="AT719" i="14"/>
  <c r="AR886" i="14"/>
  <c r="AR483" i="14"/>
  <c r="AS291" i="14"/>
  <c r="AT971" i="14"/>
  <c r="AS232" i="14"/>
  <c r="AT793" i="14"/>
  <c r="AT639" i="14"/>
  <c r="AS310" i="14"/>
  <c r="AR595" i="14"/>
  <c r="AT494" i="14"/>
  <c r="AR810" i="14"/>
  <c r="AT487" i="14"/>
  <c r="AT806" i="14"/>
  <c r="AT598" i="14"/>
  <c r="AT638" i="14"/>
  <c r="AT552" i="14"/>
  <c r="AT375" i="14"/>
  <c r="AR811" i="14"/>
  <c r="AT688" i="14"/>
  <c r="AR724" i="14"/>
  <c r="AT566" i="14"/>
  <c r="AR980" i="14"/>
  <c r="AV310" i="14" l="1"/>
  <c r="AV232" i="14"/>
  <c r="AV291" i="14"/>
  <c r="AV238" i="14"/>
  <c r="AV128" i="14"/>
  <c r="AV330" i="14"/>
  <c r="AV331" i="14"/>
  <c r="AV352" i="14"/>
  <c r="AV262" i="14"/>
  <c r="AV350" i="14"/>
  <c r="AV287" i="14"/>
  <c r="AV241" i="14"/>
  <c r="AV134" i="14"/>
  <c r="AV285" i="14"/>
  <c r="AV340" i="14"/>
  <c r="AV196" i="14"/>
  <c r="AV334" i="14"/>
  <c r="AV248" i="14"/>
  <c r="AV165" i="14"/>
  <c r="AV209" i="14"/>
  <c r="AV123" i="14"/>
  <c r="AV143" i="14"/>
  <c r="AV260" i="14"/>
  <c r="AV124" i="14"/>
  <c r="AV198" i="14"/>
  <c r="AV163" i="14"/>
  <c r="AV320" i="14"/>
  <c r="AV197" i="14"/>
  <c r="AV253" i="14"/>
  <c r="AV210" i="14"/>
  <c r="AV298" i="14"/>
  <c r="AV353" i="14"/>
  <c r="AV115" i="14"/>
  <c r="AV329" i="14"/>
  <c r="AV317" i="14"/>
  <c r="AV230" i="14"/>
  <c r="AV365" i="14"/>
  <c r="AV313" i="14"/>
  <c r="AV109" i="14"/>
  <c r="AV242" i="14"/>
  <c r="AV214" i="14"/>
  <c r="AV161" i="14"/>
  <c r="AV349" i="14"/>
  <c r="AV357" i="14"/>
  <c r="AV319" i="14"/>
  <c r="AV343" i="14"/>
  <c r="AV228" i="14"/>
  <c r="AV116" i="14"/>
  <c r="AV168" i="14"/>
  <c r="AV111" i="14"/>
  <c r="AV237" i="14"/>
  <c r="AV142" i="14"/>
  <c r="AV107" i="14"/>
  <c r="AV346" i="14"/>
  <c r="AV246" i="14"/>
  <c r="AV191" i="14"/>
  <c r="AV276" i="14"/>
  <c r="AV193" i="14"/>
  <c r="AV194" i="14"/>
  <c r="AV108" i="14"/>
  <c r="AV174" i="14"/>
  <c r="AV110" i="14"/>
  <c r="AV192" i="14"/>
  <c r="AV177" i="14"/>
  <c r="AV162" i="14"/>
  <c r="AV156" i="14"/>
  <c r="AV251" i="14"/>
  <c r="AV223" i="14"/>
  <c r="AV217" i="14"/>
  <c r="AV358" i="14"/>
  <c r="AV226" i="14"/>
  <c r="AV272" i="14"/>
  <c r="AV342" i="14"/>
  <c r="AV252" i="14"/>
  <c r="AV154" i="14"/>
  <c r="AV201" i="14"/>
  <c r="AV231" i="14"/>
  <c r="AV178" i="14"/>
  <c r="AV348" i="14"/>
  <c r="AV249" i="14"/>
  <c r="AV255" i="14"/>
  <c r="AV182" i="14"/>
  <c r="AV277" i="14"/>
  <c r="AV293" i="14"/>
  <c r="AV126" i="14"/>
  <c r="AV155" i="14"/>
  <c r="AV213" i="14"/>
  <c r="AV295" i="14"/>
  <c r="AV205" i="14"/>
  <c r="AV211" i="14"/>
  <c r="AV133" i="14"/>
  <c r="AV332" i="14"/>
  <c r="AV151" i="14"/>
  <c r="AV263" i="14"/>
  <c r="AV130" i="14"/>
  <c r="AV327" i="14"/>
  <c r="AV362" i="14"/>
  <c r="AV307" i="14"/>
  <c r="AV325" i="14"/>
  <c r="AV216" i="14"/>
  <c r="AV345" i="14"/>
  <c r="AV359" i="14"/>
  <c r="AV208" i="14"/>
  <c r="AV264" i="14"/>
  <c r="AV306" i="14"/>
  <c r="AV215" i="14"/>
  <c r="AV271" i="14"/>
  <c r="AV268" i="14"/>
  <c r="AV324" i="14"/>
  <c r="AV296" i="14"/>
  <c r="AV234" i="14"/>
  <c r="AV220" i="14"/>
  <c r="AV283" i="14"/>
  <c r="AV136" i="14"/>
  <c r="AV227" i="14"/>
  <c r="AV302" i="14"/>
  <c r="AV366" i="14"/>
  <c r="AV158" i="14"/>
  <c r="AV188" i="14"/>
  <c r="AV127" i="14"/>
  <c r="AV181" i="14"/>
  <c r="AV355" i="14"/>
  <c r="AV314" i="14"/>
  <c r="AV114" i="14"/>
  <c r="AV222" i="14"/>
  <c r="AV351" i="14"/>
  <c r="AV256" i="14"/>
  <c r="AV144" i="14"/>
  <c r="AV146" i="14"/>
  <c r="AV160" i="14"/>
  <c r="AV273" i="14"/>
  <c r="AV267" i="14"/>
  <c r="AV337" i="14"/>
  <c r="AV129" i="14"/>
  <c r="AV148" i="14"/>
  <c r="AV153" i="14"/>
  <c r="AV203" i="14"/>
  <c r="AV258" i="14"/>
  <c r="AV299" i="14"/>
  <c r="AV125" i="14"/>
  <c r="AV294" i="14"/>
  <c r="AV279" i="14"/>
  <c r="AV190" i="14"/>
  <c r="AV243" i="14"/>
  <c r="AV363" i="14"/>
  <c r="AV171" i="14"/>
  <c r="AV120" i="14"/>
  <c r="AV290" i="14"/>
  <c r="AV139" i="14"/>
  <c r="AV309" i="14"/>
  <c r="AV364" i="14"/>
  <c r="AV183" i="14"/>
  <c r="AV282" i="14"/>
  <c r="AV305" i="14"/>
  <c r="AV311" i="14"/>
  <c r="AV187" i="14"/>
  <c r="AV250" i="14"/>
  <c r="AV315" i="14"/>
  <c r="AV286" i="14"/>
  <c r="AV347" i="14"/>
  <c r="AV141" i="14"/>
  <c r="AV118" i="14"/>
  <c r="AV336" i="14"/>
  <c r="AV189" i="14"/>
  <c r="AV257" i="14"/>
  <c r="AV289" i="14"/>
  <c r="AV207" i="14"/>
  <c r="AV361" i="14"/>
  <c r="AV122" i="14"/>
  <c r="AV225" i="14"/>
  <c r="AV235" i="14"/>
  <c r="AV150" i="14"/>
  <c r="AV326" i="14"/>
  <c r="AV323" i="14"/>
  <c r="AV280" i="14"/>
  <c r="AV132" i="14"/>
  <c r="AV184" i="14"/>
  <c r="AV135" i="14"/>
  <c r="AV121" i="14"/>
  <c r="AV312" i="14"/>
  <c r="AV239" i="14"/>
  <c r="AV245" i="14"/>
  <c r="AV229" i="14"/>
  <c r="AV149" i="14"/>
  <c r="AV316" i="14"/>
  <c r="AV152" i="14"/>
  <c r="AV185" i="14"/>
  <c r="AV175" i="14"/>
  <c r="AV318" i="14"/>
  <c r="AV339" i="14"/>
  <c r="AV270" i="14"/>
  <c r="AV117" i="14"/>
  <c r="AV297" i="14"/>
  <c r="AV360" i="14"/>
  <c r="AV200" i="14"/>
  <c r="AV322" i="14"/>
  <c r="AV344" i="14"/>
  <c r="AV157" i="14"/>
  <c r="AV261" i="14"/>
  <c r="AV275" i="14"/>
  <c r="AV167" i="14"/>
  <c r="AV186" i="14"/>
  <c r="AV304" i="14"/>
  <c r="AV335" i="14"/>
  <c r="AV303" i="14"/>
  <c r="AV173" i="14"/>
  <c r="AV206" i="14"/>
  <c r="AV308" i="14"/>
  <c r="AV195" i="14"/>
  <c r="AV137" i="14"/>
  <c r="AV221" i="14"/>
  <c r="AV140" i="14"/>
  <c r="AV106" i="14"/>
  <c r="AV170" i="14"/>
  <c r="AV333" i="14"/>
  <c r="AV145" i="14"/>
  <c r="AV300" i="14"/>
  <c r="AV354" i="14"/>
  <c r="AV199" i="14"/>
  <c r="AV180" i="14"/>
  <c r="AV244" i="14"/>
  <c r="AV164" i="14"/>
  <c r="AV265" i="14"/>
  <c r="AV147" i="14"/>
  <c r="AV204" i="14"/>
  <c r="AV119" i="14"/>
  <c r="AV169" i="14"/>
  <c r="AV284" i="14"/>
  <c r="AV281" i="14"/>
  <c r="AV278" i="14"/>
  <c r="AV240" i="14"/>
  <c r="AV274" i="14"/>
  <c r="AV224" i="14"/>
  <c r="AV292" i="14"/>
  <c r="AV254" i="14"/>
  <c r="AV166" i="14"/>
  <c r="AV212" i="14"/>
  <c r="AV328" i="14"/>
  <c r="AV341" i="14"/>
  <c r="AV259" i="14"/>
  <c r="AV179" i="14"/>
  <c r="AV356" i="14"/>
  <c r="AV176" i="14"/>
  <c r="AV321" i="14"/>
  <c r="AV112" i="14"/>
  <c r="AV247" i="14"/>
  <c r="AV288" i="14"/>
  <c r="AV219" i="14"/>
  <c r="AV218" i="14"/>
  <c r="AV172" i="14"/>
  <c r="AV266" i="14"/>
  <c r="AV301" i="14"/>
  <c r="AV338" i="14"/>
  <c r="AV236" i="14"/>
  <c r="AV159" i="14"/>
  <c r="AV269" i="14"/>
  <c r="AV138" i="14"/>
  <c r="AV233" i="14"/>
  <c r="AV113" i="14"/>
  <c r="AV202" i="14"/>
  <c r="AV131" i="14"/>
  <c r="AS980" i="14"/>
  <c r="AU375" i="14"/>
  <c r="AU806" i="14"/>
  <c r="AU494" i="14"/>
  <c r="AU639" i="14"/>
  <c r="AS472" i="14"/>
  <c r="AS1029" i="14"/>
  <c r="AS912" i="14"/>
  <c r="AU399" i="14"/>
  <c r="AU978" i="14"/>
  <c r="AS481" i="14"/>
  <c r="AS983" i="14"/>
  <c r="AS604" i="14"/>
  <c r="AS767" i="14"/>
  <c r="AS406" i="14"/>
  <c r="AS739" i="14"/>
  <c r="AS1076" i="14"/>
  <c r="AU483" i="14"/>
  <c r="AS430" i="14"/>
  <c r="AS967" i="14"/>
  <c r="AU1053" i="14"/>
  <c r="AU392" i="14"/>
  <c r="AU1073" i="14"/>
  <c r="AS777" i="14"/>
  <c r="AU1042" i="14"/>
  <c r="AU896" i="14"/>
  <c r="AS730" i="14"/>
  <c r="AU557" i="14"/>
  <c r="AS759" i="14"/>
  <c r="AU782" i="14"/>
  <c r="AS864" i="14"/>
  <c r="AU1050" i="14"/>
  <c r="AU683" i="14"/>
  <c r="AU644" i="14"/>
  <c r="AU648" i="14"/>
  <c r="AU424" i="14"/>
  <c r="AS745" i="14"/>
  <c r="AU1068" i="14"/>
  <c r="AS934" i="14"/>
  <c r="AU650" i="14"/>
  <c r="AU690" i="14"/>
  <c r="AS526" i="14"/>
  <c r="AS654" i="14"/>
  <c r="AS750" i="14"/>
  <c r="AS678" i="14"/>
  <c r="AU779" i="14"/>
  <c r="AU817" i="14"/>
  <c r="AU595" i="14"/>
  <c r="AU848" i="14"/>
  <c r="AS1032" i="14"/>
  <c r="AU889" i="14"/>
  <c r="AU497" i="14"/>
  <c r="AS728" i="14"/>
  <c r="AS596" i="14"/>
  <c r="AU681" i="14"/>
  <c r="AS889" i="14"/>
  <c r="AU998" i="14"/>
  <c r="AS655" i="14"/>
  <c r="AU688" i="14"/>
  <c r="AU552" i="14"/>
  <c r="AU487" i="14"/>
  <c r="AS595" i="14"/>
  <c r="AU793" i="14"/>
  <c r="AS483" i="14"/>
  <c r="AU719" i="14"/>
  <c r="AS384" i="14"/>
  <c r="AS827" i="14"/>
  <c r="AU599" i="14"/>
  <c r="AS469" i="14"/>
  <c r="AU1007" i="14"/>
  <c r="AU742" i="14"/>
  <c r="AU785" i="14"/>
  <c r="AU970" i="14"/>
  <c r="AU936" i="14"/>
  <c r="AS500" i="14"/>
  <c r="AU415" i="14"/>
  <c r="AS937" i="14"/>
  <c r="AU932" i="14"/>
  <c r="AS893" i="14"/>
  <c r="AS870" i="14"/>
  <c r="AS626" i="14"/>
  <c r="AS982" i="14"/>
  <c r="AU632" i="14"/>
  <c r="AS618" i="14"/>
  <c r="AU563" i="14"/>
  <c r="AS1048" i="14"/>
  <c r="AU398" i="14"/>
  <c r="AU608" i="14"/>
  <c r="AU809" i="14"/>
  <c r="AU556" i="14"/>
  <c r="AS1040" i="14"/>
  <c r="AS388" i="14"/>
  <c r="AS402" i="14"/>
  <c r="AS387" i="14"/>
  <c r="AU861" i="14"/>
  <c r="AU914" i="14"/>
  <c r="AS652" i="14"/>
  <c r="AS528" i="14"/>
  <c r="AU493" i="14"/>
  <c r="AS999" i="14"/>
  <c r="AU443" i="14"/>
  <c r="AS837" i="14"/>
  <c r="AU655" i="14"/>
  <c r="AS754" i="14"/>
  <c r="AS633" i="14"/>
  <c r="AS783" i="14"/>
  <c r="AS646" i="14"/>
  <c r="AS532" i="14"/>
  <c r="AU1032" i="14"/>
  <c r="AU618" i="14"/>
  <c r="AS371" i="14"/>
  <c r="AU940" i="14"/>
  <c r="AU418" i="14"/>
  <c r="AU409" i="14"/>
  <c r="AU408" i="14"/>
  <c r="AS623" i="14"/>
  <c r="AU670" i="14"/>
  <c r="AU490" i="14"/>
  <c r="AS1071" i="14"/>
  <c r="AS632" i="14"/>
  <c r="AS952" i="14"/>
  <c r="AU876" i="14"/>
  <c r="AU699" i="14"/>
  <c r="AU709" i="14"/>
  <c r="AS832" i="14"/>
  <c r="AS692" i="14"/>
  <c r="AS638" i="14"/>
  <c r="AU529" i="14"/>
  <c r="AU587" i="14"/>
  <c r="AU981" i="14"/>
  <c r="AS843" i="14"/>
  <c r="AU551" i="14"/>
  <c r="AU1015" i="14"/>
  <c r="AS921" i="14"/>
  <c r="AS533" i="14"/>
  <c r="AS1056" i="14"/>
  <c r="AS602" i="14"/>
  <c r="AU865" i="14"/>
  <c r="AS465" i="14"/>
  <c r="AS891" i="14"/>
  <c r="AU951" i="14"/>
  <c r="AU452" i="14"/>
  <c r="AU980" i="14"/>
  <c r="AS600" i="14"/>
  <c r="AS552" i="14"/>
  <c r="AU431" i="14"/>
  <c r="AS749" i="14"/>
  <c r="AS550" i="14"/>
  <c r="AU584" i="14"/>
  <c r="AU918" i="14"/>
  <c r="AS660" i="14"/>
  <c r="AU502" i="14"/>
  <c r="AU1083" i="14"/>
  <c r="AS987" i="14"/>
  <c r="AU1072" i="14"/>
  <c r="AS1015" i="14"/>
  <c r="AU539" i="14"/>
  <c r="AU883" i="14"/>
  <c r="AU1054" i="14"/>
  <c r="AU991" i="14"/>
  <c r="AU933" i="14"/>
  <c r="AU374" i="14"/>
  <c r="AU617" i="14"/>
  <c r="AU960" i="14"/>
  <c r="AU986" i="14"/>
  <c r="AS866" i="14"/>
  <c r="AU734" i="14"/>
  <c r="AU1062" i="14"/>
  <c r="AU1066" i="14"/>
  <c r="AU761" i="14"/>
  <c r="AS627" i="14"/>
  <c r="AS588" i="14"/>
  <c r="AU449" i="14"/>
  <c r="AS459" i="14"/>
  <c r="AU833" i="14"/>
  <c r="AS484" i="14"/>
  <c r="AU674" i="14"/>
  <c r="AS447" i="14"/>
  <c r="AS990" i="14"/>
  <c r="AS863" i="14"/>
  <c r="AS822" i="14"/>
  <c r="AU643" i="14"/>
  <c r="AU427" i="14"/>
  <c r="AS862" i="14"/>
  <c r="AS849" i="14"/>
  <c r="AS407" i="14"/>
  <c r="AS988" i="14"/>
  <c r="AU957" i="14"/>
  <c r="AU882" i="14"/>
  <c r="AS651" i="14"/>
  <c r="AS598" i="14"/>
  <c r="AU921" i="14"/>
  <c r="AS613" i="14"/>
  <c r="AS821" i="14"/>
  <c r="AU838" i="14"/>
  <c r="AU911" i="14"/>
  <c r="AS1017" i="14"/>
  <c r="AU672" i="14"/>
  <c r="AU404" i="14"/>
  <c r="AS475" i="14"/>
  <c r="AU778" i="14"/>
  <c r="AS389" i="14"/>
  <c r="AS518" i="14"/>
  <c r="AU965" i="14"/>
  <c r="AU570" i="14"/>
  <c r="AU660" i="14"/>
  <c r="AU953" i="14"/>
  <c r="AU1084" i="14"/>
  <c r="AU671" i="14"/>
  <c r="AS869" i="14"/>
  <c r="AS794" i="14"/>
  <c r="AS686" i="14"/>
  <c r="AU841" i="14"/>
  <c r="AS840" i="14"/>
  <c r="AU869" i="14"/>
  <c r="AS1000" i="14"/>
  <c r="AS761" i="14"/>
  <c r="AU430" i="14"/>
  <c r="AS1055" i="14"/>
  <c r="AS539" i="14"/>
  <c r="AS922" i="14"/>
  <c r="AU628" i="14"/>
  <c r="AS529" i="14"/>
  <c r="AU679" i="14"/>
  <c r="AS586" i="14"/>
  <c r="AU659" i="14"/>
  <c r="AS895" i="14"/>
  <c r="AS456" i="14"/>
  <c r="AU530" i="14"/>
  <c r="AS969" i="14"/>
  <c r="AS770" i="14"/>
  <c r="AU922" i="14"/>
  <c r="AU436" i="14"/>
  <c r="AS476" i="14"/>
  <c r="AU668" i="14"/>
  <c r="AS661" i="14"/>
  <c r="AS530" i="14"/>
  <c r="AU611" i="14"/>
  <c r="AU1079" i="14"/>
  <c r="AU698" i="14"/>
  <c r="AU663" i="14"/>
  <c r="AU790" i="14"/>
  <c r="AS997" i="14"/>
  <c r="AU527" i="14"/>
  <c r="AS392" i="14"/>
  <c r="AS689" i="14"/>
  <c r="AS787" i="14"/>
  <c r="AS765" i="14"/>
  <c r="AS806" i="14"/>
  <c r="AU973" i="14"/>
  <c r="AU737" i="14"/>
  <c r="AU947" i="14"/>
  <c r="AS443" i="14"/>
  <c r="AS542" i="14"/>
  <c r="AS463" i="14"/>
  <c r="AU853" i="14"/>
  <c r="AS581" i="14"/>
  <c r="AS1057" i="14"/>
  <c r="AU946" i="14"/>
  <c r="AS576" i="14"/>
  <c r="AS825" i="14"/>
  <c r="AU553" i="14"/>
  <c r="AU510" i="14"/>
  <c r="AS658" i="14"/>
  <c r="AS1084" i="14"/>
  <c r="AS492" i="14"/>
  <c r="AU1052" i="14"/>
  <c r="AU871" i="14"/>
  <c r="AS1030" i="14"/>
  <c r="AS898" i="14"/>
  <c r="AS648" i="14"/>
  <c r="AU417" i="14"/>
  <c r="AS752" i="14"/>
  <c r="AS548" i="14"/>
  <c r="AU471" i="14"/>
  <c r="AU593" i="14"/>
  <c r="AS834" i="14"/>
  <c r="AS748" i="14"/>
  <c r="AU1006" i="14"/>
  <c r="AS797" i="14"/>
  <c r="AS994" i="14"/>
  <c r="AS790" i="14"/>
  <c r="AS549" i="14"/>
  <c r="AU886" i="14"/>
  <c r="AS906" i="14"/>
  <c r="AU566" i="14"/>
  <c r="AS811" i="14"/>
  <c r="AU638" i="14"/>
  <c r="AS810" i="14"/>
  <c r="AU658" i="14"/>
  <c r="AS918" i="14"/>
  <c r="AS845" i="14"/>
  <c r="AU631" i="14"/>
  <c r="AU505" i="14"/>
  <c r="AU954" i="14"/>
  <c r="AU470" i="14"/>
  <c r="AU519" i="14"/>
  <c r="AS1062" i="14"/>
  <c r="AS942" i="14"/>
  <c r="AS467" i="14"/>
  <c r="AS796" i="14"/>
  <c r="AS959" i="14"/>
  <c r="AU962" i="14"/>
  <c r="AU881" i="14"/>
  <c r="AS375" i="14"/>
  <c r="AU776" i="14"/>
  <c r="AS624" i="14"/>
  <c r="AS1050" i="14"/>
  <c r="AU500" i="14"/>
  <c r="AU450" i="14"/>
  <c r="AS738" i="14"/>
  <c r="AU437" i="14"/>
  <c r="AU756" i="14"/>
  <c r="AU938" i="14"/>
  <c r="AS521" i="14"/>
  <c r="AU456" i="14"/>
  <c r="AS491" i="14"/>
  <c r="AS1077" i="14"/>
  <c r="AS1027" i="14"/>
  <c r="AS897" i="14"/>
  <c r="AU1064" i="14"/>
  <c r="AU420" i="14"/>
  <c r="AU1047" i="14"/>
  <c r="AS771" i="14"/>
  <c r="AU863" i="14"/>
  <c r="AS450" i="14"/>
  <c r="AU531" i="14"/>
  <c r="AU760" i="14"/>
  <c r="AU522" i="14"/>
  <c r="AU1036" i="14"/>
  <c r="AU757" i="14"/>
  <c r="AS881" i="14"/>
  <c r="AU774" i="14"/>
  <c r="AU1063" i="14"/>
  <c r="AU891" i="14"/>
  <c r="AS1075" i="14"/>
  <c r="AS547" i="14"/>
  <c r="AS1058" i="14"/>
  <c r="AS700" i="14"/>
  <c r="AU612" i="14"/>
  <c r="AS711" i="14"/>
  <c r="AU583" i="14"/>
  <c r="AU894" i="14"/>
  <c r="AS819" i="14"/>
  <c r="AU560" i="14"/>
  <c r="AS396" i="14"/>
  <c r="AU1046" i="14"/>
  <c r="AS1013" i="14"/>
  <c r="AU711" i="14"/>
  <c r="AU686" i="14"/>
  <c r="AU731" i="14"/>
  <c r="AS508" i="14"/>
  <c r="AS631" i="14"/>
  <c r="AU1082" i="14"/>
  <c r="AS583" i="14"/>
  <c r="AS560" i="14"/>
  <c r="AS1047" i="14"/>
  <c r="AU559" i="14"/>
  <c r="AU462" i="14"/>
  <c r="AS515" i="14"/>
  <c r="AS907" i="14"/>
  <c r="AU421" i="14"/>
  <c r="AU396" i="14"/>
  <c r="AU515" i="14"/>
  <c r="AU622" i="14"/>
  <c r="AS746" i="14"/>
  <c r="AS437" i="14"/>
  <c r="AS694" i="14"/>
  <c r="AU872" i="14"/>
  <c r="AS805" i="14"/>
  <c r="AS848" i="14"/>
  <c r="AS501" i="14"/>
  <c r="AU513" i="14"/>
  <c r="AS985" i="14"/>
  <c r="AU816" i="14"/>
  <c r="AU646" i="14"/>
  <c r="AU855" i="14"/>
  <c r="AU1061" i="14"/>
  <c r="AU597" i="14"/>
  <c r="AU406" i="14"/>
  <c r="AU822" i="14"/>
  <c r="AS399" i="14"/>
  <c r="AS510" i="14"/>
  <c r="AS964" i="14"/>
  <c r="AU823" i="14"/>
  <c r="AS706" i="14"/>
  <c r="AS455" i="14"/>
  <c r="AU384" i="14"/>
  <c r="AS935" i="14"/>
  <c r="AS953" i="14"/>
  <c r="AS1044" i="14"/>
  <c r="AU1037" i="14"/>
  <c r="AU385" i="14"/>
  <c r="AS603" i="14"/>
  <c r="AU372" i="14"/>
  <c r="AU653" i="14"/>
  <c r="AU846" i="14"/>
  <c r="AS726" i="14"/>
  <c r="AU983" i="14"/>
  <c r="AS502" i="14"/>
  <c r="AS871" i="14"/>
  <c r="AS858" i="14"/>
  <c r="AU391" i="14"/>
  <c r="AU942" i="14"/>
  <c r="AS717" i="14"/>
  <c r="AS1082" i="14"/>
  <c r="AS636" i="14"/>
  <c r="AS644" i="14"/>
  <c r="AS490" i="14"/>
  <c r="AU603" i="14"/>
  <c r="AU1049" i="14"/>
  <c r="AS665" i="14"/>
  <c r="AS372" i="14"/>
  <c r="AS641" i="14"/>
  <c r="AS872" i="14"/>
  <c r="AU448" i="14"/>
  <c r="AS998" i="14"/>
  <c r="AS782" i="14"/>
  <c r="AS715" i="14"/>
  <c r="AU1039" i="14"/>
  <c r="AS836" i="14"/>
  <c r="AS1038" i="14"/>
  <c r="AU403" i="14"/>
  <c r="AS485" i="14"/>
  <c r="AU796" i="14"/>
  <c r="AU446" i="14"/>
  <c r="AU1078" i="14"/>
  <c r="AS1011" i="14"/>
  <c r="AS605" i="14"/>
  <c r="AU1019" i="14"/>
  <c r="AU847" i="14"/>
  <c r="AS927" i="14"/>
  <c r="AU626" i="14"/>
  <c r="AS896" i="14"/>
  <c r="AS930" i="14"/>
  <c r="AU423" i="14"/>
  <c r="AU1003" i="14"/>
  <c r="AS1065" i="14"/>
  <c r="AU726" i="14"/>
  <c r="AU482" i="14"/>
  <c r="AS933" i="14"/>
  <c r="AS448" i="14"/>
  <c r="AU565" i="14"/>
  <c r="AS979" i="14"/>
  <c r="AU555" i="14"/>
  <c r="AU830" i="14"/>
  <c r="AU489" i="14"/>
  <c r="AS572" i="14"/>
  <c r="AU395" i="14"/>
  <c r="AS599" i="14"/>
  <c r="AS682" i="14"/>
  <c r="AU1011" i="14"/>
  <c r="AS743" i="14"/>
  <c r="AU931" i="14"/>
  <c r="AS517" i="14"/>
  <c r="AS809" i="14"/>
  <c r="AU627" i="14"/>
  <c r="AS762" i="14"/>
  <c r="AU467" i="14"/>
  <c r="AS798" i="14"/>
  <c r="AU788" i="14"/>
  <c r="AU624" i="14"/>
  <c r="AU1060" i="14"/>
  <c r="AU1045" i="14"/>
  <c r="AS674" i="14"/>
  <c r="AS505" i="14"/>
  <c r="AS1045" i="14"/>
  <c r="AS828" i="14"/>
  <c r="AU864" i="14"/>
  <c r="AU799" i="14"/>
  <c r="AS1034" i="14"/>
  <c r="AS663" i="14"/>
  <c r="AU1030" i="14"/>
  <c r="AU728" i="14"/>
  <c r="AU445" i="14"/>
  <c r="AS377" i="14"/>
  <c r="AU574" i="14"/>
  <c r="AS495" i="14"/>
  <c r="AU525" i="14"/>
  <c r="AU581" i="14"/>
  <c r="AS412" i="14"/>
  <c r="AS909" i="14"/>
  <c r="AS1022" i="14"/>
  <c r="AS925" i="14"/>
  <c r="AU380" i="14"/>
  <c r="AU572" i="14"/>
  <c r="AU794" i="14"/>
  <c r="AU887" i="14"/>
  <c r="AU621" i="14"/>
  <c r="AS713" i="14"/>
  <c r="AS471" i="14"/>
  <c r="AS859" i="14"/>
  <c r="AU829" i="14"/>
  <c r="AU582" i="14"/>
  <c r="AU478" i="14"/>
  <c r="AU712" i="14"/>
  <c r="AS915" i="14"/>
  <c r="AU377" i="14"/>
  <c r="AU919" i="14"/>
  <c r="AU414" i="14"/>
  <c r="AS1054" i="14"/>
  <c r="AU952" i="14"/>
  <c r="AU453" i="14"/>
  <c r="AS799" i="14"/>
  <c r="AU472" i="14"/>
  <c r="AU905" i="14"/>
  <c r="AU416" i="14"/>
  <c r="AS524" i="14"/>
  <c r="AS778" i="14"/>
  <c r="AS878" i="14"/>
  <c r="AS408" i="14"/>
  <c r="AS516" i="14"/>
  <c r="AU862" i="14"/>
  <c r="AU1040" i="14"/>
  <c r="AS1070" i="14"/>
  <c r="AU977" i="14"/>
  <c r="AS374" i="14"/>
  <c r="AU904" i="14"/>
  <c r="AS553" i="14"/>
  <c r="AU982" i="14"/>
  <c r="AU856" i="14"/>
  <c r="AU499" i="14"/>
  <c r="AU870" i="14"/>
  <c r="AU747" i="14"/>
  <c r="AU850" i="14"/>
  <c r="AS873" i="14"/>
  <c r="AU767" i="14"/>
  <c r="AS732" i="14"/>
  <c r="AU578" i="14"/>
  <c r="AU562" i="14"/>
  <c r="AU600" i="14"/>
  <c r="AU843" i="14"/>
  <c r="AU735" i="14"/>
  <c r="AS926" i="14"/>
  <c r="AS594" i="14"/>
  <c r="AU601" i="14"/>
  <c r="AS791" i="14"/>
  <c r="AU692" i="14"/>
  <c r="AS614" i="14"/>
  <c r="AU1020" i="14"/>
  <c r="AS1024" i="14"/>
  <c r="AU859" i="14"/>
  <c r="AU684" i="14"/>
  <c r="AS673" i="14"/>
  <c r="AS425" i="14"/>
  <c r="AS1063" i="14"/>
  <c r="AS683" i="14"/>
  <c r="AS760" i="14"/>
  <c r="AU969" i="14"/>
  <c r="AS378" i="14"/>
  <c r="AU429" i="14"/>
  <c r="AS719" i="14"/>
  <c r="AS591" i="14"/>
  <c r="AS385" i="14"/>
  <c r="AU439" i="14"/>
  <c r="AS887" i="14"/>
  <c r="AS487" i="14"/>
  <c r="AS649" i="14"/>
  <c r="AS954" i="14"/>
  <c r="AS789" i="14"/>
  <c r="AS444" i="14"/>
  <c r="AU457" i="14"/>
  <c r="AS946" i="14"/>
  <c r="AU689" i="14"/>
  <c r="AU376" i="14"/>
  <c r="AS913" i="14"/>
  <c r="AS410" i="14"/>
  <c r="AU1065" i="14"/>
  <c r="AS703" i="14"/>
  <c r="AU897" i="14"/>
  <c r="AS669" i="14"/>
  <c r="AU571" i="14"/>
  <c r="AS696" i="14"/>
  <c r="AU678" i="14"/>
  <c r="AS1049" i="14"/>
  <c r="AU641" i="14"/>
  <c r="AS901" i="14"/>
  <c r="AS567" i="14"/>
  <c r="AS724" i="14"/>
  <c r="AU598" i="14"/>
  <c r="AU971" i="14"/>
  <c r="AS886" i="14"/>
  <c r="AU842" i="14"/>
  <c r="AU899" i="14"/>
  <c r="AU827" i="14"/>
  <c r="AU743" i="14"/>
  <c r="AS741" i="14"/>
  <c r="AU458" i="14"/>
  <c r="AU606" i="14"/>
  <c r="AU736" i="14"/>
  <c r="AU696" i="14"/>
  <c r="AS606" i="14"/>
  <c r="AU834" i="14"/>
  <c r="AU768" i="14"/>
  <c r="AU554" i="14"/>
  <c r="AS441" i="14"/>
  <c r="AU444" i="14"/>
  <c r="AU992" i="14"/>
  <c r="AU382" i="14"/>
  <c r="AU724" i="14"/>
  <c r="AS538" i="14"/>
  <c r="AU580" i="14"/>
  <c r="AS386" i="14"/>
  <c r="AS949" i="14"/>
  <c r="AU630" i="14"/>
  <c r="AS545" i="14"/>
  <c r="AS775" i="14"/>
  <c r="AU569" i="14"/>
  <c r="AU1010" i="14"/>
  <c r="AU741" i="14"/>
  <c r="AS826" i="14"/>
  <c r="AU997" i="14"/>
  <c r="AU428" i="14"/>
  <c r="AS855" i="14"/>
  <c r="AU697" i="14"/>
  <c r="AS1085" i="14"/>
  <c r="AU825" i="14"/>
  <c r="AU1076" i="14"/>
  <c r="AU468" i="14"/>
  <c r="AU1008" i="14"/>
  <c r="AU508" i="14"/>
  <c r="AS788" i="14"/>
  <c r="AU564" i="14"/>
  <c r="AS625" i="14"/>
  <c r="AU966" i="14"/>
  <c r="AS850" i="14"/>
  <c r="AS996" i="14"/>
  <c r="AS409" i="14"/>
  <c r="AS847" i="14"/>
  <c r="AU518" i="14"/>
  <c r="AU941" i="14"/>
  <c r="AU777" i="14"/>
  <c r="AS879" i="14"/>
  <c r="AS536" i="14"/>
  <c r="AS698" i="14"/>
  <c r="AS1079" i="14"/>
  <c r="AS690" i="14"/>
  <c r="AU1059" i="14"/>
  <c r="AU610" i="14"/>
  <c r="AS670" i="14"/>
  <c r="AU656" i="14"/>
  <c r="AU383" i="14"/>
  <c r="AS499" i="14"/>
  <c r="AU858" i="14"/>
  <c r="AU540" i="14"/>
  <c r="AS405" i="14"/>
  <c r="AU879" i="14"/>
  <c r="AU1012" i="14"/>
  <c r="AU545" i="14"/>
  <c r="AU662" i="14"/>
  <c r="AU920" i="14"/>
  <c r="AS452" i="14"/>
  <c r="AS509" i="14"/>
  <c r="AS699" i="14"/>
  <c r="AS737" i="14"/>
  <c r="AS680" i="14"/>
  <c r="AS601" i="14"/>
  <c r="AS1042" i="14"/>
  <c r="AU924" i="14"/>
  <c r="AS639" i="14"/>
  <c r="AS611" i="14"/>
  <c r="AS972" i="14"/>
  <c r="AS792" i="14"/>
  <c r="AU749" i="14"/>
  <c r="AU857" i="14"/>
  <c r="AU930" i="14"/>
  <c r="AS427" i="14"/>
  <c r="AU561" i="14"/>
  <c r="AS833" i="14"/>
  <c r="AU1057" i="14"/>
  <c r="AS768" i="14"/>
  <c r="AU944" i="14"/>
  <c r="AU996" i="14"/>
  <c r="AS721" i="14"/>
  <c r="AS397" i="14"/>
  <c r="AU661" i="14"/>
  <c r="AU915" i="14"/>
  <c r="AU388" i="14"/>
  <c r="AU772" i="14"/>
  <c r="AS585" i="14"/>
  <c r="AU979" i="14"/>
  <c r="AU959" i="14"/>
  <c r="AS458" i="14"/>
  <c r="AS634" i="14"/>
  <c r="AS558" i="14"/>
  <c r="AS1007" i="14"/>
  <c r="AU798" i="14"/>
  <c r="AU1014" i="14"/>
  <c r="AS769" i="14"/>
  <c r="AS817" i="14"/>
  <c r="AU464" i="14"/>
  <c r="AS888" i="14"/>
  <c r="AU615" i="14"/>
  <c r="AU480" i="14"/>
  <c r="AU958" i="14"/>
  <c r="AU763" i="14"/>
  <c r="AS977" i="14"/>
  <c r="AS422" i="14"/>
  <c r="AU908" i="14"/>
  <c r="AU1067" i="14"/>
  <c r="AS968" i="14"/>
  <c r="AU849" i="14"/>
  <c r="AS525" i="14"/>
  <c r="AU1038" i="14"/>
  <c r="AS382" i="14"/>
  <c r="AU614" i="14"/>
  <c r="AS578" i="14"/>
  <c r="AU642" i="14"/>
  <c r="AS403" i="14"/>
  <c r="AU810" i="14"/>
  <c r="AU783" i="14"/>
  <c r="AU851" i="14"/>
  <c r="AU715" i="14"/>
  <c r="AS398" i="14"/>
  <c r="AS1031" i="14"/>
  <c r="AU750" i="14"/>
  <c r="AS503" i="14"/>
  <c r="AU634" i="14"/>
  <c r="AS966" i="14"/>
  <c r="AS551" i="14"/>
  <c r="AU789" i="14"/>
  <c r="AU520" i="14"/>
  <c r="AS429" i="14"/>
  <c r="AU1056" i="14"/>
  <c r="AU1058" i="14"/>
  <c r="AU507" i="14"/>
  <c r="AS702" i="14"/>
  <c r="AS1012" i="14"/>
  <c r="AS519" i="14"/>
  <c r="AS948" i="14"/>
  <c r="AU999" i="14"/>
  <c r="AU804" i="14"/>
  <c r="AU975" i="14"/>
  <c r="AU880" i="14"/>
  <c r="AS1083" i="14"/>
  <c r="AS1006" i="14"/>
  <c r="AU633" i="14"/>
  <c r="AU844" i="14"/>
  <c r="AS676" i="14"/>
  <c r="AU625" i="14"/>
  <c r="AS497" i="14"/>
  <c r="AU549" i="14"/>
  <c r="AU524" i="14"/>
  <c r="AU935" i="14"/>
  <c r="AS710" i="14"/>
  <c r="AU544" i="14"/>
  <c r="AU567" i="14"/>
  <c r="AS621" i="14"/>
  <c r="AU381" i="14"/>
  <c r="AS568" i="14"/>
  <c r="AU821" i="14"/>
  <c r="AU717" i="14"/>
  <c r="AS582" i="14"/>
  <c r="AU387" i="14"/>
  <c r="AS989" i="14"/>
  <c r="AS421" i="14"/>
  <c r="AS903" i="14"/>
  <c r="AU509" i="14"/>
  <c r="AU707" i="14"/>
  <c r="AS628" i="14"/>
  <c r="AS671" i="14"/>
  <c r="AU968" i="14"/>
  <c r="AS1051" i="14"/>
  <c r="AS851" i="14"/>
  <c r="AS965" i="14"/>
  <c r="AS923" i="14"/>
  <c r="AS666" i="14"/>
  <c r="AS1046" i="14"/>
  <c r="AU1029" i="14"/>
  <c r="AS740" i="14"/>
  <c r="AU824" i="14"/>
  <c r="AS461" i="14"/>
  <c r="AS523" i="14"/>
  <c r="AU800" i="14"/>
  <c r="AU781" i="14"/>
  <c r="AU703" i="14"/>
  <c r="AS736" i="14"/>
  <c r="AS460" i="14"/>
  <c r="AU773" i="14"/>
  <c r="AU664" i="14"/>
  <c r="AS657" i="14"/>
  <c r="AU1002" i="14"/>
  <c r="AU837" i="14"/>
  <c r="AU974" i="14"/>
  <c r="AU602" i="14"/>
  <c r="AS616" i="14"/>
  <c r="AU854" i="14"/>
  <c r="AU687" i="14"/>
  <c r="AS813" i="14"/>
  <c r="AS774" i="14"/>
  <c r="AS773" i="14"/>
  <c r="AU523" i="14"/>
  <c r="AU1031" i="14"/>
  <c r="AU503" i="14"/>
  <c r="AU895" i="14"/>
  <c r="AU716" i="14"/>
  <c r="AS664" i="14"/>
  <c r="AU370" i="14"/>
  <c r="AS1021" i="14"/>
  <c r="AU1017" i="14"/>
  <c r="AS945" i="14"/>
  <c r="AS556" i="14"/>
  <c r="AU987" i="14"/>
  <c r="AS401" i="14"/>
  <c r="AU828" i="14"/>
  <c r="AS824" i="14"/>
  <c r="AU700" i="14"/>
  <c r="AU1074" i="14"/>
  <c r="AS868" i="14"/>
  <c r="AS1060" i="14"/>
  <c r="AU397" i="14"/>
  <c r="AU402" i="14"/>
  <c r="AS647" i="14"/>
  <c r="AS831" i="14"/>
  <c r="AS963" i="14"/>
  <c r="AS643" i="14"/>
  <c r="AS474" i="14"/>
  <c r="AU367" i="14"/>
  <c r="AS554" i="14"/>
  <c r="AU393" i="14"/>
  <c r="AU528" i="14"/>
  <c r="AS423" i="14"/>
  <c r="AU901" i="14"/>
  <c r="AU685" i="14"/>
  <c r="AU745" i="14"/>
  <c r="AS860" i="14"/>
  <c r="AU1034" i="14"/>
  <c r="AU714" i="14"/>
  <c r="AS695" i="14"/>
  <c r="AS394" i="14"/>
  <c r="AS781" i="14"/>
  <c r="AS513" i="14"/>
  <c r="AS370" i="14"/>
  <c r="AS486" i="14"/>
  <c r="AU819" i="14"/>
  <c r="AU1048" i="14"/>
  <c r="AS435" i="14"/>
  <c r="AU588" i="14"/>
  <c r="AS720" i="14"/>
  <c r="AU956" i="14"/>
  <c r="AS453" i="14"/>
  <c r="AS704" i="14"/>
  <c r="AU925" i="14"/>
  <c r="AS571" i="14"/>
  <c r="AU860" i="14"/>
  <c r="AU419" i="14"/>
  <c r="AU771" i="14"/>
  <c r="AS672" i="14"/>
  <c r="AS645" i="14"/>
  <c r="AU477" i="14"/>
  <c r="AS584" i="14"/>
  <c r="AS846" i="14"/>
  <c r="AS684" i="14"/>
  <c r="AS451" i="14"/>
  <c r="AU839" i="14"/>
  <c r="AS577" i="14"/>
  <c r="AU440" i="14"/>
  <c r="AU753" i="14"/>
  <c r="AU635" i="14"/>
  <c r="AS540" i="14"/>
  <c r="AU609" i="14"/>
  <c r="AS835" i="14"/>
  <c r="AU769" i="14"/>
  <c r="AU1000" i="14"/>
  <c r="AS479" i="14"/>
  <c r="AU481" i="14"/>
  <c r="AU791" i="14"/>
  <c r="AU484" i="14"/>
  <c r="AS852" i="14"/>
  <c r="AS957" i="14"/>
  <c r="AU770" i="14"/>
  <c r="AU1025" i="14"/>
  <c r="AU693" i="14"/>
  <c r="AS619" i="14"/>
  <c r="AU1023" i="14"/>
  <c r="AS772" i="14"/>
  <c r="AS1026" i="14"/>
  <c r="AS610" i="14"/>
  <c r="AS779" i="14"/>
  <c r="AS808" i="14"/>
  <c r="AS755" i="14"/>
  <c r="AU677" i="14"/>
  <c r="AS608" i="14"/>
  <c r="AU994" i="14"/>
  <c r="AS981" i="14"/>
  <c r="AS899" i="14"/>
  <c r="AU807" i="14"/>
  <c r="AS593" i="14"/>
  <c r="AU720" i="14"/>
  <c r="AU680" i="14"/>
  <c r="AS877" i="14"/>
  <c r="AS564" i="14"/>
  <c r="AS1036" i="14"/>
  <c r="AS555" i="14"/>
  <c r="AS960" i="14"/>
  <c r="AS1039" i="14"/>
  <c r="AU903" i="14"/>
  <c r="AS884" i="14"/>
  <c r="AS978" i="14"/>
  <c r="AU512" i="14"/>
  <c r="AU1085" i="14"/>
  <c r="AS951" i="14"/>
  <c r="AU645" i="14"/>
  <c r="AS566" i="14"/>
  <c r="AU995" i="14"/>
  <c r="AS1067" i="14"/>
  <c r="AS1003" i="14"/>
  <c r="AS793" i="14"/>
  <c r="AU400" i="14"/>
  <c r="AS1052" i="14"/>
  <c r="AS531" i="14"/>
  <c r="AS1033" i="14"/>
  <c r="AS390" i="14"/>
  <c r="AS587" i="14"/>
  <c r="AU945" i="14"/>
  <c r="AU878" i="14"/>
  <c r="AS920" i="14"/>
  <c r="AU682" i="14"/>
  <c r="AU1005" i="14"/>
  <c r="AS574" i="14"/>
  <c r="AS714" i="14"/>
  <c r="AU963" i="14"/>
  <c r="AS971" i="14"/>
  <c r="AS449" i="14"/>
  <c r="AS885" i="14"/>
  <c r="AU466" i="14"/>
  <c r="AS442" i="14"/>
  <c r="AU542" i="14"/>
  <c r="AU473" i="14"/>
  <c r="AS882" i="14"/>
  <c r="AS380" i="14"/>
  <c r="AS569" i="14"/>
  <c r="AU916" i="14"/>
  <c r="AU651" i="14"/>
  <c r="AS653" i="14"/>
  <c r="AU939" i="14"/>
  <c r="AS420" i="14"/>
  <c r="AU755" i="14"/>
  <c r="AS679" i="14"/>
  <c r="AS507" i="14"/>
  <c r="AU390" i="14"/>
  <c r="AU948" i="14"/>
  <c r="AU573" i="14"/>
  <c r="AU461" i="14"/>
  <c r="AU401" i="14"/>
  <c r="AS597" i="14"/>
  <c r="AU912" i="14"/>
  <c r="AU950" i="14"/>
  <c r="AU455" i="14"/>
  <c r="AS838" i="14"/>
  <c r="AS725" i="14"/>
  <c r="AU730" i="14"/>
  <c r="AS489" i="14"/>
  <c r="AU652" i="14"/>
  <c r="AS1008" i="14"/>
  <c r="AS522" i="14"/>
  <c r="AU722" i="14"/>
  <c r="AU786" i="14"/>
  <c r="AU874" i="14"/>
  <c r="AU708" i="14"/>
  <c r="AS677" i="14"/>
  <c r="AS929" i="14"/>
  <c r="AS955" i="14"/>
  <c r="AS986" i="14"/>
  <c r="AU616" i="14"/>
  <c r="AS562" i="14"/>
  <c r="AU845" i="14"/>
  <c r="AU917" i="14"/>
  <c r="AU907" i="14"/>
  <c r="AS1009" i="14"/>
  <c r="AS511" i="14"/>
  <c r="AU787" i="14"/>
  <c r="AS411" i="14"/>
  <c r="AS426" i="14"/>
  <c r="AU1041" i="14"/>
  <c r="AU738" i="14"/>
  <c r="AS944" i="14"/>
  <c r="AS815" i="14"/>
  <c r="AU993" i="14"/>
  <c r="AU568" i="14"/>
  <c r="AS785" i="14"/>
  <c r="AS454" i="14"/>
  <c r="AS462" i="14"/>
  <c r="AS417" i="14"/>
  <c r="AS1041" i="14"/>
  <c r="AS1061" i="14"/>
  <c r="AU426" i="14"/>
  <c r="AS468" i="14"/>
  <c r="AS383" i="14"/>
  <c r="AS687" i="14"/>
  <c r="AU826" i="14"/>
  <c r="AU596" i="14"/>
  <c r="AU746" i="14"/>
  <c r="AU739" i="14"/>
  <c r="AU576" i="14"/>
  <c r="AU732" i="14"/>
  <c r="AS691" i="14"/>
  <c r="AU425" i="14"/>
  <c r="AU812" i="14"/>
  <c r="AS368" i="14"/>
  <c r="AU955" i="14"/>
  <c r="AU1071" i="14"/>
  <c r="AS659" i="14"/>
  <c r="AU586" i="14"/>
  <c r="AS681" i="14"/>
  <c r="AU516" i="14"/>
  <c r="AU713" i="14"/>
  <c r="AU517" i="14"/>
  <c r="AU413" i="14"/>
  <c r="AU877" i="14"/>
  <c r="AS764" i="14"/>
  <c r="AS709" i="14"/>
  <c r="AS688" i="14"/>
  <c r="AS622" i="14"/>
  <c r="AU909" i="14"/>
  <c r="AS958" i="14"/>
  <c r="AS970" i="14"/>
  <c r="AU433" i="14"/>
  <c r="AU369" i="14"/>
  <c r="AS905" i="14"/>
  <c r="AU934" i="14"/>
  <c r="AU902" i="14"/>
  <c r="AU1069" i="14"/>
  <c r="AU818" i="14"/>
  <c r="AU928" i="14"/>
  <c r="AS473" i="14"/>
  <c r="AS731" i="14"/>
  <c r="AU885" i="14"/>
  <c r="AS956" i="14"/>
  <c r="AU988" i="14"/>
  <c r="AU558" i="14"/>
  <c r="AU649" i="14"/>
  <c r="AS844" i="14"/>
  <c r="AS857" i="14"/>
  <c r="AS816" i="14"/>
  <c r="AU435" i="14"/>
  <c r="AU725" i="14"/>
  <c r="AU434" i="14"/>
  <c r="AU898" i="14"/>
  <c r="AS512" i="14"/>
  <c r="AS428" i="14"/>
  <c r="AS1078" i="14"/>
  <c r="AS440" i="14"/>
  <c r="AS894" i="14"/>
  <c r="AU496" i="14"/>
  <c r="AS506" i="14"/>
  <c r="AS807" i="14"/>
  <c r="AS589" i="14"/>
  <c r="AU465" i="14"/>
  <c r="AS943" i="14"/>
  <c r="AS712" i="14"/>
  <c r="AS734" i="14"/>
  <c r="AU718" i="14"/>
  <c r="AU792" i="14"/>
  <c r="AU619" i="14"/>
  <c r="AU710" i="14"/>
  <c r="AU454" i="14"/>
  <c r="AU1024" i="14"/>
  <c r="AS707" i="14"/>
  <c r="AS609" i="14"/>
  <c r="AU701" i="14"/>
  <c r="AU534" i="14"/>
  <c r="AS1053" i="14"/>
  <c r="AU704" i="14"/>
  <c r="AS373" i="14"/>
  <c r="AS565" i="14"/>
  <c r="AU926" i="14"/>
  <c r="AS1010" i="14"/>
  <c r="AU985" i="14"/>
  <c r="AU604" i="14"/>
  <c r="AU875" i="14"/>
  <c r="AS1069" i="14"/>
  <c r="AS575" i="14"/>
  <c r="AS718" i="14"/>
  <c r="AS1066" i="14"/>
  <c r="AU764" i="14"/>
  <c r="AS1004" i="14"/>
  <c r="AU543" i="14"/>
  <c r="AU890" i="14"/>
  <c r="AU873" i="14"/>
  <c r="AS776" i="14"/>
  <c r="AS612" i="14"/>
  <c r="AS742" i="14"/>
  <c r="AU775" i="14"/>
  <c r="AU972" i="14"/>
  <c r="AS1037" i="14"/>
  <c r="AS494" i="14"/>
  <c r="AS812" i="14"/>
  <c r="AS991" i="14"/>
  <c r="AS939" i="14"/>
  <c r="AS976" i="14"/>
  <c r="AS876" i="14"/>
  <c r="AS984" i="14"/>
  <c r="AU937" i="14"/>
  <c r="AS1023" i="14"/>
  <c r="AS705" i="14"/>
  <c r="AU410" i="14"/>
  <c r="AU589" i="14"/>
  <c r="AS667" i="14"/>
  <c r="AU371" i="14"/>
  <c r="AU1001" i="14"/>
  <c r="AS804" i="14"/>
  <c r="AU1070" i="14"/>
  <c r="AS801" i="14"/>
  <c r="AU488" i="14"/>
  <c r="AU1028" i="14"/>
  <c r="AS637" i="14"/>
  <c r="AU1033" i="14"/>
  <c r="AS758" i="14"/>
  <c r="AS413" i="14"/>
  <c r="AU379" i="14"/>
  <c r="AU541" i="14"/>
  <c r="AS391" i="14"/>
  <c r="AS693" i="14"/>
  <c r="AU766" i="14"/>
  <c r="AU498" i="14"/>
  <c r="AU706" i="14"/>
  <c r="AU592" i="14"/>
  <c r="AU729" i="14"/>
  <c r="AU667" i="14"/>
  <c r="AU1051" i="14"/>
  <c r="AU405" i="14"/>
  <c r="AS592" i="14"/>
  <c r="AU840" i="14"/>
  <c r="AU802" i="14"/>
  <c r="AS744" i="14"/>
  <c r="AS766" i="14"/>
  <c r="AS432" i="14"/>
  <c r="AS940" i="14"/>
  <c r="AU820" i="14"/>
  <c r="AU1021" i="14"/>
  <c r="AS415" i="14"/>
  <c r="AU469" i="14"/>
  <c r="AU705" i="14"/>
  <c r="AS729" i="14"/>
  <c r="AS995" i="14"/>
  <c r="AU888" i="14"/>
  <c r="AU836" i="14"/>
  <c r="AU868" i="14"/>
  <c r="AS735" i="14"/>
  <c r="AU550" i="14"/>
  <c r="AS570" i="14"/>
  <c r="AU386" i="14"/>
  <c r="AS763" i="14"/>
  <c r="AS962" i="14"/>
  <c r="AU1009" i="14"/>
  <c r="AU964" i="14"/>
  <c r="AS924" i="14"/>
  <c r="AU1080" i="14"/>
  <c r="AS400" i="14"/>
  <c r="AU486" i="14"/>
  <c r="AS520" i="14"/>
  <c r="AS620" i="14"/>
  <c r="AU492" i="14"/>
  <c r="AU506" i="14"/>
  <c r="AS800" i="14"/>
  <c r="AS823" i="14"/>
  <c r="AU575" i="14"/>
  <c r="AU758" i="14"/>
  <c r="AU910" i="14"/>
  <c r="AS534" i="14"/>
  <c r="AS488" i="14"/>
  <c r="AS1043" i="14"/>
  <c r="AU831" i="14"/>
  <c r="AU676" i="14"/>
  <c r="AS1035" i="14"/>
  <c r="AU803" i="14"/>
  <c r="AS662" i="14"/>
  <c r="AS640" i="14"/>
  <c r="AU805" i="14"/>
  <c r="AU479" i="14"/>
  <c r="AU1013" i="14"/>
  <c r="AS617" i="14"/>
  <c r="AU1026" i="14"/>
  <c r="AU411" i="14"/>
  <c r="AU504" i="14"/>
  <c r="AS938" i="14"/>
  <c r="AU511" i="14"/>
  <c r="AU422" i="14"/>
  <c r="AU906" i="14"/>
  <c r="AS883" i="14"/>
  <c r="AS941" i="14"/>
  <c r="AU594" i="14"/>
  <c r="AU1018" i="14"/>
  <c r="AU378" i="14"/>
  <c r="AU447" i="14"/>
  <c r="AS839" i="14"/>
  <c r="AS514" i="14"/>
  <c r="AS504" i="14"/>
  <c r="AU521" i="14"/>
  <c r="AS1001" i="14"/>
  <c r="AU762" i="14"/>
  <c r="AU976" i="14"/>
  <c r="AS369" i="14"/>
  <c r="AS379" i="14"/>
  <c r="AU748" i="14"/>
  <c r="AU765" i="14"/>
  <c r="AS1080" i="14"/>
  <c r="AS874" i="14"/>
  <c r="AU451" i="14"/>
  <c r="AS395" i="14"/>
  <c r="AS908" i="14"/>
  <c r="AS1081" i="14"/>
  <c r="AS910" i="14"/>
  <c r="AS675" i="14"/>
  <c r="AU623" i="14"/>
  <c r="AS478" i="14"/>
  <c r="AU1044" i="14"/>
  <c r="AU412" i="14"/>
  <c r="AS722" i="14"/>
  <c r="AS546" i="14"/>
  <c r="AS757" i="14"/>
  <c r="AS630" i="14"/>
  <c r="AU1075" i="14"/>
  <c r="AU1016" i="14"/>
  <c r="AU585" i="14"/>
  <c r="AS493" i="14"/>
  <c r="AU407" i="14"/>
  <c r="AS854" i="14"/>
  <c r="AS642" i="14"/>
  <c r="AS557" i="14"/>
  <c r="AU389" i="14"/>
  <c r="AU577" i="14"/>
  <c r="AS974" i="14"/>
  <c r="AS880" i="14"/>
  <c r="AU1081" i="14"/>
  <c r="AS436" i="14"/>
  <c r="AU485" i="14"/>
  <c r="AS973" i="14"/>
  <c r="AU867" i="14"/>
  <c r="AU474" i="14"/>
  <c r="AU691" i="14"/>
  <c r="AU784" i="14"/>
  <c r="AS466" i="14"/>
  <c r="AU673" i="14"/>
  <c r="AS701" i="14"/>
  <c r="AS890" i="14"/>
  <c r="AU884" i="14"/>
  <c r="AU636" i="14"/>
  <c r="AS482" i="14"/>
  <c r="AU629" i="14"/>
  <c r="AS697" i="14"/>
  <c r="AS416" i="14"/>
  <c r="AS932" i="14"/>
  <c r="AS947" i="14"/>
  <c r="AS438" i="14"/>
  <c r="AS561" i="14"/>
  <c r="AS802" i="14"/>
  <c r="AU967" i="14"/>
  <c r="AS904" i="14"/>
  <c r="AS464" i="14"/>
  <c r="AS786" i="14"/>
  <c r="AU754" i="14"/>
  <c r="AU1004" i="14"/>
  <c r="AU459" i="14"/>
  <c r="AU607" i="14"/>
  <c r="AU900" i="14"/>
  <c r="AS856" i="14"/>
  <c r="AU536" i="14"/>
  <c r="AS424" i="14"/>
  <c r="AU475" i="14"/>
  <c r="AU751" i="14"/>
  <c r="AS841" i="14"/>
  <c r="AU780" i="14"/>
  <c r="AS563" i="14"/>
  <c r="AU727" i="14"/>
  <c r="AU491" i="14"/>
  <c r="AS795" i="14"/>
  <c r="AS1002" i="14"/>
  <c r="AU744" i="14"/>
  <c r="AU432" i="14"/>
  <c r="AS875" i="14"/>
  <c r="AU495" i="14"/>
  <c r="AS446" i="14"/>
  <c r="AS842" i="14"/>
  <c r="AS830" i="14"/>
  <c r="AS867" i="14"/>
  <c r="AU984" i="14"/>
  <c r="AS573" i="14"/>
  <c r="AS931" i="14"/>
  <c r="AU852" i="14"/>
  <c r="AU990" i="14"/>
  <c r="AS535" i="14"/>
  <c r="AU579" i="14"/>
  <c r="AS559" i="14"/>
  <c r="AS668" i="14"/>
  <c r="AU1035" i="14"/>
  <c r="AU989" i="14"/>
  <c r="AS917" i="14"/>
  <c r="AU368" i="14"/>
  <c r="AS708" i="14"/>
  <c r="AU538" i="14"/>
  <c r="AS470" i="14"/>
  <c r="AS861" i="14"/>
  <c r="AU441" i="14"/>
  <c r="AU590" i="14"/>
  <c r="AS418" i="14"/>
  <c r="AU675" i="14"/>
  <c r="AS1059" i="14"/>
  <c r="AU535" i="14"/>
  <c r="AS543" i="14"/>
  <c r="AU532" i="14"/>
  <c r="AS590" i="14"/>
  <c r="AU929" i="14"/>
  <c r="AU813" i="14"/>
  <c r="AU759" i="14"/>
  <c r="AS685" i="14"/>
  <c r="AU666" i="14"/>
  <c r="AS1073" i="14"/>
  <c r="AS381" i="14"/>
  <c r="AS445" i="14"/>
  <c r="AS936" i="14"/>
  <c r="AS433" i="14"/>
  <c r="AS723" i="14"/>
  <c r="AU808" i="14"/>
  <c r="AU637" i="14"/>
  <c r="AU1055" i="14"/>
  <c r="AU647" i="14"/>
  <c r="AS1018" i="14"/>
  <c r="AS1020" i="14"/>
  <c r="AS829" i="14"/>
  <c r="AS916" i="14"/>
  <c r="AS820" i="14"/>
  <c r="AS1074" i="14"/>
  <c r="AS544" i="14"/>
  <c r="AU835" i="14"/>
  <c r="AU832" i="14"/>
  <c r="AS1016" i="14"/>
  <c r="AS434" i="14"/>
  <c r="AU1027" i="14"/>
  <c r="AU547" i="14"/>
  <c r="AS431" i="14"/>
  <c r="AU740" i="14"/>
  <c r="AU501" i="14"/>
  <c r="AS914" i="14"/>
  <c r="AS480" i="14"/>
  <c r="AU795" i="14"/>
  <c r="AS541" i="14"/>
  <c r="AS900" i="14"/>
  <c r="AU893" i="14"/>
  <c r="AU605" i="14"/>
  <c r="AS404" i="14"/>
  <c r="AS496" i="14"/>
  <c r="AU695" i="14"/>
  <c r="AU961" i="14"/>
  <c r="AU892" i="14"/>
  <c r="AS1064" i="14"/>
  <c r="AU476" i="14"/>
  <c r="AS751" i="14"/>
  <c r="AU533" i="14"/>
  <c r="AS656" i="14"/>
  <c r="AS803" i="14"/>
  <c r="AS753" i="14"/>
  <c r="AU548" i="14"/>
  <c r="AS579" i="14"/>
  <c r="AU752" i="14"/>
  <c r="AU463" i="14"/>
  <c r="AS892" i="14"/>
  <c r="AU801" i="14"/>
  <c r="AS414" i="14"/>
  <c r="AS650" i="14"/>
  <c r="AU866" i="14"/>
  <c r="AU1022" i="14"/>
  <c r="AU949" i="14"/>
  <c r="AU815" i="14"/>
  <c r="AU733" i="14"/>
  <c r="AU694" i="14"/>
  <c r="AU721" i="14"/>
  <c r="AS1072" i="14"/>
  <c r="AS615" i="14"/>
  <c r="AS716" i="14"/>
  <c r="AU1077" i="14"/>
  <c r="AS733" i="14"/>
  <c r="AS527" i="14"/>
  <c r="AU438" i="14"/>
  <c r="AU514" i="14"/>
  <c r="AU943" i="14"/>
  <c r="AU657" i="14"/>
  <c r="AU460" i="14"/>
  <c r="AU613" i="14"/>
  <c r="AU526" i="14"/>
  <c r="AS747" i="14"/>
  <c r="AS1028" i="14"/>
  <c r="AU927" i="14"/>
  <c r="AS780" i="14"/>
  <c r="AS1014" i="14"/>
  <c r="AS853" i="14"/>
  <c r="AS911" i="14"/>
  <c r="AS580" i="14"/>
  <c r="AS1068" i="14"/>
  <c r="AS419" i="14"/>
  <c r="AS457" i="14"/>
  <c r="AS818" i="14"/>
  <c r="AS1025" i="14"/>
  <c r="AS629" i="14"/>
  <c r="AS727" i="14"/>
  <c r="AU1043" i="14"/>
  <c r="AS961" i="14"/>
  <c r="AU442" i="14"/>
  <c r="AS928" i="14"/>
  <c r="AU373" i="14"/>
  <c r="AU620" i="14"/>
  <c r="AS902" i="14"/>
  <c r="AS950" i="14"/>
  <c r="AS992" i="14"/>
  <c r="AU394" i="14"/>
  <c r="AS635" i="14"/>
  <c r="AS607" i="14"/>
  <c r="AS477" i="14"/>
  <c r="AU797" i="14"/>
  <c r="AS919" i="14"/>
  <c r="AS865" i="14"/>
  <c r="AU654" i="14"/>
  <c r="AU546" i="14"/>
  <c r="AS756" i="14"/>
  <c r="AU591" i="14"/>
  <c r="AU537" i="14"/>
  <c r="AS376" i="14"/>
  <c r="AS1005" i="14"/>
  <c r="AU913" i="14"/>
  <c r="AS993" i="14"/>
  <c r="AU640" i="14"/>
  <c r="AS975" i="14"/>
  <c r="AS498" i="14"/>
  <c r="AU669" i="14"/>
  <c r="AU923" i="14"/>
  <c r="AU811" i="14"/>
  <c r="AS537" i="14"/>
  <c r="AU814" i="14"/>
  <c r="AU665" i="14"/>
  <c r="AS393" i="14"/>
  <c r="AS814" i="14"/>
  <c r="AS367" i="14"/>
  <c r="AS784" i="14"/>
  <c r="AS1019" i="14"/>
  <c r="AU702" i="14"/>
  <c r="AS439" i="14"/>
  <c r="AU723" i="14"/>
  <c r="AV439" i="14" l="1"/>
  <c r="AV1019" i="14"/>
  <c r="AV784" i="14"/>
  <c r="AV367" i="14"/>
  <c r="AV814" i="14"/>
  <c r="AV393" i="14"/>
  <c r="AV537" i="14"/>
  <c r="AV498" i="14"/>
  <c r="AV975" i="14"/>
  <c r="AV993" i="14"/>
  <c r="AV1005" i="14"/>
  <c r="AV376" i="14"/>
  <c r="AV756" i="14"/>
  <c r="AV865" i="14"/>
  <c r="AV919" i="14"/>
  <c r="AV477" i="14"/>
  <c r="AV607" i="14"/>
  <c r="AV635" i="14"/>
  <c r="AV992" i="14"/>
  <c r="AV950" i="14"/>
  <c r="AV902" i="14"/>
  <c r="AV928" i="14"/>
  <c r="AV961" i="14"/>
  <c r="AV727" i="14"/>
  <c r="AV629" i="14"/>
  <c r="AV1025" i="14"/>
  <c r="AV818" i="14"/>
  <c r="AV457" i="14"/>
  <c r="AV419" i="14"/>
  <c r="AV1068" i="14"/>
  <c r="AV580" i="14"/>
  <c r="AV911" i="14"/>
  <c r="AV853" i="14"/>
  <c r="AV1014" i="14"/>
  <c r="AV780" i="14"/>
  <c r="AV1028" i="14"/>
  <c r="AV747" i="14"/>
  <c r="AV527" i="14"/>
  <c r="AV733" i="14"/>
  <c r="AV716" i="14"/>
  <c r="AV615" i="14"/>
  <c r="AV1072" i="14"/>
  <c r="AV650" i="14"/>
  <c r="AV414" i="14"/>
  <c r="AV892" i="14"/>
  <c r="AV579" i="14"/>
  <c r="AV753" i="14"/>
  <c r="AV803" i="14"/>
  <c r="AV656" i="14"/>
  <c r="AV751" i="14"/>
  <c r="AV1064" i="14"/>
  <c r="AV496" i="14"/>
  <c r="AV404" i="14"/>
  <c r="AV900" i="14"/>
  <c r="AV541" i="14"/>
  <c r="AV480" i="14"/>
  <c r="AV914" i="14"/>
  <c r="AV431" i="14"/>
  <c r="AV434" i="14"/>
  <c r="AV1016" i="14"/>
  <c r="AV544" i="14"/>
  <c r="AV1074" i="14"/>
  <c r="AV820" i="14"/>
  <c r="AV916" i="14"/>
  <c r="AV829" i="14"/>
  <c r="AV1020" i="14"/>
  <c r="AV1018" i="14"/>
  <c r="AV723" i="14"/>
  <c r="AV433" i="14"/>
  <c r="AV936" i="14"/>
  <c r="AV445" i="14"/>
  <c r="AV381" i="14"/>
  <c r="AV1073" i="14"/>
  <c r="AV685" i="14"/>
  <c r="AV590" i="14"/>
  <c r="AV543" i="14"/>
  <c r="AV1059" i="14"/>
  <c r="AV418" i="14"/>
  <c r="AV861" i="14"/>
  <c r="AV470" i="14"/>
  <c r="AV708" i="14"/>
  <c r="AV917" i="14"/>
  <c r="AV668" i="14"/>
  <c r="AV559" i="14"/>
  <c r="AV535" i="14"/>
  <c r="AV931" i="14"/>
  <c r="AV573" i="14"/>
  <c r="AV867" i="14"/>
  <c r="AV830" i="14"/>
  <c r="AV842" i="14"/>
  <c r="AV446" i="14"/>
  <c r="AV875" i="14"/>
  <c r="AV1002" i="14"/>
  <c r="AV795" i="14"/>
  <c r="AV563" i="14"/>
  <c r="AV841" i="14"/>
  <c r="AV424" i="14"/>
  <c r="AV856" i="14"/>
  <c r="AV786" i="14"/>
  <c r="AV464" i="14"/>
  <c r="AV904" i="14"/>
  <c r="AV802" i="14"/>
  <c r="AV561" i="14"/>
  <c r="AV438" i="14"/>
  <c r="AV947" i="14"/>
  <c r="AV932" i="14"/>
  <c r="AV416" i="14"/>
  <c r="AV697" i="14"/>
  <c r="AV482" i="14"/>
  <c r="AV890" i="14"/>
  <c r="AV701" i="14"/>
  <c r="AV466" i="14"/>
  <c r="AV973" i="14"/>
  <c r="AV436" i="14"/>
  <c r="AV880" i="14"/>
  <c r="AV974" i="14"/>
  <c r="AV557" i="14"/>
  <c r="AV642" i="14"/>
  <c r="AV854" i="14"/>
  <c r="AV493" i="14"/>
  <c r="AV630" i="14"/>
  <c r="AV757" i="14"/>
  <c r="AV546" i="14"/>
  <c r="AV722" i="14"/>
  <c r="AV478" i="14"/>
  <c r="AV675" i="14"/>
  <c r="AV910" i="14"/>
  <c r="AV1081" i="14"/>
  <c r="AV908" i="14"/>
  <c r="AV395" i="14"/>
  <c r="AV874" i="14"/>
  <c r="AV1080" i="14"/>
  <c r="AV379" i="14"/>
  <c r="AV369" i="14"/>
  <c r="AV1001" i="14"/>
  <c r="AV504" i="14"/>
  <c r="AV514" i="14"/>
  <c r="AV839" i="14"/>
  <c r="AV941" i="14"/>
  <c r="AV883" i="14"/>
  <c r="AV938" i="14"/>
  <c r="AV617" i="14"/>
  <c r="AV640" i="14"/>
  <c r="AV662" i="14"/>
  <c r="AV1035" i="14"/>
  <c r="AV1043" i="14"/>
  <c r="AV488" i="14"/>
  <c r="AV534" i="14"/>
  <c r="AV823" i="14"/>
  <c r="AV800" i="14"/>
  <c r="AV620" i="14"/>
  <c r="AV520" i="14"/>
  <c r="AV400" i="14"/>
  <c r="AV924" i="14"/>
  <c r="AV962" i="14"/>
  <c r="AV763" i="14"/>
  <c r="AV570" i="14"/>
  <c r="AV735" i="14"/>
  <c r="AV995" i="14"/>
  <c r="AV729" i="14"/>
  <c r="AV415" i="14"/>
  <c r="AV940" i="14"/>
  <c r="AV432" i="14"/>
  <c r="AV766" i="14"/>
  <c r="AV744" i="14"/>
  <c r="AV592" i="14"/>
  <c r="AV693" i="14"/>
  <c r="AV391" i="14"/>
  <c r="AV413" i="14"/>
  <c r="AV758" i="14"/>
  <c r="AV637" i="14"/>
  <c r="AV801" i="14"/>
  <c r="AV804" i="14"/>
  <c r="AV667" i="14"/>
  <c r="AV705" i="14"/>
  <c r="AV1023" i="14"/>
  <c r="AV984" i="14"/>
  <c r="AV876" i="14"/>
  <c r="AV976" i="14"/>
  <c r="AV939" i="14"/>
  <c r="AV991" i="14"/>
  <c r="AV812" i="14"/>
  <c r="AV494" i="14"/>
  <c r="AV1037" i="14"/>
  <c r="AV742" i="14"/>
  <c r="AV612" i="14"/>
  <c r="AV776" i="14"/>
  <c r="AV1004" i="14"/>
  <c r="AV1066" i="14"/>
  <c r="AV718" i="14"/>
  <c r="AV575" i="14"/>
  <c r="AV1069" i="14"/>
  <c r="AV1010" i="14"/>
  <c r="AV565" i="14"/>
  <c r="AV373" i="14"/>
  <c r="AV1053" i="14"/>
  <c r="AV609" i="14"/>
  <c r="AV707" i="14"/>
  <c r="AV734" i="14"/>
  <c r="AV712" i="14"/>
  <c r="AV943" i="14"/>
  <c r="AV589" i="14"/>
  <c r="AV807" i="14"/>
  <c r="AV506" i="14"/>
  <c r="AV894" i="14"/>
  <c r="AV440" i="14"/>
  <c r="AV1078" i="14"/>
  <c r="AV428" i="14"/>
  <c r="AV512" i="14"/>
  <c r="AV816" i="14"/>
  <c r="AV857" i="14"/>
  <c r="AV844" i="14"/>
  <c r="AV956" i="14"/>
  <c r="AV731" i="14"/>
  <c r="AV473" i="14"/>
  <c r="AV905" i="14"/>
  <c r="AV970" i="14"/>
  <c r="AV958" i="14"/>
  <c r="AV622" i="14"/>
  <c r="AV688" i="14"/>
  <c r="AV709" i="14"/>
  <c r="AV764" i="14"/>
  <c r="AV681" i="14"/>
  <c r="AV659" i="14"/>
  <c r="AV368" i="14"/>
  <c r="AV691" i="14"/>
  <c r="AV687" i="14"/>
  <c r="AV383" i="14"/>
  <c r="AV468" i="14"/>
  <c r="AV1061" i="14"/>
  <c r="AV1041" i="14"/>
  <c r="AV417" i="14"/>
  <c r="AV462" i="14"/>
  <c r="AV454" i="14"/>
  <c r="AV785" i="14"/>
  <c r="AV815" i="14"/>
  <c r="AV944" i="14"/>
  <c r="AV426" i="14"/>
  <c r="AV411" i="14"/>
  <c r="AV511" i="14"/>
  <c r="AV1009" i="14"/>
  <c r="AV562" i="14"/>
  <c r="AV986" i="14"/>
  <c r="AV955" i="14"/>
  <c r="AV929" i="14"/>
  <c r="AV677" i="14"/>
  <c r="AV522" i="14"/>
  <c r="AV1008" i="14"/>
  <c r="AV489" i="14"/>
  <c r="AV725" i="14"/>
  <c r="AV838" i="14"/>
  <c r="AV597" i="14"/>
  <c r="AV507" i="14"/>
  <c r="AV679" i="14"/>
  <c r="AV420" i="14"/>
  <c r="AV653" i="14"/>
  <c r="AV569" i="14"/>
  <c r="AV380" i="14"/>
  <c r="AV882" i="14"/>
  <c r="AV442" i="14"/>
  <c r="AV885" i="14"/>
  <c r="AV449" i="14"/>
  <c r="AV971" i="14"/>
  <c r="AV714" i="14"/>
  <c r="AV574" i="14"/>
  <c r="AV920" i="14"/>
  <c r="AV587" i="14"/>
  <c r="AV390" i="14"/>
  <c r="AV1033" i="14"/>
  <c r="AV531" i="14"/>
  <c r="AV1052" i="14"/>
  <c r="AV793" i="14"/>
  <c r="AV1003" i="14"/>
  <c r="AV1067" i="14"/>
  <c r="AV566" i="14"/>
  <c r="AV951" i="14"/>
  <c r="AV978" i="14"/>
  <c r="AV884" i="14"/>
  <c r="AV1039" i="14"/>
  <c r="AV960" i="14"/>
  <c r="AV555" i="14"/>
  <c r="AV1036" i="14"/>
  <c r="AV564" i="14"/>
  <c r="AV877" i="14"/>
  <c r="AV593" i="14"/>
  <c r="AV899" i="14"/>
  <c r="AV981" i="14"/>
  <c r="AV608" i="14"/>
  <c r="AV755" i="14"/>
  <c r="AV808" i="14"/>
  <c r="AV779" i="14"/>
  <c r="AV610" i="14"/>
  <c r="AV1026" i="14"/>
  <c r="AV772" i="14"/>
  <c r="AV619" i="14"/>
  <c r="AV957" i="14"/>
  <c r="AV852" i="14"/>
  <c r="AV479" i="14"/>
  <c r="AV835" i="14"/>
  <c r="AV540" i="14"/>
  <c r="AV577" i="14"/>
  <c r="AV451" i="14"/>
  <c r="AV684" i="14"/>
  <c r="AV846" i="14"/>
  <c r="AV584" i="14"/>
  <c r="AV645" i="14"/>
  <c r="AV672" i="14"/>
  <c r="AV571" i="14"/>
  <c r="AV704" i="14"/>
  <c r="AV453" i="14"/>
  <c r="AV720" i="14"/>
  <c r="AV435" i="14"/>
  <c r="AV486" i="14"/>
  <c r="AV370" i="14"/>
  <c r="AV513" i="14"/>
  <c r="AV781" i="14"/>
  <c r="AV394" i="14"/>
  <c r="AV695" i="14"/>
  <c r="AV860" i="14"/>
  <c r="AV423" i="14"/>
  <c r="AV554" i="14"/>
  <c r="AV474" i="14"/>
  <c r="AV643" i="14"/>
  <c r="AV963" i="14"/>
  <c r="AV831" i="14"/>
  <c r="AV647" i="14"/>
  <c r="AV1060" i="14"/>
  <c r="AV868" i="14"/>
  <c r="AV824" i="14"/>
  <c r="AV401" i="14"/>
  <c r="AV556" i="14"/>
  <c r="AV945" i="14"/>
  <c r="AV1021" i="14"/>
  <c r="AV664" i="14"/>
  <c r="AV773" i="14"/>
  <c r="AV774" i="14"/>
  <c r="AV813" i="14"/>
  <c r="AV616" i="14"/>
  <c r="AV657" i="14"/>
  <c r="AV460" i="14"/>
  <c r="AV736" i="14"/>
  <c r="AV523" i="14"/>
  <c r="AV461" i="14"/>
  <c r="AV740" i="14"/>
  <c r="AV1046" i="14"/>
  <c r="AV666" i="14"/>
  <c r="AV923" i="14"/>
  <c r="AV965" i="14"/>
  <c r="AV851" i="14"/>
  <c r="AV1051" i="14"/>
  <c r="AV671" i="14"/>
  <c r="AV628" i="14"/>
  <c r="AV903" i="14"/>
  <c r="AV421" i="14"/>
  <c r="AV989" i="14"/>
  <c r="AV582" i="14"/>
  <c r="AV594" i="14" s="1"/>
  <c r="AV568" i="14"/>
  <c r="AV621" i="14"/>
  <c r="AV710" i="14"/>
  <c r="AV497" i="14"/>
  <c r="AV676" i="14"/>
  <c r="AV1006" i="14"/>
  <c r="AV1083" i="14"/>
  <c r="AV948" i="14"/>
  <c r="AV519" i="14"/>
  <c r="AV1012" i="14"/>
  <c r="AV702" i="14"/>
  <c r="AV429" i="14"/>
  <c r="AV551" i="14"/>
  <c r="AV966" i="14"/>
  <c r="AV503" i="14"/>
  <c r="AV1031" i="14"/>
  <c r="AV398" i="14"/>
  <c r="AV403" i="14"/>
  <c r="AV578" i="14"/>
  <c r="AV382" i="14"/>
  <c r="AV525" i="14"/>
  <c r="AV968" i="14"/>
  <c r="AV422" i="14"/>
  <c r="AV977" i="14"/>
  <c r="AV888" i="14"/>
  <c r="AV817" i="14"/>
  <c r="AV769" i="14"/>
  <c r="AV1007" i="14"/>
  <c r="AV558" i="14"/>
  <c r="AV634" i="14"/>
  <c r="AV458" i="14"/>
  <c r="AV585" i="14"/>
  <c r="AV397" i="14"/>
  <c r="AV721" i="14"/>
  <c r="AV768" i="14"/>
  <c r="AV833" i="14"/>
  <c r="AV427" i="14"/>
  <c r="AV792" i="14"/>
  <c r="AV972" i="14"/>
  <c r="AV611" i="14"/>
  <c r="AV639" i="14"/>
  <c r="AV1042" i="14"/>
  <c r="AV601" i="14"/>
  <c r="AV680" i="14"/>
  <c r="AV737" i="14"/>
  <c r="AV699" i="14"/>
  <c r="AV509" i="14"/>
  <c r="AV452" i="14"/>
  <c r="AV405" i="14"/>
  <c r="AV499" i="14"/>
  <c r="AV670" i="14"/>
  <c r="AV690" i="14"/>
  <c r="AV1079" i="14"/>
  <c r="AV698" i="14"/>
  <c r="AV536" i="14"/>
  <c r="AV879" i="14"/>
  <c r="AV847" i="14"/>
  <c r="AV409" i="14"/>
  <c r="AV996" i="14"/>
  <c r="AV850" i="14"/>
  <c r="AV625" i="14"/>
  <c r="AV788" i="14"/>
  <c r="AV1085" i="14"/>
  <c r="AV855" i="14"/>
  <c r="AV826" i="14"/>
  <c r="AV775" i="14"/>
  <c r="AV545" i="14"/>
  <c r="AV949" i="14"/>
  <c r="AV386" i="14"/>
  <c r="AV538" i="14"/>
  <c r="AV441" i="14"/>
  <c r="AV606" i="14"/>
  <c r="AV741" i="14"/>
  <c r="AV886" i="14"/>
  <c r="AV724" i="14"/>
  <c r="AV567" i="14"/>
  <c r="AV901" i="14"/>
  <c r="AV1049" i="14"/>
  <c r="AV696" i="14"/>
  <c r="AV669" i="14"/>
  <c r="AV703" i="14"/>
  <c r="AV410" i="14"/>
  <c r="AV913" i="14"/>
  <c r="AV946" i="14"/>
  <c r="AV444" i="14"/>
  <c r="AV789" i="14"/>
  <c r="AV954" i="14"/>
  <c r="AV649" i="14"/>
  <c r="AV487" i="14"/>
  <c r="AV887" i="14"/>
  <c r="AV385" i="14"/>
  <c r="AV591" i="14"/>
  <c r="AV719" i="14"/>
  <c r="AV378" i="14"/>
  <c r="AV760" i="14"/>
  <c r="AV683" i="14"/>
  <c r="AV1063" i="14"/>
  <c r="AV425" i="14"/>
  <c r="AV673" i="14"/>
  <c r="AV1024" i="14"/>
  <c r="AV614" i="14"/>
  <c r="AV791" i="14"/>
  <c r="AV926" i="14"/>
  <c r="AV732" i="14"/>
  <c r="AV873" i="14"/>
  <c r="AV553" i="14"/>
  <c r="AV374" i="14"/>
  <c r="AV1070" i="14"/>
  <c r="AV516" i="14"/>
  <c r="AV408" i="14"/>
  <c r="AV878" i="14"/>
  <c r="AV778" i="14"/>
  <c r="AV524" i="14"/>
  <c r="AV799" i="14"/>
  <c r="AV1054" i="14"/>
  <c r="AV915" i="14"/>
  <c r="AV859" i="14"/>
  <c r="AV471" i="14"/>
  <c r="AV713" i="14"/>
  <c r="AV925" i="14"/>
  <c r="AV1022" i="14"/>
  <c r="AV909" i="14"/>
  <c r="AV412" i="14"/>
  <c r="AV495" i="14"/>
  <c r="AV377" i="14"/>
  <c r="AV663" i="14"/>
  <c r="AV1034" i="14"/>
  <c r="AV828" i="14"/>
  <c r="AV1045" i="14"/>
  <c r="AV505" i="14"/>
  <c r="AV674" i="14"/>
  <c r="AV798" i="14"/>
  <c r="AV762" i="14"/>
  <c r="AV809" i="14"/>
  <c r="AV517" i="14"/>
  <c r="AV743" i="14"/>
  <c r="AV682" i="14"/>
  <c r="AV599" i="14"/>
  <c r="AV572" i="14"/>
  <c r="AV979" i="14"/>
  <c r="AV448" i="14"/>
  <c r="AV933" i="14"/>
  <c r="AV1065" i="14"/>
  <c r="AV930" i="14"/>
  <c r="AV896" i="14"/>
  <c r="AV927" i="14"/>
  <c r="AV605" i="14"/>
  <c r="AV1011" i="14"/>
  <c r="AV485" i="14"/>
  <c r="AV1038" i="14"/>
  <c r="AV836" i="14"/>
  <c r="AV715" i="14"/>
  <c r="AV782" i="14"/>
  <c r="AV998" i="14"/>
  <c r="AV872" i="14"/>
  <c r="AV641" i="14"/>
  <c r="AV372" i="14"/>
  <c r="AV665" i="14"/>
  <c r="AV490" i="14"/>
  <c r="AV644" i="14"/>
  <c r="AV636" i="14"/>
  <c r="AV1082" i="14"/>
  <c r="AV717" i="14"/>
  <c r="AV858" i="14"/>
  <c r="AV871" i="14"/>
  <c r="AV502" i="14"/>
  <c r="AV726" i="14"/>
  <c r="AV603" i="14"/>
  <c r="AV1044" i="14"/>
  <c r="AV953" i="14"/>
  <c r="AV935" i="14"/>
  <c r="AV455" i="14"/>
  <c r="AV706" i="14"/>
  <c r="AV964" i="14"/>
  <c r="AV510" i="14"/>
  <c r="AV399" i="14"/>
  <c r="AV985" i="14"/>
  <c r="AV501" i="14"/>
  <c r="AV848" i="14"/>
  <c r="AV805" i="14"/>
  <c r="AV694" i="14"/>
  <c r="AV437" i="14"/>
  <c r="AV746" i="14"/>
  <c r="AV907" i="14"/>
  <c r="AV515" i="14"/>
  <c r="AV1047" i="14"/>
  <c r="AV560" i="14"/>
  <c r="AV583" i="14"/>
  <c r="AV631" i="14"/>
  <c r="AV508" i="14"/>
  <c r="AV1013" i="14"/>
  <c r="AV396" i="14"/>
  <c r="AV819" i="14"/>
  <c r="AV711" i="14"/>
  <c r="AV700" i="14"/>
  <c r="AV1058" i="14"/>
  <c r="AV547" i="14"/>
  <c r="AV1075" i="14"/>
  <c r="AV881" i="14"/>
  <c r="AV450" i="14"/>
  <c r="AV771" i="14"/>
  <c r="AV897" i="14"/>
  <c r="AV1027" i="14"/>
  <c r="AV1077" i="14"/>
  <c r="AV491" i="14"/>
  <c r="AV521" i="14"/>
  <c r="AV738" i="14"/>
  <c r="AV1050" i="14"/>
  <c r="AV624" i="14"/>
  <c r="AV375" i="14"/>
  <c r="AV959" i="14"/>
  <c r="AV796" i="14"/>
  <c r="AV467" i="14"/>
  <c r="AV942" i="14"/>
  <c r="AV1062" i="14"/>
  <c r="AV845" i="14"/>
  <c r="AV918" i="14"/>
  <c r="AV810" i="14"/>
  <c r="AV811" i="14"/>
  <c r="AV906" i="14"/>
  <c r="AV549" i="14"/>
  <c r="AV790" i="14"/>
  <c r="AV994" i="14"/>
  <c r="AV797" i="14"/>
  <c r="AV748" i="14"/>
  <c r="AV834" i="14"/>
  <c r="AV548" i="14"/>
  <c r="AV752" i="14"/>
  <c r="AV648" i="14"/>
  <c r="AV898" i="14"/>
  <c r="AV1030" i="14"/>
  <c r="AV492" i="14"/>
  <c r="AV1084" i="14"/>
  <c r="AV658" i="14"/>
  <c r="AV825" i="14"/>
  <c r="AV576" i="14"/>
  <c r="AV1057" i="14"/>
  <c r="AV581" i="14"/>
  <c r="AV463" i="14"/>
  <c r="AV542" i="14"/>
  <c r="AV443" i="14"/>
  <c r="AV806" i="14"/>
  <c r="AV765" i="14"/>
  <c r="AV787" i="14"/>
  <c r="AV689" i="14"/>
  <c r="AV392" i="14"/>
  <c r="AV997" i="14"/>
  <c r="AV530" i="14"/>
  <c r="AV661" i="14"/>
  <c r="AV476" i="14"/>
  <c r="AV770" i="14"/>
  <c r="AV969" i="14"/>
  <c r="AV456" i="14"/>
  <c r="AV895" i="14"/>
  <c r="AV586" i="14"/>
  <c r="AV529" i="14"/>
  <c r="AV922" i="14"/>
  <c r="AV539" i="14"/>
  <c r="AV1055" i="14"/>
  <c r="AV761" i="14"/>
  <c r="AV1000" i="14"/>
  <c r="AV840" i="14"/>
  <c r="AV686" i="14"/>
  <c r="AV794" i="14"/>
  <c r="AV869" i="14"/>
  <c r="AV518" i="14"/>
  <c r="AV389" i="14"/>
  <c r="AV475" i="14"/>
  <c r="AV1017" i="14"/>
  <c r="AV821" i="14"/>
  <c r="AV613" i="14"/>
  <c r="AV598" i="14"/>
  <c r="AV651" i="14"/>
  <c r="AV988" i="14"/>
  <c r="AV407" i="14"/>
  <c r="AV849" i="14"/>
  <c r="AV862" i="14"/>
  <c r="AV822" i="14"/>
  <c r="AV863" i="14"/>
  <c r="AV990" i="14"/>
  <c r="AV447" i="14"/>
  <c r="AV484" i="14"/>
  <c r="AV459" i="14"/>
  <c r="AV588" i="14"/>
  <c r="AV627" i="14"/>
  <c r="AV866" i="14"/>
  <c r="AV1015" i="14"/>
  <c r="AV987" i="14"/>
  <c r="AV660" i="14"/>
  <c r="AV550" i="14"/>
  <c r="AV749" i="14"/>
  <c r="AV552" i="14"/>
  <c r="AV600" i="14"/>
  <c r="AV891" i="14"/>
  <c r="AV465" i="14"/>
  <c r="AV602" i="14"/>
  <c r="AV1056" i="14"/>
  <c r="AV533" i="14"/>
  <c r="AV921" i="14"/>
  <c r="AV843" i="14"/>
  <c r="AV638" i="14"/>
  <c r="AV692" i="14"/>
  <c r="AV832" i="14"/>
  <c r="AV952" i="14"/>
  <c r="AV632" i="14"/>
  <c r="AV1071" i="14"/>
  <c r="AV623" i="14"/>
  <c r="AV371" i="14"/>
  <c r="AV532" i="14"/>
  <c r="AV646" i="14"/>
  <c r="AV783" i="14"/>
  <c r="AV633" i="14"/>
  <c r="AV754" i="14"/>
  <c r="AV837" i="14"/>
  <c r="AV999" i="14"/>
  <c r="AV528" i="14"/>
  <c r="AV652" i="14"/>
  <c r="AV387" i="14"/>
  <c r="AV402" i="14"/>
  <c r="AV388" i="14"/>
  <c r="AV1040" i="14"/>
  <c r="AV1048" i="14"/>
  <c r="AV618" i="14"/>
  <c r="AV982" i="14"/>
  <c r="AV626" i="14"/>
  <c r="AV870" i="14"/>
  <c r="AV893" i="14"/>
  <c r="AV937" i="14"/>
  <c r="AV500" i="14"/>
  <c r="AV469" i="14"/>
  <c r="AV827" i="14"/>
  <c r="AV384" i="14"/>
  <c r="B37" i="8" s="1"/>
  <c r="AV483" i="14"/>
  <c r="AV595" i="14"/>
  <c r="AV655" i="14"/>
  <c r="AV889" i="14"/>
  <c r="AV596" i="14"/>
  <c r="AV728" i="14"/>
  <c r="AV1032" i="14"/>
  <c r="AV678" i="14"/>
  <c r="AV750" i="14"/>
  <c r="AV654" i="14"/>
  <c r="AV526" i="14"/>
  <c r="AV934" i="14"/>
  <c r="AV745" i="14"/>
  <c r="AV864" i="14"/>
  <c r="AV759" i="14"/>
  <c r="AV730" i="14"/>
  <c r="AV777" i="14"/>
  <c r="AV967" i="14"/>
  <c r="AV430" i="14"/>
  <c r="AV1076" i="14"/>
  <c r="AV739" i="14"/>
  <c r="AV406" i="14"/>
  <c r="AV767" i="14"/>
  <c r="AV604" i="14"/>
  <c r="AV983" i="14"/>
  <c r="AV481" i="14"/>
  <c r="AV912" i="14"/>
  <c r="AV1029" i="14"/>
  <c r="AV472" i="14"/>
  <c r="AV980" i="14"/>
  <c r="J10" i="8"/>
  <c r="J29" i="8"/>
  <c r="AZ53" i="8"/>
  <c r="AZ52" i="8"/>
  <c r="AU43" i="8"/>
  <c r="K33" i="8"/>
  <c r="T51" i="8"/>
  <c r="B55" i="8"/>
  <c r="AZ56" i="8"/>
  <c r="G57" i="8"/>
  <c r="T39" i="8"/>
  <c r="O24" i="8"/>
  <c r="AZ35" i="8"/>
  <c r="O11" i="8"/>
  <c r="B42" i="8"/>
  <c r="K55" i="8"/>
  <c r="T65" i="8"/>
  <c r="AZ11" i="8"/>
  <c r="K14" i="8"/>
  <c r="G12" i="8"/>
  <c r="T34" i="8"/>
  <c r="AU64" i="8"/>
  <c r="B36" i="8"/>
  <c r="K65" i="8"/>
  <c r="G65" i="8"/>
  <c r="B17" i="8"/>
  <c r="B67" i="8"/>
  <c r="T44" i="8"/>
  <c r="AZ26" i="8"/>
  <c r="K28" i="8"/>
  <c r="O48" i="8"/>
  <c r="K29" i="8"/>
  <c r="J36" i="8"/>
  <c r="K67" i="8"/>
  <c r="T24" i="8"/>
  <c r="AZ34" i="8"/>
  <c r="AU36" i="8"/>
  <c r="K63" i="8"/>
  <c r="K48" i="8"/>
  <c r="AU21" i="8"/>
  <c r="T17" i="8"/>
  <c r="G48" i="8"/>
  <c r="AZ38" i="8"/>
  <c r="O40" i="8"/>
  <c r="T14" i="8"/>
  <c r="J60" i="8"/>
  <c r="G39" i="8"/>
  <c r="G14" i="8"/>
  <c r="O67" i="8"/>
  <c r="G53" i="8"/>
  <c r="T32" i="8"/>
  <c r="J18" i="8"/>
  <c r="J50" i="8"/>
  <c r="G46" i="8"/>
  <c r="O43" i="8"/>
  <c r="G29" i="8"/>
  <c r="J25" i="8"/>
  <c r="G9" i="8"/>
  <c r="AZ29" i="8"/>
  <c r="O58" i="8"/>
  <c r="K16" i="8"/>
  <c r="J61" i="8"/>
  <c r="T61" i="8"/>
  <c r="O28" i="8"/>
  <c r="B44" i="8"/>
  <c r="J42" i="8"/>
  <c r="G50" i="8"/>
  <c r="J59" i="8"/>
  <c r="J68" i="8"/>
  <c r="AU20" i="8"/>
  <c r="AZ57" i="8"/>
  <c r="K37" i="8"/>
  <c r="AZ59" i="8"/>
  <c r="T68" i="8"/>
  <c r="AZ51" i="8"/>
  <c r="G38" i="8"/>
  <c r="K43" i="8"/>
  <c r="B46" i="8"/>
  <c r="O21" i="8"/>
  <c r="B39" i="8"/>
  <c r="O31" i="8"/>
  <c r="G27" i="8"/>
  <c r="AZ10" i="8"/>
  <c r="G66" i="8"/>
  <c r="O42" i="8"/>
  <c r="J40" i="8"/>
  <c r="B43" i="8"/>
  <c r="AZ58" i="8"/>
  <c r="K51" i="8"/>
  <c r="O27" i="8"/>
  <c r="AU58" i="8"/>
  <c r="T49" i="8"/>
  <c r="J13" i="8"/>
  <c r="B24" i="8"/>
  <c r="T36" i="8"/>
  <c r="B34" i="8"/>
  <c r="G21" i="8"/>
  <c r="AU63" i="8"/>
  <c r="K59" i="8"/>
  <c r="T27" i="8"/>
  <c r="AZ42" i="8"/>
  <c r="K57" i="8"/>
  <c r="T64" i="8"/>
  <c r="J63" i="8"/>
  <c r="AU31" i="8"/>
  <c r="O13" i="8"/>
  <c r="B68" i="8"/>
  <c r="B61" i="8"/>
  <c r="AU30" i="8"/>
  <c r="B47" i="8"/>
  <c r="AU28" i="8"/>
  <c r="B48" i="8"/>
  <c r="J21" i="8"/>
  <c r="AU27" i="8"/>
  <c r="AZ55" i="8"/>
  <c r="J43" i="8"/>
  <c r="J12" i="8"/>
  <c r="J19" i="8"/>
  <c r="O66" i="8"/>
  <c r="AU15" i="8"/>
  <c r="K61" i="8"/>
  <c r="T35" i="8"/>
  <c r="AU48" i="8"/>
  <c r="T43" i="8"/>
  <c r="T30" i="8"/>
  <c r="B53" i="8"/>
  <c r="B11" i="8"/>
  <c r="B26" i="8"/>
  <c r="B49" i="8"/>
  <c r="AZ62" i="8"/>
  <c r="B52" i="8"/>
  <c r="O65" i="8"/>
  <c r="Z65" i="8" s="1"/>
  <c r="T15" i="8"/>
  <c r="O17" i="8"/>
  <c r="Z17" i="8" s="1"/>
  <c r="B9" i="8"/>
  <c r="AZ22" i="8"/>
  <c r="T67" i="8"/>
  <c r="Z67" i="8" s="1"/>
  <c r="B21" i="8"/>
  <c r="G64" i="8"/>
  <c r="G49" i="8"/>
  <c r="B45" i="8"/>
  <c r="K23" i="8"/>
  <c r="AU50" i="8"/>
  <c r="K45" i="8"/>
  <c r="G31" i="8"/>
  <c r="J65" i="8"/>
  <c r="O12" i="8"/>
  <c r="K66" i="8"/>
  <c r="G23" i="8"/>
  <c r="K60" i="8"/>
  <c r="AZ46" i="8"/>
  <c r="O62" i="8"/>
  <c r="K22" i="8"/>
  <c r="AU53" i="8"/>
  <c r="BF53" i="8" s="1"/>
  <c r="J48" i="8"/>
  <c r="AZ44" i="8"/>
  <c r="AZ41" i="8"/>
  <c r="B30" i="8"/>
  <c r="T38" i="8"/>
  <c r="G40" i="8"/>
  <c r="O15" i="8"/>
  <c r="Z15" i="8" s="1"/>
  <c r="J20" i="8"/>
  <c r="G26" i="8"/>
  <c r="G67" i="8"/>
  <c r="AZ63" i="8"/>
  <c r="BF63" i="8" s="1"/>
  <c r="AU9" i="8"/>
  <c r="AU37" i="8"/>
  <c r="AZ54" i="8"/>
  <c r="K49" i="8"/>
  <c r="O33" i="8"/>
  <c r="J38" i="8"/>
  <c r="K19" i="8"/>
  <c r="G45" i="8"/>
  <c r="AU66" i="8"/>
  <c r="AU24" i="8"/>
  <c r="B29" i="8"/>
  <c r="AZ61" i="8"/>
  <c r="K54" i="8"/>
  <c r="B62" i="8"/>
  <c r="G62" i="8"/>
  <c r="K64" i="8"/>
  <c r="G11" i="8"/>
  <c r="B23" i="8"/>
  <c r="K13" i="8"/>
  <c r="G47" i="8"/>
  <c r="AU23" i="8"/>
  <c r="J23" i="8"/>
  <c r="G18" i="8"/>
  <c r="AZ68" i="8"/>
  <c r="K58" i="8"/>
  <c r="AZ33" i="8"/>
  <c r="AU49" i="8"/>
  <c r="AU34" i="8"/>
  <c r="BF34" i="8" s="1"/>
  <c r="K47" i="8"/>
  <c r="AU18" i="8"/>
  <c r="T13" i="8"/>
  <c r="AU67" i="8"/>
  <c r="G30" i="8"/>
  <c r="AZ20" i="8"/>
  <c r="AZ40" i="8"/>
  <c r="G33" i="8"/>
  <c r="T18" i="8"/>
  <c r="O63" i="8"/>
  <c r="G35" i="8"/>
  <c r="B20" i="8"/>
  <c r="B31" i="8"/>
  <c r="O64" i="8"/>
  <c r="Z64" i="8" s="1"/>
  <c r="K68" i="8"/>
  <c r="T31" i="8"/>
  <c r="J56" i="8"/>
  <c r="K31" i="8"/>
  <c r="AZ19" i="8"/>
  <c r="J57" i="8"/>
  <c r="O47" i="8"/>
  <c r="AZ31" i="8"/>
  <c r="J22" i="8"/>
  <c r="O22" i="8"/>
  <c r="T26" i="8"/>
  <c r="T21" i="8"/>
  <c r="O46" i="8"/>
  <c r="AZ9" i="8"/>
  <c r="B50" i="8"/>
  <c r="AU14" i="8"/>
  <c r="AZ45" i="8"/>
  <c r="K25" i="8"/>
  <c r="O37" i="8"/>
  <c r="O19" i="8"/>
  <c r="AZ50" i="8"/>
  <c r="K32" i="8"/>
  <c r="O50" i="8"/>
  <c r="J9" i="8"/>
  <c r="O68" i="8"/>
  <c r="Z68" i="8" s="1"/>
  <c r="J46" i="8"/>
  <c r="AU32" i="8"/>
  <c r="J31" i="8"/>
  <c r="T25" i="8"/>
  <c r="T29" i="8"/>
  <c r="J54" i="8"/>
  <c r="AU59" i="8"/>
  <c r="BF59" i="8" s="1"/>
  <c r="K35" i="8"/>
  <c r="O52" i="8"/>
  <c r="Z52" i="8" s="1"/>
  <c r="AZ27" i="8"/>
  <c r="BF27" i="8" s="1"/>
  <c r="T53" i="8"/>
  <c r="AZ24" i="8"/>
  <c r="BF24" i="8" s="1"/>
  <c r="G28" i="8"/>
  <c r="AZ21" i="8"/>
  <c r="BF21" i="8" s="1"/>
  <c r="AZ15" i="8"/>
  <c r="AU13" i="8"/>
  <c r="G52" i="8"/>
  <c r="K44" i="8"/>
  <c r="J26" i="8"/>
  <c r="J49" i="8"/>
  <c r="AU60" i="8"/>
  <c r="AZ16" i="8"/>
  <c r="K10" i="8"/>
  <c r="J24" i="8"/>
  <c r="K11" i="8"/>
  <c r="G59" i="8"/>
  <c r="B28" i="8"/>
  <c r="AU62" i="8"/>
  <c r="BF62" i="8" s="1"/>
  <c r="B57" i="8"/>
  <c r="G16" i="8"/>
  <c r="G56" i="8"/>
  <c r="T45" i="8"/>
  <c r="G19" i="8"/>
  <c r="T57" i="8"/>
  <c r="AZ32" i="8"/>
  <c r="AZ48" i="8"/>
  <c r="AU65" i="8"/>
  <c r="BF65" i="8" s="1"/>
  <c r="B32" i="8"/>
  <c r="J16" i="8"/>
  <c r="G63" i="8"/>
  <c r="B27" i="8"/>
  <c r="K38" i="8"/>
  <c r="T46" i="8"/>
  <c r="AU33" i="8"/>
  <c r="BF33" i="8" s="1"/>
  <c r="AZ47" i="8"/>
  <c r="K34" i="8"/>
  <c r="G42" i="8"/>
  <c r="G34" i="8"/>
  <c r="K30" i="8"/>
  <c r="AZ36" i="8"/>
  <c r="J67" i="8"/>
  <c r="AU54" i="8"/>
  <c r="B66" i="8"/>
  <c r="O49" i="8"/>
  <c r="Z49" i="8" s="1"/>
  <c r="K40" i="8"/>
  <c r="B65" i="8"/>
  <c r="B25" i="8"/>
  <c r="G41" i="8"/>
  <c r="G22" i="8"/>
  <c r="B10" i="8"/>
  <c r="AZ39" i="8"/>
  <c r="O59" i="8"/>
  <c r="AZ23" i="8"/>
  <c r="BF23" i="8" s="1"/>
  <c r="O20" i="8"/>
  <c r="T20" i="8"/>
  <c r="J62" i="8"/>
  <c r="AZ64" i="8"/>
  <c r="B35" i="8"/>
  <c r="O9" i="8"/>
  <c r="AU42" i="8"/>
  <c r="BF42" i="8" s="1"/>
  <c r="J64" i="8"/>
  <c r="T56" i="8"/>
  <c r="B56" i="8"/>
  <c r="J51" i="8"/>
  <c r="J47" i="8"/>
  <c r="K17" i="8"/>
  <c r="K46" i="8"/>
  <c r="K42" i="8"/>
  <c r="T54" i="8"/>
  <c r="T52" i="8"/>
  <c r="O61" i="8"/>
  <c r="Z61" i="8" s="1"/>
  <c r="CA61" i="8" s="1"/>
  <c r="O53" i="8"/>
  <c r="K27" i="8"/>
  <c r="G68" i="8"/>
  <c r="T63" i="8"/>
  <c r="O51" i="8"/>
  <c r="Z51" i="8" s="1"/>
  <c r="K56" i="8"/>
  <c r="AU39" i="8"/>
  <c r="AZ17" i="8"/>
  <c r="AZ18" i="8"/>
  <c r="B51" i="8"/>
  <c r="G24" i="8"/>
  <c r="AZ60" i="8"/>
  <c r="AU41" i="8"/>
  <c r="BF41" i="8" s="1"/>
  <c r="T62" i="8"/>
  <c r="B12" i="8"/>
  <c r="B18" i="8"/>
  <c r="T41" i="8"/>
  <c r="J30" i="8"/>
  <c r="G36" i="8"/>
  <c r="K50" i="8"/>
  <c r="AZ13" i="8"/>
  <c r="AU25" i="8"/>
  <c r="B13" i="8"/>
  <c r="T48" i="8"/>
  <c r="B64" i="8"/>
  <c r="AZ66" i="8"/>
  <c r="BF66" i="8" s="1"/>
  <c r="AU12" i="8"/>
  <c r="T37" i="8"/>
  <c r="B63" i="8"/>
  <c r="AU11" i="8"/>
  <c r="BF11" i="8" s="1"/>
  <c r="AZ67" i="8"/>
  <c r="BF67" i="8" s="1"/>
  <c r="AU56" i="8"/>
  <c r="BF56" i="8" s="1"/>
  <c r="K15" i="8"/>
  <c r="J11" i="8"/>
  <c r="T12" i="8"/>
  <c r="K21" i="8"/>
  <c r="T11" i="8"/>
  <c r="Z11" i="8" s="1"/>
  <c r="AU51" i="8"/>
  <c r="BF51" i="8" s="1"/>
  <c r="CA51" i="8" s="1"/>
  <c r="G51" i="8"/>
  <c r="AU57" i="8"/>
  <c r="BF57" i="8" s="1"/>
  <c r="AU26" i="8"/>
  <c r="BF26" i="8" s="1"/>
  <c r="J53" i="8"/>
  <c r="K39" i="8"/>
  <c r="T40" i="8"/>
  <c r="Z40" i="8" s="1"/>
  <c r="J34" i="8"/>
  <c r="O60" i="8"/>
  <c r="B33" i="8"/>
  <c r="T9" i="8"/>
  <c r="Z9" i="8" s="1"/>
  <c r="G13" i="8"/>
  <c r="AU17" i="8"/>
  <c r="J17" i="8"/>
  <c r="AU40" i="8"/>
  <c r="BF40" i="8" s="1"/>
  <c r="J45" i="8"/>
  <c r="G15" i="8"/>
  <c r="O16" i="8"/>
  <c r="K62" i="8"/>
  <c r="J37" i="8"/>
  <c r="O14" i="8"/>
  <c r="Z14" i="8" s="1"/>
  <c r="O32" i="8"/>
  <c r="Z32" i="8" s="1"/>
  <c r="J32" i="8"/>
  <c r="K18" i="8"/>
  <c r="AZ43" i="8"/>
  <c r="BF43" i="8" s="1"/>
  <c r="O23" i="8"/>
  <c r="O10" i="8"/>
  <c r="Z10" i="8" s="1"/>
  <c r="G17" i="8"/>
  <c r="J55" i="8"/>
  <c r="J33" i="8"/>
  <c r="B19" i="8"/>
  <c r="K12" i="8"/>
  <c r="G60" i="8"/>
  <c r="G54" i="8"/>
  <c r="AZ12" i="8"/>
  <c r="BF12" i="8" s="1"/>
  <c r="O57" i="8"/>
  <c r="G10" i="8"/>
  <c r="AU16" i="8"/>
  <c r="BF16" i="8" s="1"/>
  <c r="T60" i="8"/>
  <c r="J39" i="8"/>
  <c r="J27" i="8"/>
  <c r="B59" i="8"/>
  <c r="B41" i="8"/>
  <c r="K36" i="8"/>
  <c r="J52" i="8"/>
  <c r="B58" i="8"/>
  <c r="G32" i="8"/>
  <c r="J44" i="8"/>
  <c r="B15" i="8"/>
  <c r="T47" i="8"/>
  <c r="K26" i="8"/>
  <c r="J41" i="8"/>
  <c r="O25" i="8"/>
  <c r="Z25" i="8" s="1"/>
  <c r="AZ30" i="8"/>
  <c r="BF30" i="8" s="1"/>
  <c r="B16" i="8"/>
  <c r="O41" i="8"/>
  <c r="Z41" i="8" s="1"/>
  <c r="B14" i="8"/>
  <c r="O56" i="8"/>
  <c r="Z56" i="8" s="1"/>
  <c r="J28" i="8"/>
  <c r="AU38" i="8"/>
  <c r="BF38" i="8" s="1"/>
  <c r="AZ65" i="8"/>
  <c r="O39" i="8"/>
  <c r="Z39" i="8" s="1"/>
  <c r="AU47" i="8"/>
  <c r="BF47" i="8" s="1"/>
  <c r="B22" i="8"/>
  <c r="O44" i="8"/>
  <c r="Z44" i="8" s="1"/>
  <c r="J14" i="8"/>
  <c r="O45" i="8"/>
  <c r="AU19" i="8"/>
  <c r="BF19" i="8" s="1"/>
  <c r="K9" i="8"/>
  <c r="G37" i="8"/>
  <c r="G25" i="8"/>
  <c r="AU45" i="8"/>
  <c r="T33" i="8"/>
  <c r="O30" i="8"/>
  <c r="Z30" i="8" s="1"/>
  <c r="CA30" i="8" s="1"/>
  <c r="AZ28" i="8"/>
  <c r="BF28" i="8" s="1"/>
  <c r="T55" i="8"/>
  <c r="G55" i="8"/>
  <c r="AU61" i="8"/>
  <c r="BF61" i="8" s="1"/>
  <c r="AU29" i="8"/>
  <c r="BF29" i="8" s="1"/>
  <c r="T22" i="8"/>
  <c r="Z22" i="8" s="1"/>
  <c r="O29" i="8"/>
  <c r="Z29" i="8" s="1"/>
  <c r="K52" i="8"/>
  <c r="J66" i="8"/>
  <c r="O35" i="8"/>
  <c r="Z35" i="8" s="1"/>
  <c r="B54" i="8"/>
  <c r="AU46" i="8"/>
  <c r="BF46" i="8" s="1"/>
  <c r="AU68" i="8"/>
  <c r="BF68" i="8" s="1"/>
  <c r="J15" i="8"/>
  <c r="O18" i="8"/>
  <c r="Z18" i="8" s="1"/>
  <c r="AU55" i="8"/>
  <c r="BF55" i="8" s="1"/>
  <c r="T58" i="8"/>
  <c r="O55" i="8"/>
  <c r="Z55" i="8" s="1"/>
  <c r="AZ14" i="8"/>
  <c r="G20" i="8"/>
  <c r="K41" i="8"/>
  <c r="K24" i="8"/>
  <c r="G44" i="8"/>
  <c r="B38" i="8"/>
  <c r="K53" i="8"/>
  <c r="T16" i="8"/>
  <c r="AU22" i="8"/>
  <c r="BF22" i="8" s="1"/>
  <c r="AU35" i="8"/>
  <c r="BF35" i="8" s="1"/>
  <c r="T28" i="8"/>
  <c r="Z28" i="8" s="1"/>
  <c r="CA28" i="8" s="1"/>
  <c r="J35" i="8"/>
  <c r="T19" i="8"/>
  <c r="O26" i="8"/>
  <c r="Z26" i="8" s="1"/>
  <c r="CA26" i="8" s="1"/>
  <c r="AZ37" i="8"/>
  <c r="G43" i="8"/>
  <c r="J58" i="8"/>
  <c r="AZ25" i="8"/>
  <c r="AU10" i="8"/>
  <c r="BF10" i="8" s="1"/>
  <c r="O34" i="8"/>
  <c r="Z34" i="8" s="1"/>
  <c r="CA34" i="8" s="1"/>
  <c r="O36" i="8"/>
  <c r="Z36" i="8" s="1"/>
  <c r="AZ49" i="8"/>
  <c r="BF49" i="8" s="1"/>
  <c r="CA49" i="8" s="1"/>
  <c r="T50" i="8"/>
  <c r="T59" i="8"/>
  <c r="Z59" i="8" s="1"/>
  <c r="CA59" i="8" s="1"/>
  <c r="T42" i="8"/>
  <c r="Z42" i="8" s="1"/>
  <c r="CA42" i="8" s="1"/>
  <c r="AU52" i="8"/>
  <c r="BF52" i="8" s="1"/>
  <c r="AU44" i="8"/>
  <c r="BF44" i="8" s="1"/>
  <c r="T10" i="8"/>
  <c r="G58" i="8"/>
  <c r="B60" i="8"/>
  <c r="G61" i="8"/>
  <c r="T66" i="8"/>
  <c r="T23" i="8"/>
  <c r="B40" i="8"/>
  <c r="O54" i="8"/>
  <c r="Z54" i="8" s="1"/>
  <c r="O38" i="8"/>
  <c r="Z38" i="8" s="1"/>
  <c r="CA38" i="8" s="1"/>
  <c r="BF60" i="8" l="1"/>
  <c r="CA52" i="8"/>
  <c r="CA67" i="8"/>
  <c r="BF31" i="8"/>
  <c r="Z31" i="8"/>
  <c r="BF36" i="8"/>
  <c r="K20" i="8"/>
  <c r="CA10" i="8"/>
  <c r="CA56" i="8"/>
  <c r="Z23" i="8"/>
  <c r="CA23" i="8" s="1"/>
  <c r="Z16" i="8"/>
  <c r="CA16" i="8" s="1"/>
  <c r="BF39" i="8"/>
  <c r="CA39" i="8" s="1"/>
  <c r="Z20" i="8"/>
  <c r="Z45" i="8"/>
  <c r="BF13" i="8"/>
  <c r="CA68" i="8"/>
  <c r="BF45" i="8"/>
  <c r="Z46" i="8"/>
  <c r="CA46" i="8" s="1"/>
  <c r="BF54" i="8"/>
  <c r="CA54" i="8" s="1"/>
  <c r="Z62" i="8"/>
  <c r="CA62" i="8" s="1"/>
  <c r="CA65" i="8"/>
  <c r="BF15" i="8"/>
  <c r="CA15" i="8" s="1"/>
  <c r="Z58" i="8"/>
  <c r="Z24" i="8"/>
  <c r="CA24" i="8" s="1"/>
  <c r="CA36" i="8"/>
  <c r="CA29" i="8"/>
  <c r="R63" i="7"/>
  <c r="R62" i="7" s="1"/>
  <c r="R69" i="7" s="1"/>
  <c r="R61" i="7" s="1"/>
  <c r="R52" i="7"/>
  <c r="R51" i="7" s="1"/>
  <c r="R58" i="7" s="1"/>
  <c r="R50" i="7" s="1"/>
  <c r="CA44" i="8"/>
  <c r="BF17" i="8"/>
  <c r="Z60" i="8"/>
  <c r="CA60" i="8" s="1"/>
  <c r="BF25" i="8"/>
  <c r="CA25" i="8" s="1"/>
  <c r="Z53" i="8"/>
  <c r="CA53" i="8" s="1"/>
  <c r="Z19" i="8"/>
  <c r="CA19" i="8" s="1"/>
  <c r="BF14" i="8"/>
  <c r="CA14" i="8" s="1"/>
  <c r="Z63" i="8"/>
  <c r="CA63" i="8" s="1"/>
  <c r="BF18" i="8"/>
  <c r="CA18" i="8" s="1"/>
  <c r="BF37" i="8"/>
  <c r="Z12" i="8"/>
  <c r="CA12" i="8" s="1"/>
  <c r="BF50" i="8"/>
  <c r="BF48" i="8"/>
  <c r="CA48" i="8" s="1"/>
  <c r="Z66" i="8"/>
  <c r="CA66" i="8" s="1"/>
  <c r="BF58" i="8"/>
  <c r="Z21" i="8"/>
  <c r="CA21" i="8" s="1"/>
  <c r="Z43" i="8"/>
  <c r="CA43" i="8" s="1"/>
  <c r="Z48" i="8"/>
  <c r="CA40" i="8"/>
  <c r="CA55" i="8"/>
  <c r="CA35" i="8"/>
  <c r="CA22" i="8"/>
  <c r="CA11" i="8"/>
  <c r="CA41" i="8"/>
  <c r="Z57" i="8"/>
  <c r="CA57" i="8" s="1"/>
  <c r="CA27" i="8"/>
  <c r="BF32" i="8"/>
  <c r="CA32" i="8" s="1"/>
  <c r="Z50" i="8"/>
  <c r="CA50" i="8" s="1"/>
  <c r="Z37" i="8"/>
  <c r="CA37" i="8" s="1"/>
  <c r="Z47" i="8"/>
  <c r="CA47" i="8" s="1"/>
  <c r="Z33" i="8"/>
  <c r="CA33" i="8" s="1"/>
  <c r="BF9" i="8"/>
  <c r="CA9" i="8" s="1"/>
  <c r="CA17" i="8"/>
  <c r="Z13" i="8"/>
  <c r="Z27" i="8"/>
  <c r="BF20" i="8"/>
  <c r="BF64" i="8"/>
  <c r="CA64" i="8" s="1"/>
  <c r="CA45" i="8" l="1"/>
  <c r="O69" i="8"/>
  <c r="O70" i="8" s="1"/>
  <c r="O71" i="8" s="1"/>
  <c r="CA20" i="8"/>
  <c r="AU69" i="8"/>
  <c r="AU70" i="8" s="1"/>
  <c r="AU71" i="8" s="1"/>
  <c r="CA58" i="8"/>
  <c r="CA31" i="8"/>
  <c r="CA13" i="8"/>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sharedStrings.xml><?xml version="1.0" encoding="utf-8"?>
<sst xmlns="http://schemas.openxmlformats.org/spreadsheetml/2006/main" count="4999" uniqueCount="726">
  <si>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</si>
  <si>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</si>
  <si>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</si>
  <si>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</si>
  <si>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</si>
  <si>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</si>
  <si>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</si>
  <si>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</si>
  <si>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</si>
  <si>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</si>
  <si>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</si>
  <si>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</si>
  <si>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</si>
  <si>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</si>
  <si>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</si>
  <si>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</si>
  <si>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</si>
  <si>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</si>
  <si>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</si>
  <si>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</si>
  <si>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</si>
  <si>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</si>
  <si>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</si>
  <si>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</si>
  <si>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</si>
  <si>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</si>
  <si>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</si>
  <si>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</si>
  <si>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</si>
  <si>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</si>
  <si>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</si>
  <si>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</si>
  <si>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</si>
  <si>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</si>
  <si>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</si>
  <si>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</si>
  <si>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</si>
  <si>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</si>
  <si>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</si>
  <si>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</si>
  <si>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</si>
  <si>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</si>
  <si>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</si>
  <si>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</si>
  <si>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</si>
  <si>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</si>
  <si>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</si>
  <si>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</si>
  <si>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</si>
  <si>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</si>
  <si>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</si>
  <si>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</si>
  <si>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</si>
  <si>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</si>
  <si>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</si>
  <si>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</si>
  <si>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</si>
  <si>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</si>
  <si>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</si>
  <si>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</si>
  <si>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</si>
  <si>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</si>
  <si>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</si>
  <si>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</si>
  <si>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</si>
  <si>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</si>
  <si>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</si>
  <si>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</si>
  <si>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</si>
  <si>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</si>
  <si>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</si>
  <si>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</si>
  <si>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</si>
  <si>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</si>
  <si>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</si>
  <si>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</si>
  <si>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</si>
  <si>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</si>
  <si>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</si>
  <si>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</si>
  <si>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</si>
  <si>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</si>
  <si>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</si>
  <si>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</si>
  <si>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</si>
  <si>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</si>
  <si>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</si>
  <si>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</si>
  <si>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</si>
  <si>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</si>
  <si>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</si>
  <si>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</si>
  <si>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</si>
  <si>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</si>
  <si>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</si>
  <si>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</si>
  <si>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</si>
  <si>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</si>
  <si>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</si>
  <si>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</si>
  <si>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</si>
  <si>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</si>
  <si>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</si>
  <si>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</si>
  <si>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</si>
  <si>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</si>
  <si>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</si>
  <si>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</si>
  <si>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</si>
  <si>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</si>
  <si>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</si>
  <si>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</si>
  <si>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</si>
  <si>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</si>
  <si>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</si>
  <si>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</si>
  <si>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</si>
  <si>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</si>
  <si>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</si>
  <si>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</si>
  <si>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</si>
  <si>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</si>
  <si>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</si>
  <si>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</si>
  <si>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</si>
  <si>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</si>
  <si>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</si>
  <si>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</si>
  <si>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</si>
  <si>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</si>
  <si>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</si>
  <si>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</si>
  <si>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</si>
  <si>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</si>
  <si>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</si>
  <si>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</si>
  <si>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</si>
  <si>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</si>
  <si>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</si>
  <si>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</si>
  <si>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</si>
  <si>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</si>
  <si>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</si>
  <si>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</si>
  <si>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</si>
  <si>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</si>
  <si>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</si>
  <si>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</si>
  <si>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</si>
  <si>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</si>
  <si>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</si>
  <si>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</si>
  <si>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</si>
  <si>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</si>
  <si>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</si>
  <si>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</si>
  <si>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</si>
  <si>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</si>
  <si>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</si>
  <si>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</si>
  <si>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</si>
  <si>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</si>
  <si>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</si>
  <si>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</si>
  <si>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</si>
  <si>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</si>
  <si>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</si>
  <si>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</si>
  <si>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</si>
  <si>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</si>
  <si>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</si>
  <si>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</si>
  <si>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</si>
  <si>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</si>
  <si>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</si>
  <si>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</si>
  <si>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</si>
  <si>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</si>
  <si>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</si>
  <si>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</si>
  <si>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</si>
  <si>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</si>
  <si>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</si>
  <si>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</si>
  <si>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</si>
  <si>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</si>
  <si>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</si>
  <si>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</si>
  <si>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</si>
  <si>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</si>
  <si>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</si>
  <si>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</si>
  <si>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</si>
  <si>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</si>
  <si>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</si>
  <si>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</si>
  <si>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</si>
  <si>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</si>
  <si>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</si>
  <si>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</si>
  <si>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</si>
  <si>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</si>
  <si>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</si>
  <si>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</si>
  <si>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</si>
  <si>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</si>
  <si>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</si>
  <si>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</si>
  <si>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</si>
  <si>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</si>
  <si>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</si>
  <si>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</si>
  <si>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</si>
  <si>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</si>
  <si>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</si>
  <si>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</si>
  <si>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</si>
  <si>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</si>
  <si>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</si>
  <si>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</si>
  <si>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</si>
  <si>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</si>
  <si>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</si>
  <si>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</si>
  <si>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</si>
  <si>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</si>
  <si>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</si>
  <si>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</si>
  <si>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</si>
  <si>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</si>
  <si>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</si>
  <si>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</si>
  <si>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</si>
  <si>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</si>
  <si>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</si>
  <si>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</si>
  <si>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</si>
  <si>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</si>
  <si>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</si>
  <si>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</si>
  <si>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</si>
  <si>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</si>
  <si>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</si>
  <si>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</si>
  <si>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</si>
  <si>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</si>
  <si>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</si>
  <si>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</si>
  <si>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</si>
  <si>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</si>
  <si>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</si>
  <si>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</si>
  <si>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</si>
  <si>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</si>
  <si>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</si>
  <si>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</si>
  <si>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</si>
  <si>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</si>
  <si>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</si>
  <si>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</si>
  <si>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</si>
  <si>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</si>
  <si>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</si>
  <si>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</si>
  <si>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</si>
  <si>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</si>
  <si>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</si>
  <si>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</si>
  <si>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</si>
  <si>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</si>
  <si>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</si>
  <si>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</si>
  <si>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</si>
  <si>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</si>
  <si>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</si>
  <si>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</si>
  <si>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</si>
  <si>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</si>
  <si>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</si>
  <si>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</si>
  <si>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</si>
  <si>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</si>
  <si>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</si>
  <si>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</si>
  <si>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</si>
  <si>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</si>
  <si>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</si>
  <si>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</si>
  <si>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</si>
  <si>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</si>
  <si>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</si>
  <si>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</si>
  <si>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</si>
  <si>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</si>
  <si>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</si>
  <si>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</si>
  <si>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</si>
  <si>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</si>
  <si>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</si>
  <si>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</si>
  <si>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</si>
  <si>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</si>
  <si>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</si>
  <si>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</si>
  <si>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</si>
  <si>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</si>
  <si>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</si>
  <si>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</si>
  <si>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</si>
  <si>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</si>
  <si>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</si>
  <si>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</si>
  <si>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</si>
  <si>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</si>
  <si>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</si>
  <si>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</si>
  <si>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</si>
  <si>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</si>
  <si>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</si>
  <si>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</si>
  <si>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</si>
  <si>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</si>
  <si>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</si>
  <si>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</si>
  <si>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</si>
  <si>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</si>
  <si>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</si>
  <si>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</si>
  <si>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</si>
  <si>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</si>
  <si>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</si>
  <si>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</si>
  <si>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</si>
  <si>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</si>
  <si>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</si>
  <si>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</si>
  <si>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</si>
  <si>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</si>
  <si>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</si>
  <si>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</si>
  <si>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</si>
  <si>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</si>
  <si>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</si>
  <si>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</si>
  <si>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</si>
  <si>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</si>
  <si>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</si>
  <si>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</si>
  <si>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</si>
  <si>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</si>
  <si>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</si>
  <si>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</si>
  <si>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</si>
  <si>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</si>
  <si>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</si>
  <si>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</si>
  <si>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</si>
  <si>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</si>
  <si>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</si>
  <si>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</si>
  <si>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</si>
  <si>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</si>
  <si>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</si>
  <si>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</si>
  <si>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</si>
  <si>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</si>
  <si>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</si>
  <si>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</si>
  <si>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</si>
  <si>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</si>
  <si>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</si>
  <si>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</si>
  <si>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</si>
  <si>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</si>
  <si>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</si>
  <si>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</si>
  <si>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</si>
  <si>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</si>
  <si>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</si>
  <si>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</si>
  <si>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</si>
  <si>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</si>
  <si>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</si>
  <si>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</si>
  <si>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</si>
  <si>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</si>
  <si>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</si>
  <si>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</si>
  <si>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</si>
  <si>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</si>
  <si>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</si>
  <si>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</si>
  <si>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</si>
  <si>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</si>
  <si>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</si>
  <si>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</si>
  <si>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</si>
  <si>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</si>
  <si>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</si>
  <si>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</si>
  <si>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</si>
  <si>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</si>
  <si>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</si>
  <si>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</si>
  <si>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</si>
  <si>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</si>
  <si>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</si>
  <si>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</si>
  <si>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</si>
  <si>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</si>
  <si>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</si>
  <si>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</si>
  <si>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</si>
  <si>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</si>
  <si>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</si>
  <si>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</si>
  <si>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</si>
  <si>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</si>
  <si>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</si>
  <si>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</si>
  <si>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</si>
  <si>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</si>
  <si>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</si>
  <si>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</si>
  <si>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</si>
  <si>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</si>
  <si>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</si>
  <si>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</si>
  <si>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</si>
  <si>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</si>
  <si>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</si>
  <si>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</si>
  <si>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6"/>
  </si>
  <si>
    <t>主幹教諭</t>
    <phoneticPr fontId="21"/>
  </si>
  <si>
    <t>基本給（法定福利費残）</t>
    <rPh sb="0" eb="3">
      <t>キホンキュウ</t>
    </rPh>
    <rPh sb="4" eb="6">
      <t>ホウテイ</t>
    </rPh>
    <rPh sb="6" eb="8">
      <t>フクリ</t>
    </rPh>
    <rPh sb="8" eb="9">
      <t>ヒ</t>
    </rPh>
    <rPh sb="9" eb="10">
      <t>ザン</t>
    </rPh>
    <phoneticPr fontId="66"/>
  </si>
  <si>
    <t>主任保育士</t>
    <phoneticPr fontId="21"/>
  </si>
  <si>
    <t>職員処遇</t>
    <rPh sb="0" eb="4">
      <t>ショクインショグウ</t>
    </rPh>
    <phoneticPr fontId="21"/>
  </si>
  <si>
    <t>手当</t>
    <rPh sb="0" eb="2">
      <t>テアテ</t>
    </rPh>
    <phoneticPr fontId="66"/>
  </si>
  <si>
    <t>教頭</t>
    <phoneticPr fontId="21"/>
  </si>
  <si>
    <t>基本給</t>
    <rPh sb="0" eb="3">
      <t>キホンキュウ</t>
    </rPh>
    <phoneticPr fontId="66"/>
  </si>
  <si>
    <t>副園長</t>
    <phoneticPr fontId="21"/>
  </si>
  <si>
    <t>平均利用子ども数①×⑤</t>
    <rPh sb="0" eb="2">
      <t>ヘイキン</t>
    </rPh>
    <rPh sb="2" eb="4">
      <t>リヨウ</t>
    </rPh>
    <rPh sb="4" eb="5">
      <t>コ</t>
    </rPh>
    <rPh sb="7" eb="8">
      <t>スウ</t>
    </rPh>
    <phoneticPr fontId="28"/>
  </si>
  <si>
    <t>⑤</t>
    <phoneticPr fontId="28"/>
  </si>
  <si>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28"/>
  </si>
  <si>
    <t>④合計</t>
    <rPh sb="1" eb="3">
      <t>ゴウケイ</t>
    </rPh>
    <phoneticPr fontId="28"/>
  </si>
  <si>
    <t>療育支援加算</t>
    <rPh sb="0" eb="2">
      <t>リョウイク</t>
    </rPh>
    <rPh sb="2" eb="4">
      <t>シエン</t>
    </rPh>
    <rPh sb="4" eb="6">
      <t>カサン</t>
    </rPh>
    <phoneticPr fontId="16"/>
  </si>
  <si>
    <t>③合計</t>
    <rPh sb="1" eb="3">
      <t>ゴウケイ</t>
    </rPh>
    <phoneticPr fontId="28"/>
  </si>
  <si>
    <t>定員を恒常的に超過する場合</t>
    <rPh sb="0" eb="2">
      <t>テイイン</t>
    </rPh>
    <rPh sb="3" eb="6">
      <t>コウジョウテキ</t>
    </rPh>
    <rPh sb="7" eb="9">
      <t>チョウカ</t>
    </rPh>
    <rPh sb="11" eb="13">
      <t>バアイ</t>
    </rPh>
    <phoneticPr fontId="16"/>
  </si>
  <si>
    <t>②合計</t>
    <rPh sb="1" eb="3">
      <t>ゴウケイ</t>
    </rPh>
    <phoneticPr fontId="28"/>
  </si>
  <si>
    <t>３歳児配置改善加算</t>
    <rPh sb="1" eb="2">
      <t>サイ</t>
    </rPh>
    <rPh sb="2" eb="3">
      <t>ジ</t>
    </rPh>
    <rPh sb="3" eb="5">
      <t>ハイチ</t>
    </rPh>
    <rPh sb="5" eb="7">
      <t>カイゼン</t>
    </rPh>
    <rPh sb="7" eb="9">
      <t>カサン</t>
    </rPh>
    <phoneticPr fontId="16"/>
  </si>
  <si>
    <t>処遇改善等加算Ⅰ</t>
    <rPh sb="0" eb="2">
      <t>ショグウ</t>
    </rPh>
    <rPh sb="2" eb="4">
      <t>カイゼン</t>
    </rPh>
    <rPh sb="4" eb="5">
      <t>ナド</t>
    </rPh>
    <rPh sb="5" eb="7">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</si>
  <si>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</si>
  <si>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①</t>
    <phoneticPr fontId="28"/>
  </si>
  <si>
    <t>平均利用子ども数(人)</t>
    <rPh sb="9" eb="10">
      <t>ニン</t>
    </rPh>
    <phoneticPr fontId="28"/>
  </si>
  <si>
    <t>４歳以上児</t>
    <rPh sb="1" eb="2">
      <t>サイ</t>
    </rPh>
    <rPh sb="2" eb="4">
      <t>イジョウ</t>
    </rPh>
    <rPh sb="4" eb="5">
      <t>ジ</t>
    </rPh>
    <phoneticPr fontId="16"/>
  </si>
  <si>
    <t>３歳児</t>
    <rPh sb="1" eb="2">
      <t>サイ</t>
    </rPh>
    <rPh sb="2" eb="3">
      <t>ジ</t>
    </rPh>
    <phoneticPr fontId="16"/>
  </si>
  <si>
    <t>２歳児</t>
    <rPh sb="1" eb="2">
      <t>サイ</t>
    </rPh>
    <rPh sb="2" eb="3">
      <t>ジ</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</si>
  <si>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</si>
  <si>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</si>
  <si>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</si>
  <si>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</si>
  <si>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</si>
  <si>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３歳児</t>
    <rPh sb="1" eb="2">
      <t>サイ</t>
    </rPh>
    <rPh sb="2" eb="3">
      <t>ジ</t>
    </rPh>
    <phoneticPr fontId="21"/>
  </si>
  <si>
    <t>４歳児以上</t>
    <rPh sb="1" eb="2">
      <t>サイ</t>
    </rPh>
    <rPh sb="2" eb="3">
      <t>ジ</t>
    </rPh>
    <rPh sb="3" eb="5">
      <t>イジョウ</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</si>
  <si>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</si>
  <si>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</si>
  <si>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</si>
  <si>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</si>
  <si>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</si>
  <si>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</si>
  <si>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</si>
  <si>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</si>
  <si>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</si>
  <si>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</si>
  <si>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</si>
  <si>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</si>
  <si>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</si>
  <si>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</si>
  <si>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</si>
  <si>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r>
      <t>２　平均児童数計算表（令和２年度実績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1"/>
  </si>
  <si>
    <t>令和元年度</t>
    <rPh sb="0" eb="2">
      <t>レイワ</t>
    </rPh>
    <rPh sb="2" eb="4">
      <t>ガンネン</t>
    </rPh>
    <rPh sb="4" eb="5">
      <t>ド</t>
    </rPh>
    <phoneticPr fontId="21"/>
  </si>
  <si>
    <t>定員区分</t>
    <rPh sb="0" eb="2">
      <t>テイイン</t>
    </rPh>
    <rPh sb="2" eb="4">
      <t>クブン</t>
    </rPh>
    <phoneticPr fontId="16"/>
  </si>
  <si>
    <t>利用定員</t>
    <rPh sb="0" eb="2">
      <t>リヨウ</t>
    </rPh>
    <rPh sb="2" eb="4">
      <t>テイイン</t>
    </rPh>
    <phoneticPr fontId="16"/>
  </si>
  <si>
    <t>R2</t>
  </si>
  <si>
    <t>R1</t>
    <phoneticPr fontId="21"/>
  </si>
  <si>
    <t>令和２年度 処遇改善等加算用人件費改定部分総額積算表</t>
    <rPh sb="0" eb="2">
      <t>レイワ</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16"/>
  </si>
  <si>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</si>
  <si>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</si>
  <si>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</si>
  <si>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</si>
  <si>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</si>
  <si>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</si>
  <si>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</si>
  <si>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</si>
  <si>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</si>
  <si>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</si>
  <si>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</si>
  <si>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３歳児</t>
    <rPh sb="1" eb="3">
      <t>サイジ</t>
    </rPh>
    <phoneticPr fontId="16"/>
  </si>
  <si>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</si>
  <si>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</si>
  <si>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</si>
  <si>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</si>
  <si>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４歳以上児</t>
    <rPh sb="1" eb="4">
      <t>サイイジョウ</t>
    </rPh>
    <rPh sb="4" eb="5">
      <t>ジ</t>
    </rPh>
    <phoneticPr fontId="16"/>
  </si>
  <si>
    <t>★人勧</t>
    <rPh sb="1" eb="3">
      <t>ジンカン</t>
    </rPh>
    <phoneticPr fontId="21"/>
  </si>
  <si>
    <t>人件費改定率</t>
    <rPh sb="0" eb="3">
      <t>ジンケンヒ</t>
    </rPh>
    <rPh sb="3" eb="6">
      <t>カイテイリツ</t>
    </rPh>
    <phoneticPr fontId="21"/>
  </si>
  <si>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</si>
  <si>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</si>
  <si>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</si>
  <si>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</si>
  <si>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</si>
  <si>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</si>
  <si>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</si>
  <si>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</si>
  <si>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</si>
  <si>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</si>
  <si>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</si>
  <si>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</si>
  <si>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</si>
  <si>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</si>
  <si>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１１年以上１２年未満</t>
    <phoneticPr fontId="16"/>
  </si>
  <si>
    <t>１０年以上１１年未満</t>
    <phoneticPr fontId="16"/>
  </si>
  <si>
    <t>９年以上１０年未満</t>
    <phoneticPr fontId="16"/>
  </si>
  <si>
    <t>８年以上９年未満</t>
    <phoneticPr fontId="16"/>
  </si>
  <si>
    <t>７年以上８年未満</t>
    <phoneticPr fontId="16"/>
  </si>
  <si>
    <t>６年以上７年未満</t>
    <phoneticPr fontId="16"/>
  </si>
  <si>
    <t>５年以上６年未満</t>
    <phoneticPr fontId="16"/>
  </si>
  <si>
    <t>４年以上５年未満</t>
    <phoneticPr fontId="16"/>
  </si>
  <si>
    <t>３年以上４年未満</t>
    <phoneticPr fontId="16"/>
  </si>
  <si>
    <t>２年以上３年未満</t>
    <phoneticPr fontId="16"/>
  </si>
  <si>
    <t>１年以上２年未満</t>
    <phoneticPr fontId="16"/>
  </si>
  <si>
    <t>１年未満</t>
    <phoneticPr fontId="16"/>
  </si>
  <si>
    <t>合計</t>
    <rPh sb="0" eb="2">
      <t>ゴウケイ</t>
    </rPh>
    <phoneticPr fontId="28"/>
  </si>
  <si>
    <t>賃金改善要件分</t>
    <rPh sb="0" eb="2">
      <t>チンギン</t>
    </rPh>
    <rPh sb="2" eb="4">
      <t>カイゼン</t>
    </rPh>
    <rPh sb="4" eb="6">
      <t>ヨウケン</t>
    </rPh>
    <rPh sb="6" eb="7">
      <t>ブン</t>
    </rPh>
    <phoneticPr fontId="28"/>
  </si>
  <si>
    <t>基礎分</t>
    <rPh sb="0" eb="2">
      <t>キソ</t>
    </rPh>
    <rPh sb="2" eb="3">
      <t>ブン</t>
    </rPh>
    <phoneticPr fontId="28"/>
  </si>
  <si>
    <t>職員一人当たりの
平均勤続年数</t>
    <phoneticPr fontId="16"/>
  </si>
  <si>
    <t>＋</t>
    <phoneticPr fontId="74"/>
  </si>
  <si>
    <t>180３歳児</t>
    <rPh sb="4" eb="5">
      <t>サイ</t>
    </rPh>
    <rPh sb="5" eb="6">
      <t>ジ</t>
    </rPh>
    <phoneticPr fontId="74"/>
  </si>
  <si>
    <t>－</t>
    <phoneticPr fontId="74"/>
  </si>
  <si>
    <t>180４歳以上児</t>
    <rPh sb="4" eb="7">
      <t>サイイジョウ</t>
    </rPh>
    <rPh sb="7" eb="8">
      <t>ジ</t>
    </rPh>
    <phoneticPr fontId="74"/>
  </si>
  <si>
    <t>150３歳児</t>
    <rPh sb="4" eb="5">
      <t>サイ</t>
    </rPh>
    <rPh sb="5" eb="6">
      <t>ジ</t>
    </rPh>
    <phoneticPr fontId="74"/>
  </si>
  <si>
    <t>150４歳以上児</t>
    <rPh sb="4" eb="7">
      <t>サイイジョウ</t>
    </rPh>
    <rPh sb="7" eb="8">
      <t>ジ</t>
    </rPh>
    <phoneticPr fontId="74"/>
  </si>
  <si>
    <t>120３歳児</t>
    <rPh sb="4" eb="5">
      <t>サイ</t>
    </rPh>
    <rPh sb="5" eb="6">
      <t>ジ</t>
    </rPh>
    <phoneticPr fontId="74"/>
  </si>
  <si>
    <t>120４歳以上児</t>
    <rPh sb="4" eb="7">
      <t>サイイジョウ</t>
    </rPh>
    <rPh sb="7" eb="8">
      <t>ジ</t>
    </rPh>
    <phoneticPr fontId="74"/>
  </si>
  <si>
    <t>90３歳児</t>
    <rPh sb="3" eb="4">
      <t>サイ</t>
    </rPh>
    <rPh sb="4" eb="5">
      <t>ジ</t>
    </rPh>
    <phoneticPr fontId="74"/>
  </si>
  <si>
    <t>90４歳以上児</t>
    <rPh sb="3" eb="6">
      <t>サイイジョウ</t>
    </rPh>
    <rPh sb="6" eb="7">
      <t>ジ</t>
    </rPh>
    <phoneticPr fontId="74"/>
  </si>
  <si>
    <t>60３歳児</t>
    <rPh sb="3" eb="4">
      <t>サイ</t>
    </rPh>
    <rPh sb="4" eb="5">
      <t>ジ</t>
    </rPh>
    <phoneticPr fontId="74"/>
  </si>
  <si>
    <t>60４歳以上児</t>
    <rPh sb="3" eb="6">
      <t>サイイジョウ</t>
    </rPh>
    <rPh sb="6" eb="7">
      <t>ジ</t>
    </rPh>
    <phoneticPr fontId="74"/>
  </si>
  <si>
    <t>＋</t>
  </si>
  <si>
    <t>16/100
地域</t>
    <phoneticPr fontId="16"/>
  </si>
  <si>
    <t>⑮</t>
    <phoneticPr fontId="74"/>
  </si>
  <si>
    <t>⑬</t>
    <phoneticPr fontId="74"/>
  </si>
  <si>
    <t>⑫</t>
    <phoneticPr fontId="74"/>
  </si>
  <si>
    <t>⑪</t>
    <phoneticPr fontId="74"/>
  </si>
  <si>
    <t>⑩</t>
    <phoneticPr fontId="74"/>
  </si>
  <si>
    <t>⑨</t>
    <phoneticPr fontId="74"/>
  </si>
  <si>
    <t>⑧</t>
    <phoneticPr fontId="74"/>
  </si>
  <si>
    <t>⑦</t>
    <phoneticPr fontId="74"/>
  </si>
  <si>
    <t>⑥</t>
    <phoneticPr fontId="74"/>
  </si>
  <si>
    <t>④</t>
    <phoneticPr fontId="74"/>
  </si>
  <si>
    <t>③</t>
    <phoneticPr fontId="74"/>
  </si>
  <si>
    <t>②</t>
    <phoneticPr fontId="74"/>
  </si>
  <si>
    <t>①</t>
    <phoneticPr fontId="74"/>
  </si>
  <si>
    <t>（注）</t>
    <phoneticPr fontId="74"/>
  </si>
  <si>
    <t>（注）</t>
    <rPh sb="0" eb="3">
      <t>チュウ</t>
    </rPh>
    <phoneticPr fontId="16"/>
  </si>
  <si>
    <t>基本分単価</t>
    <rPh sb="0" eb="2">
      <t>キホン</t>
    </rPh>
    <rPh sb="2" eb="3">
      <t>ブン</t>
    </rPh>
    <rPh sb="3" eb="4">
      <t>タン</t>
    </rPh>
    <rPh sb="4" eb="5">
      <t>アタイ</t>
    </rPh>
    <phoneticPr fontId="16"/>
  </si>
  <si>
    <t>３歳児配置改善加算</t>
    <rPh sb="1" eb="3">
      <t>サイジ</t>
    </rPh>
    <rPh sb="3" eb="5">
      <t>ハイチ</t>
    </rPh>
    <rPh sb="5" eb="7">
      <t>カイゼン</t>
    </rPh>
    <rPh sb="7" eb="9">
      <t>カサン</t>
    </rPh>
    <phoneticPr fontId="74"/>
  </si>
  <si>
    <t>年齢区分</t>
    <rPh sb="0" eb="2">
      <t>ネンレイ</t>
    </rPh>
    <rPh sb="2" eb="4">
      <t>クブン</t>
    </rPh>
    <phoneticPr fontId="16"/>
  </si>
  <si>
    <t>認定
区分</t>
    <rPh sb="0" eb="2">
      <t>ニンテイ</t>
    </rPh>
    <rPh sb="3" eb="5">
      <t>クブン</t>
    </rPh>
    <phoneticPr fontId="74"/>
  </si>
  <si>
    <t>地域
区分</t>
    <rPh sb="0" eb="2">
      <t>チイキ</t>
    </rPh>
    <rPh sb="3" eb="5">
      <t>クブン</t>
    </rPh>
    <phoneticPr fontId="16"/>
  </si>
  <si>
    <t>（ 注 ）年度の初日の前日における満年齢に応じて月額を調整</t>
    <phoneticPr fontId="74"/>
  </si>
  <si>
    <t>※３月初日の利用子どもの単価に加算</t>
    <rPh sb="3" eb="5">
      <t>ショニチ</t>
    </rPh>
    <rPh sb="6" eb="8">
      <t>リヨウ</t>
    </rPh>
    <rPh sb="8" eb="9">
      <t>コ</t>
    </rPh>
    <phoneticPr fontId="16"/>
  </si>
  <si>
    <t>第三者評価受審加算</t>
    <rPh sb="0" eb="3">
      <t>ダイサンシャ</t>
    </rPh>
    <rPh sb="3" eb="5">
      <t>ヒョウカ</t>
    </rPh>
    <rPh sb="5" eb="7">
      <t>ジュシン</t>
    </rPh>
    <rPh sb="7" eb="9">
      <t>カサン</t>
    </rPh>
    <phoneticPr fontId="16"/>
  </si>
  <si>
    <t>基本額</t>
    <phoneticPr fontId="16"/>
  </si>
  <si>
    <t>÷各月初日の利用子ども数</t>
    <phoneticPr fontId="16"/>
  </si>
  <si>
    <t>）</t>
    <phoneticPr fontId="16"/>
  </si>
  <si>
    <t>＋</t>
    <phoneticPr fontId="16"/>
  </si>
  <si>
    <t>（</t>
    <phoneticPr fontId="16"/>
  </si>
  <si>
    <t>処遇改善等加算Ⅰ</t>
    <phoneticPr fontId="16"/>
  </si>
  <si>
    <t>Ａ</t>
    <phoneticPr fontId="16"/>
  </si>
  <si>
    <t>施設機能強化推進費加算</t>
    <rPh sb="0" eb="2">
      <t>シセツ</t>
    </rPh>
    <rPh sb="2" eb="4">
      <t>キノウ</t>
    </rPh>
    <rPh sb="4" eb="6">
      <t>キョウカ</t>
    </rPh>
    <rPh sb="6" eb="8">
      <t>スイシン</t>
    </rPh>
    <rPh sb="8" eb="9">
      <t>ヒ</t>
    </rPh>
    <rPh sb="9" eb="11">
      <t>カサン</t>
    </rPh>
    <phoneticPr fontId="16"/>
  </si>
  <si>
    <t>÷３月初日の利用子ども数</t>
    <phoneticPr fontId="74"/>
  </si>
  <si>
    <t>1200時間以上　　　　　　</t>
    <rPh sb="4" eb="6">
      <t>ジカン</t>
    </rPh>
    <rPh sb="6" eb="8">
      <t>イジョウ</t>
    </rPh>
    <phoneticPr fontId="16"/>
  </si>
  <si>
    <t xml:space="preserve"> 800時間以上1200時間未満</t>
    <rPh sb="4" eb="6">
      <t>ジカン</t>
    </rPh>
    <rPh sb="6" eb="8">
      <t>イジョウ</t>
    </rPh>
    <rPh sb="12" eb="14">
      <t>ジカン</t>
    </rPh>
    <rPh sb="14" eb="16">
      <t>ミマン</t>
    </rPh>
    <phoneticPr fontId="16"/>
  </si>
  <si>
    <t xml:space="preserve"> 400時間以上 800時間未満</t>
    <rPh sb="4" eb="6">
      <t>ジカン</t>
    </rPh>
    <rPh sb="6" eb="8">
      <t>イジョウ</t>
    </rPh>
    <rPh sb="12" eb="14">
      <t>ジカン</t>
    </rPh>
    <rPh sb="14" eb="16">
      <t>ミマン</t>
    </rPh>
    <phoneticPr fontId="16"/>
  </si>
  <si>
    <t>降灰除去費加算</t>
    <rPh sb="0" eb="2">
      <t>コウカイ</t>
    </rPh>
    <rPh sb="2" eb="4">
      <t>ジョキョ</t>
    </rPh>
    <rPh sb="4" eb="5">
      <t>ヒ</t>
    </rPh>
    <rPh sb="5" eb="7">
      <t>カサン</t>
    </rPh>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</si>
  <si>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</si>
  <si>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</si>
  <si>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</si>
  <si>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</si>
  <si>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</si>
  <si>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</si>
  <si>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</si>
  <si>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冷暖房費加算</t>
    <rPh sb="0" eb="3">
      <t>レイダンボウ</t>
    </rPh>
    <rPh sb="3" eb="4">
      <t>ヒ</t>
    </rPh>
    <rPh sb="4" eb="6">
      <t>カサン</t>
    </rPh>
    <phoneticPr fontId="16"/>
  </si>
  <si>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4"/>
  </si>
  <si>
    <t>処遇改善等加算Ⅱ</t>
    <rPh sb="0" eb="2">
      <t>ショグウ</t>
    </rPh>
    <rPh sb="2" eb="4">
      <t>カイゼン</t>
    </rPh>
    <rPh sb="4" eb="5">
      <t>トウ</t>
    </rPh>
    <rPh sb="5" eb="7">
      <t>カサン</t>
    </rPh>
    <phoneticPr fontId="74"/>
  </si>
  <si>
    <t>処遇改善等加算</t>
    <rPh sb="0" eb="2">
      <t>ショグウ</t>
    </rPh>
    <rPh sb="2" eb="4">
      <t>カイゼン</t>
    </rPh>
    <rPh sb="4" eb="5">
      <t>トウ</t>
    </rPh>
    <rPh sb="5" eb="7">
      <t>カサン</t>
    </rPh>
    <phoneticPr fontId="16"/>
  </si>
  <si>
    <t>Ｂ</t>
    <phoneticPr fontId="16"/>
  </si>
  <si>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6"/>
  </si>
  <si>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</si>
  <si>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</si>
  <si>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</si>
  <si>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</si>
  <si>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</si>
  <si>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区</t>
    <rPh sb="0" eb="1">
      <t>ク</t>
    </rPh>
    <phoneticPr fontId="28"/>
  </si>
  <si>
    <t>幼稚園</t>
    <rPh sb="0" eb="3">
      <t>ヨウチエン</t>
    </rPh>
    <phoneticPr fontId="28"/>
  </si>
  <si>
    <t>施設・事業所名</t>
    <rPh sb="0" eb="2">
      <t>シセツ</t>
    </rPh>
    <rPh sb="3" eb="6">
      <t>ジギョウショ</t>
    </rPh>
    <rPh sb="6" eb="7">
      <t>メイ</t>
    </rPh>
    <phoneticPr fontId="16"/>
  </si>
  <si>
    <t>※青色欄を記入してください。</t>
    <phoneticPr fontId="28"/>
  </si>
  <si>
    <t>※黄欄には加算実績額が表示されます。賃金改善報告書に加算実績額の数字をそのまま記入してください。</t>
    <phoneticPr fontId="28"/>
  </si>
  <si>
    <t>平均経験年数</t>
    <rPh sb="0" eb="2">
      <t>ヘイキン</t>
    </rPh>
    <rPh sb="2" eb="4">
      <t>ケイケン</t>
    </rPh>
    <rPh sb="4" eb="6">
      <t>ネンスウ</t>
    </rPh>
    <phoneticPr fontId="16"/>
  </si>
  <si>
    <t>実施月数
（通常１２月）</t>
    <rPh sb="0" eb="2">
      <t>ジッシ</t>
    </rPh>
    <rPh sb="2" eb="3">
      <t>ツキ</t>
    </rPh>
    <rPh sb="3" eb="4">
      <t>スウ</t>
    </rPh>
    <rPh sb="6" eb="8">
      <t>ツウジョウ</t>
    </rPh>
    <rPh sb="10" eb="11">
      <t>ツキ</t>
    </rPh>
    <phoneticPr fontId="21"/>
  </si>
  <si>
    <t>１　人件費改定部分総額</t>
    <rPh sb="2" eb="5">
      <t>ジンケンヒ</t>
    </rPh>
    <rPh sb="5" eb="7">
      <t>カイテイ</t>
    </rPh>
    <rPh sb="7" eb="9">
      <t>ブブン</t>
    </rPh>
    <rPh sb="9" eb="11">
      <t>ソウガク</t>
    </rPh>
    <phoneticPr fontId="21"/>
  </si>
  <si>
    <t>人件費改定部分総額（円）</t>
    <rPh sb="0" eb="3">
      <t>ジンケンヒ</t>
    </rPh>
    <rPh sb="3" eb="5">
      <t>カイテイ</t>
    </rPh>
    <rPh sb="5" eb="7">
      <t>ブブン</t>
    </rPh>
    <rPh sb="7" eb="9">
      <t>ソウガク</t>
    </rPh>
    <rPh sb="10" eb="11">
      <t>エン</t>
    </rPh>
    <phoneticPr fontId="21"/>
  </si>
  <si>
    <t>満３歳児</t>
    <rPh sb="0" eb="1">
      <t>マン</t>
    </rPh>
    <rPh sb="2" eb="3">
      <t>サイ</t>
    </rPh>
    <rPh sb="3" eb="4">
      <t>ジ</t>
    </rPh>
    <phoneticPr fontId="21"/>
  </si>
  <si>
    <t>※１　令和２年度各月提出の雇用状況表に記載の在籍児童数（私的契約は除く）を入力します。</t>
    <phoneticPr fontId="21"/>
  </si>
  <si>
    <t>３　処遇改善等加算Ⅰ（令和２年度４～１月分）</t>
    <rPh sb="19" eb="20">
      <t>ガツ</t>
    </rPh>
    <phoneticPr fontId="14"/>
  </si>
  <si>
    <t>満３歳児</t>
    <rPh sb="0" eb="1">
      <t>マン</t>
    </rPh>
    <rPh sb="2" eb="4">
      <t>サイジ</t>
    </rPh>
    <phoneticPr fontId="16"/>
  </si>
  <si>
    <t>基本加算</t>
    <rPh sb="0" eb="2">
      <t>キホン</t>
    </rPh>
    <rPh sb="2" eb="4">
      <t>カサン</t>
    </rPh>
    <phoneticPr fontId="16"/>
  </si>
  <si>
    <t>副園長・教頭配置加算</t>
    <rPh sb="0" eb="3">
      <t>フクエンチョウ</t>
    </rPh>
    <rPh sb="4" eb="6">
      <t>キョウトウ</t>
    </rPh>
    <rPh sb="6" eb="8">
      <t>ハイチ</t>
    </rPh>
    <rPh sb="8" eb="10">
      <t>カサン</t>
    </rPh>
    <phoneticPr fontId="16"/>
  </si>
  <si>
    <t>満３歳児対応加配加算
（３歳児配置加算無し）</t>
    <rPh sb="0" eb="1">
      <t>マン</t>
    </rPh>
    <rPh sb="2" eb="4">
      <t>サイジ</t>
    </rPh>
    <rPh sb="4" eb="6">
      <t>タイオウ</t>
    </rPh>
    <rPh sb="6" eb="8">
      <t>カハイ</t>
    </rPh>
    <rPh sb="8" eb="10">
      <t>カサン</t>
    </rPh>
    <rPh sb="13" eb="15">
      <t>サイジ</t>
    </rPh>
    <rPh sb="15" eb="17">
      <t>ハイチ</t>
    </rPh>
    <rPh sb="17" eb="19">
      <t>カサン</t>
    </rPh>
    <rPh sb="19" eb="20">
      <t>ナ</t>
    </rPh>
    <phoneticPr fontId="21"/>
  </si>
  <si>
    <t>満３歳児対応加配加算
（３歳児配置加算有り）</t>
    <rPh sb="0" eb="1">
      <t>マン</t>
    </rPh>
    <rPh sb="2" eb="4">
      <t>サイジ</t>
    </rPh>
    <rPh sb="4" eb="6">
      <t>タイオウ</t>
    </rPh>
    <rPh sb="6" eb="8">
      <t>カハイ</t>
    </rPh>
    <rPh sb="8" eb="10">
      <t>カサン</t>
    </rPh>
    <rPh sb="13" eb="15">
      <t>サイジ</t>
    </rPh>
    <rPh sb="15" eb="17">
      <t>ハイチ</t>
    </rPh>
    <rPh sb="17" eb="19">
      <t>カサン</t>
    </rPh>
    <rPh sb="19" eb="20">
      <t>ア</t>
    </rPh>
    <phoneticPr fontId="21"/>
  </si>
  <si>
    <t>講師配置加算</t>
    <rPh sb="0" eb="2">
      <t>コウシ</t>
    </rPh>
    <rPh sb="2" eb="4">
      <t>ハイチ</t>
    </rPh>
    <rPh sb="4" eb="6">
      <t>カサン</t>
    </rPh>
    <phoneticPr fontId="74"/>
  </si>
  <si>
    <t>チーム保育加配加算</t>
    <rPh sb="3" eb="5">
      <t>ホイク</t>
    </rPh>
    <rPh sb="5" eb="7">
      <t>カハイ</t>
    </rPh>
    <rPh sb="7" eb="9">
      <t>カサン</t>
    </rPh>
    <phoneticPr fontId="74"/>
  </si>
  <si>
    <t>通園送迎加算</t>
    <rPh sb="0" eb="2">
      <t>ツウエン</t>
    </rPh>
    <rPh sb="2" eb="4">
      <t>ソウゲイ</t>
    </rPh>
    <rPh sb="4" eb="6">
      <t>カサン</t>
    </rPh>
    <phoneticPr fontId="21"/>
  </si>
  <si>
    <t>給食実施加算（施設内調理）</t>
    <rPh sb="0" eb="2">
      <t>キュウショク</t>
    </rPh>
    <rPh sb="2" eb="4">
      <t>ジッシ</t>
    </rPh>
    <rPh sb="4" eb="6">
      <t>カサン</t>
    </rPh>
    <rPh sb="7" eb="12">
      <t>シセツナイチョウリ</t>
    </rPh>
    <phoneticPr fontId="21"/>
  </si>
  <si>
    <t>給食実施加算（外部搬入）</t>
    <rPh sb="0" eb="2">
      <t>キュウショク</t>
    </rPh>
    <rPh sb="2" eb="4">
      <t>ジッシ</t>
    </rPh>
    <rPh sb="4" eb="6">
      <t>カサン</t>
    </rPh>
    <rPh sb="7" eb="11">
      <t>ガイブハンニュウ</t>
    </rPh>
    <phoneticPr fontId="21"/>
  </si>
  <si>
    <t>加減調整部分</t>
    <rPh sb="0" eb="2">
      <t>カゲン</t>
    </rPh>
    <rPh sb="2" eb="4">
      <t>チョウセイ</t>
    </rPh>
    <rPh sb="4" eb="6">
      <t>ブブン</t>
    </rPh>
    <phoneticPr fontId="28"/>
  </si>
  <si>
    <t>年齢別配置基準を下回る場合</t>
    <rPh sb="0" eb="2">
      <t>ネンレイ</t>
    </rPh>
    <rPh sb="2" eb="3">
      <t>ベツ</t>
    </rPh>
    <rPh sb="3" eb="5">
      <t>ハイチ</t>
    </rPh>
    <rPh sb="5" eb="7">
      <t>キジュン</t>
    </rPh>
    <rPh sb="8" eb="10">
      <t>シタマワ</t>
    </rPh>
    <rPh sb="11" eb="13">
      <t>バアイ</t>
    </rPh>
    <phoneticPr fontId="21"/>
  </si>
  <si>
    <t>特定加算</t>
    <rPh sb="0" eb="2">
      <t>トクテイ</t>
    </rPh>
    <rPh sb="2" eb="4">
      <t>カサン</t>
    </rPh>
    <phoneticPr fontId="16"/>
  </si>
  <si>
    <t>主幹教諭等専任加算</t>
    <rPh sb="0" eb="2">
      <t>シュカン</t>
    </rPh>
    <rPh sb="2" eb="4">
      <t>キョウユ</t>
    </rPh>
    <rPh sb="4" eb="5">
      <t>トウ</t>
    </rPh>
    <rPh sb="5" eb="7">
      <t>センニン</t>
    </rPh>
    <rPh sb="7" eb="9">
      <t>カサン</t>
    </rPh>
    <phoneticPr fontId="16"/>
  </si>
  <si>
    <t>子育て支援活動費加算</t>
    <rPh sb="0" eb="2">
      <t>コソダ</t>
    </rPh>
    <rPh sb="3" eb="5">
      <t>シエン</t>
    </rPh>
    <rPh sb="5" eb="7">
      <t>カツドウ</t>
    </rPh>
    <rPh sb="7" eb="8">
      <t>ヒ</t>
    </rPh>
    <rPh sb="8" eb="10">
      <t>カサン</t>
    </rPh>
    <phoneticPr fontId="21"/>
  </si>
  <si>
    <t>療育支援加算</t>
    <rPh sb="0" eb="2">
      <t>リョウイク</t>
    </rPh>
    <rPh sb="2" eb="4">
      <t>シエン</t>
    </rPh>
    <rPh sb="4" eb="6">
      <t>カサン</t>
    </rPh>
    <phoneticPr fontId="21"/>
  </si>
  <si>
    <t>事務職員配置加算</t>
    <rPh sb="0" eb="2">
      <t>ジム</t>
    </rPh>
    <rPh sb="2" eb="4">
      <t>ショクイン</t>
    </rPh>
    <rPh sb="4" eb="6">
      <t>ハイチ</t>
    </rPh>
    <rPh sb="6" eb="8">
      <t>カサン</t>
    </rPh>
    <phoneticPr fontId="21"/>
  </si>
  <si>
    <t>指導充実加配加算</t>
    <rPh sb="0" eb="2">
      <t>シドウ</t>
    </rPh>
    <rPh sb="2" eb="4">
      <t>ジュウジツ</t>
    </rPh>
    <rPh sb="4" eb="6">
      <t>カハイ</t>
    </rPh>
    <rPh sb="6" eb="8">
      <t>カサン</t>
    </rPh>
    <phoneticPr fontId="16"/>
  </si>
  <si>
    <t>事務負担対応加配加算</t>
    <rPh sb="0" eb="2">
      <t>ジム</t>
    </rPh>
    <rPh sb="2" eb="4">
      <t>フタン</t>
    </rPh>
    <rPh sb="4" eb="6">
      <t>タイオウ</t>
    </rPh>
    <rPh sb="6" eb="8">
      <t>カハイ</t>
    </rPh>
    <rPh sb="8" eb="10">
      <t>カサン</t>
    </rPh>
    <phoneticPr fontId="16"/>
  </si>
  <si>
    <t>栄養管理加算</t>
    <phoneticPr fontId="21"/>
  </si>
  <si>
    <t>人件費改定部分</t>
    <rPh sb="0" eb="3">
      <t>ジンケンヒ</t>
    </rPh>
    <rPh sb="3" eb="5">
      <t>カイテイ</t>
    </rPh>
    <rPh sb="5" eb="7">
      <t>ブブン</t>
    </rPh>
    <phoneticPr fontId="21"/>
  </si>
  <si>
    <t>４　処遇改善等加算Ⅰ（令和２年度（令和３年）２・３月分）</t>
    <rPh sb="17" eb="19">
      <t>レイワ</t>
    </rPh>
    <rPh sb="20" eb="21">
      <t>ネン</t>
    </rPh>
    <rPh sb="25" eb="26">
      <t>ガツ</t>
    </rPh>
    <phoneticPr fontId="14"/>
  </si>
  <si>
    <t>処遇改善等加算Ⅰ</t>
  </si>
  <si>
    <t>副園長・教頭配置加算</t>
    <rPh sb="0" eb="3">
      <t>フクエンチョウ</t>
    </rPh>
    <rPh sb="4" eb="6">
      <t>キョウトウ</t>
    </rPh>
    <rPh sb="6" eb="8">
      <t>ハイチ</t>
    </rPh>
    <rPh sb="8" eb="10">
      <t>カサン</t>
    </rPh>
    <phoneticPr fontId="74"/>
  </si>
  <si>
    <t>満３歳児対応加配加算(3歳児配置改善加算無し)</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ナ</t>
    </rPh>
    <rPh sb="21" eb="22">
      <t>ヨウナ</t>
    </rPh>
    <phoneticPr fontId="74"/>
  </si>
  <si>
    <t>満３歳児対応加配加算(3歳児配置改善加算有り)</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ア</t>
    </rPh>
    <phoneticPr fontId="74"/>
  </si>
  <si>
    <t>チーム保育加配加算
※加配1人当たり単価</t>
    <rPh sb="3" eb="5">
      <t>ホイク</t>
    </rPh>
    <rPh sb="5" eb="7">
      <t>カハイ</t>
    </rPh>
    <rPh sb="7" eb="9">
      <t>カサン</t>
    </rPh>
    <phoneticPr fontId="74"/>
  </si>
  <si>
    <t>通園送迎加算</t>
    <rPh sb="0" eb="2">
      <t>ツウエン</t>
    </rPh>
    <rPh sb="2" eb="4">
      <t>ソウゲイ</t>
    </rPh>
    <rPh sb="4" eb="6">
      <t>カサン</t>
    </rPh>
    <phoneticPr fontId="74"/>
  </si>
  <si>
    <t>給食実施加算（施設内調理）</t>
    <rPh sb="0" eb="2">
      <t>キュウショク</t>
    </rPh>
    <rPh sb="2" eb="4">
      <t>ジッシ</t>
    </rPh>
    <rPh sb="4" eb="6">
      <t>カサン</t>
    </rPh>
    <rPh sb="7" eb="12">
      <t>シセツナイチョウリ</t>
    </rPh>
    <phoneticPr fontId="74"/>
  </si>
  <si>
    <t>外部監査費
加算</t>
    <rPh sb="0" eb="2">
      <t>ガイブ</t>
    </rPh>
    <rPh sb="2" eb="4">
      <t>カンサ</t>
    </rPh>
    <rPh sb="4" eb="5">
      <t>ヒ</t>
    </rPh>
    <rPh sb="6" eb="8">
      <t>カサン</t>
    </rPh>
    <phoneticPr fontId="74"/>
  </si>
  <si>
    <t>年齢別配置基準を
下回る場合</t>
    <rPh sb="0" eb="2">
      <t>ネンレイ</t>
    </rPh>
    <rPh sb="2" eb="3">
      <t>ベツ</t>
    </rPh>
    <rPh sb="3" eb="5">
      <t>ハイチ</t>
    </rPh>
    <rPh sb="5" eb="7">
      <t>キジュン</t>
    </rPh>
    <rPh sb="9" eb="11">
      <t>シタマワ</t>
    </rPh>
    <rPh sb="12" eb="14">
      <t>バアイ</t>
    </rPh>
    <phoneticPr fontId="74"/>
  </si>
  <si>
    <t>定員を恒常的に
超過する場合</t>
    <phoneticPr fontId="74"/>
  </si>
  <si>
    <t>給食実施加算（外部搬入）</t>
    <rPh sb="0" eb="2">
      <t>キュウショク</t>
    </rPh>
    <rPh sb="2" eb="4">
      <t>ジッシ</t>
    </rPh>
    <rPh sb="4" eb="6">
      <t>カサン</t>
    </rPh>
    <rPh sb="7" eb="11">
      <t>ガイブハンニュウ</t>
    </rPh>
    <phoneticPr fontId="74"/>
  </si>
  <si>
    <t>⑤</t>
    <phoneticPr fontId="74"/>
  </si>
  <si>
    <t>⑨’</t>
    <phoneticPr fontId="74"/>
  </si>
  <si>
    <t>⑭</t>
    <phoneticPr fontId="74"/>
  </si>
  <si>
    <t>⑬´</t>
    <phoneticPr fontId="74"/>
  </si>
  <si>
    <t>15４歳以上児</t>
    <rPh sb="3" eb="6">
      <t>サイイジョウ</t>
    </rPh>
    <rPh sb="6" eb="7">
      <t>ジ</t>
    </rPh>
    <phoneticPr fontId="74"/>
  </si>
  <si>
    <t>　15人
　　まで</t>
    <rPh sb="3" eb="4">
      <t>ニン</t>
    </rPh>
    <phoneticPr fontId="16"/>
  </si>
  <si>
    <t>一号</t>
    <phoneticPr fontId="74"/>
  </si>
  <si>
    <t>×加算率</t>
    <rPh sb="1" eb="4">
      <t>カサンリツ</t>
    </rPh>
    <phoneticPr fontId="74"/>
  </si>
  <si>
    <t/>
  </si>
  <si>
    <t>(⑤～⑭)</t>
    <phoneticPr fontId="74"/>
  </si>
  <si>
    <t>15３歳児</t>
    <rPh sb="3" eb="4">
      <t>サイ</t>
    </rPh>
    <rPh sb="4" eb="5">
      <t>ジ</t>
    </rPh>
    <phoneticPr fontId="74"/>
  </si>
  <si>
    <t>25４歳以上児</t>
    <rPh sb="3" eb="6">
      <t>サイイジョウ</t>
    </rPh>
    <rPh sb="6" eb="7">
      <t>ジ</t>
    </rPh>
    <phoneticPr fontId="74"/>
  </si>
  <si>
    <t>　16人
　　から
　25人
　　まで</t>
    <rPh sb="3" eb="4">
      <t>ニン</t>
    </rPh>
    <rPh sb="13" eb="14">
      <t>ニン</t>
    </rPh>
    <phoneticPr fontId="16"/>
  </si>
  <si>
    <t>25３歳児</t>
    <rPh sb="3" eb="4">
      <t>サイ</t>
    </rPh>
    <rPh sb="4" eb="5">
      <t>ジ</t>
    </rPh>
    <phoneticPr fontId="74"/>
  </si>
  <si>
    <t>35４歳以上児</t>
    <rPh sb="3" eb="6">
      <t>サイイジョウ</t>
    </rPh>
    <rPh sb="6" eb="7">
      <t>ジ</t>
    </rPh>
    <phoneticPr fontId="74"/>
  </si>
  <si>
    <t>　26人
　　から
　35人
　　まで</t>
    <rPh sb="3" eb="4">
      <t>ニン</t>
    </rPh>
    <rPh sb="13" eb="14">
      <t>ニン</t>
    </rPh>
    <phoneticPr fontId="16"/>
  </si>
  <si>
    <t>35３歳児</t>
    <rPh sb="3" eb="4">
      <t>サイ</t>
    </rPh>
    <rPh sb="4" eb="5">
      <t>ジ</t>
    </rPh>
    <phoneticPr fontId="74"/>
  </si>
  <si>
    <t>45４歳以上児</t>
    <rPh sb="3" eb="6">
      <t>サイイジョウ</t>
    </rPh>
    <rPh sb="6" eb="7">
      <t>ジ</t>
    </rPh>
    <phoneticPr fontId="74"/>
  </si>
  <si>
    <t>　36人
　　から
　45人
　　まで</t>
    <rPh sb="3" eb="4">
      <t>ニン</t>
    </rPh>
    <rPh sb="13" eb="14">
      <t>ニン</t>
    </rPh>
    <phoneticPr fontId="16"/>
  </si>
  <si>
    <t>－</t>
  </si>
  <si>
    <t>45３歳児</t>
    <rPh sb="3" eb="4">
      <t>サイ</t>
    </rPh>
    <rPh sb="4" eb="5">
      <t>ジ</t>
    </rPh>
    <phoneticPr fontId="74"/>
  </si>
  <si>
    <t>　46人
　　から
　60人
　　まで</t>
    <rPh sb="3" eb="4">
      <t>ニン</t>
    </rPh>
    <rPh sb="13" eb="14">
      <t>ニン</t>
    </rPh>
    <phoneticPr fontId="16"/>
  </si>
  <si>
    <t>75４歳以上児</t>
    <rPh sb="3" eb="6">
      <t>サイイジョウ</t>
    </rPh>
    <rPh sb="6" eb="7">
      <t>ジ</t>
    </rPh>
    <phoneticPr fontId="74"/>
  </si>
  <si>
    <t>　61人
　　から
　75人
　　まで</t>
    <rPh sb="3" eb="4">
      <t>ニン</t>
    </rPh>
    <rPh sb="13" eb="14">
      <t>ニン</t>
    </rPh>
    <phoneticPr fontId="16"/>
  </si>
  <si>
    <t>75３歳児</t>
    <rPh sb="3" eb="4">
      <t>サイ</t>
    </rPh>
    <rPh sb="4" eb="5">
      <t>ジ</t>
    </rPh>
    <phoneticPr fontId="74"/>
  </si>
  <si>
    <t>　76人
　　から
　90人
　　まで</t>
    <rPh sb="3" eb="4">
      <t>ニン</t>
    </rPh>
    <rPh sb="13" eb="14">
      <t>ニン</t>
    </rPh>
    <phoneticPr fontId="16"/>
  </si>
  <si>
    <t>105４歳以上児</t>
    <rPh sb="4" eb="7">
      <t>サイイジョウ</t>
    </rPh>
    <rPh sb="7" eb="8">
      <t>ジ</t>
    </rPh>
    <phoneticPr fontId="74"/>
  </si>
  <si>
    <t>　91人
　　から
　105人
　　まで</t>
    <rPh sb="3" eb="4">
      <t>ニン</t>
    </rPh>
    <rPh sb="14" eb="15">
      <t>ニン</t>
    </rPh>
    <phoneticPr fontId="16"/>
  </si>
  <si>
    <t>105３歳児</t>
    <rPh sb="4" eb="5">
      <t>サイ</t>
    </rPh>
    <rPh sb="5" eb="6">
      <t>ジ</t>
    </rPh>
    <phoneticPr fontId="74"/>
  </si>
  <si>
    <t>　106人
　　から
　120人
　　まで</t>
    <rPh sb="4" eb="5">
      <t>ニン</t>
    </rPh>
    <rPh sb="15" eb="16">
      <t>ニン</t>
    </rPh>
    <phoneticPr fontId="16"/>
  </si>
  <si>
    <t>135４歳以上児</t>
    <rPh sb="4" eb="7">
      <t>サイイジョウ</t>
    </rPh>
    <rPh sb="7" eb="8">
      <t>ジ</t>
    </rPh>
    <phoneticPr fontId="74"/>
  </si>
  <si>
    <t>　121人
　　から
　135人
　　まで</t>
    <rPh sb="4" eb="5">
      <t>ニン</t>
    </rPh>
    <rPh sb="15" eb="16">
      <t>ニン</t>
    </rPh>
    <phoneticPr fontId="16"/>
  </si>
  <si>
    <t>135３歳児</t>
    <rPh sb="4" eb="5">
      <t>サイ</t>
    </rPh>
    <rPh sb="5" eb="6">
      <t>ジ</t>
    </rPh>
    <phoneticPr fontId="74"/>
  </si>
  <si>
    <t>　136人
　　から
　150人
　　まで</t>
    <rPh sb="4" eb="5">
      <t>ニン</t>
    </rPh>
    <rPh sb="15" eb="16">
      <t>ニン</t>
    </rPh>
    <phoneticPr fontId="16"/>
  </si>
  <si>
    <t>　151人
　　から
　180人
　　まで</t>
    <rPh sb="4" eb="5">
      <t>ニン</t>
    </rPh>
    <rPh sb="15" eb="16">
      <t>ニン</t>
    </rPh>
    <phoneticPr fontId="16"/>
  </si>
  <si>
    <t>210４歳以上児</t>
    <rPh sb="4" eb="7">
      <t>サイイジョウ</t>
    </rPh>
    <rPh sb="7" eb="8">
      <t>ジ</t>
    </rPh>
    <phoneticPr fontId="74"/>
  </si>
  <si>
    <t>　181人
　　から
　210人
　　まで</t>
    <rPh sb="4" eb="5">
      <t>ニン</t>
    </rPh>
    <rPh sb="15" eb="16">
      <t>ニン</t>
    </rPh>
    <phoneticPr fontId="16"/>
  </si>
  <si>
    <t>210３歳児</t>
    <rPh sb="4" eb="5">
      <t>サイ</t>
    </rPh>
    <rPh sb="5" eb="6">
      <t>ジ</t>
    </rPh>
    <phoneticPr fontId="74"/>
  </si>
  <si>
    <t>240４歳以上児</t>
    <rPh sb="4" eb="7">
      <t>サイイジョウ</t>
    </rPh>
    <rPh sb="7" eb="8">
      <t>ジ</t>
    </rPh>
    <phoneticPr fontId="74"/>
  </si>
  <si>
    <t>　211人
　　から
　240人
　　まで</t>
    <rPh sb="4" eb="5">
      <t>ニン</t>
    </rPh>
    <rPh sb="15" eb="16">
      <t>ニン</t>
    </rPh>
    <phoneticPr fontId="16"/>
  </si>
  <si>
    <t>240３歳児</t>
    <rPh sb="4" eb="5">
      <t>サイ</t>
    </rPh>
    <rPh sb="5" eb="6">
      <t>ジ</t>
    </rPh>
    <phoneticPr fontId="74"/>
  </si>
  <si>
    <t>270４歳以上児</t>
    <rPh sb="4" eb="7">
      <t>サイイジョウ</t>
    </rPh>
    <rPh sb="7" eb="8">
      <t>ジ</t>
    </rPh>
    <phoneticPr fontId="74"/>
  </si>
  <si>
    <t>　241人
　　から
　270人
　　まで</t>
    <rPh sb="4" eb="5">
      <t>ニン</t>
    </rPh>
    <rPh sb="15" eb="16">
      <t>ニン</t>
    </rPh>
    <phoneticPr fontId="16"/>
  </si>
  <si>
    <t>270３歳児</t>
    <rPh sb="4" eb="5">
      <t>サイ</t>
    </rPh>
    <rPh sb="5" eb="6">
      <t>ジ</t>
    </rPh>
    <phoneticPr fontId="74"/>
  </si>
  <si>
    <t>300４歳以上児</t>
    <rPh sb="4" eb="7">
      <t>サイイジョウ</t>
    </rPh>
    <rPh sb="7" eb="8">
      <t>ジ</t>
    </rPh>
    <phoneticPr fontId="74"/>
  </si>
  <si>
    <t>　271人
　　から
　300人
　　まで</t>
    <rPh sb="4" eb="5">
      <t>ニン</t>
    </rPh>
    <rPh sb="15" eb="16">
      <t>ニン</t>
    </rPh>
    <phoneticPr fontId="16"/>
  </si>
  <si>
    <t>300３歳児</t>
    <rPh sb="4" eb="5">
      <t>サイ</t>
    </rPh>
    <rPh sb="5" eb="6">
      <t>ジ</t>
    </rPh>
    <phoneticPr fontId="74"/>
  </si>
  <si>
    <t>330４歳以上児</t>
    <rPh sb="4" eb="7">
      <t>サイイジョウ</t>
    </rPh>
    <rPh sb="7" eb="8">
      <t>ジ</t>
    </rPh>
    <phoneticPr fontId="74"/>
  </si>
  <si>
    <t>　301人
　　以上</t>
    <phoneticPr fontId="16"/>
  </si>
  <si>
    <t>330３歳児</t>
    <rPh sb="4" eb="5">
      <t>サイ</t>
    </rPh>
    <rPh sb="5" eb="6">
      <t>ジ</t>
    </rPh>
    <phoneticPr fontId="74"/>
  </si>
  <si>
    <t>給食実施加算（施設内調理）</t>
    <rPh sb="0" eb="2">
      <t>キュウショク</t>
    </rPh>
    <rPh sb="2" eb="4">
      <t>ジッシ</t>
    </rPh>
    <rPh sb="4" eb="6">
      <t>カサン</t>
    </rPh>
    <rPh sb="7" eb="10">
      <t>シセツナイ</t>
    </rPh>
    <rPh sb="10" eb="12">
      <t>チョウリ</t>
    </rPh>
    <phoneticPr fontId="74"/>
  </si>
  <si>
    <t>(⑤～⑯（⑮を除く。）)</t>
    <rPh sb="7" eb="8">
      <t>ノゾ</t>
    </rPh>
    <phoneticPr fontId="74"/>
  </si>
  <si>
    <t>特定加算部分</t>
    <rPh sb="0" eb="2">
      <t>トクテイ</t>
    </rPh>
    <rPh sb="2" eb="4">
      <t>カサン</t>
    </rPh>
    <rPh sb="4" eb="6">
      <t>ブブン</t>
    </rPh>
    <phoneticPr fontId="74"/>
  </si>
  <si>
    <t>主幹教諭等専任加算</t>
    <rPh sb="0" eb="2">
      <t>シュカン</t>
    </rPh>
    <rPh sb="2" eb="4">
      <t>キョウユ</t>
    </rPh>
    <rPh sb="4" eb="5">
      <t>トウ</t>
    </rPh>
    <rPh sb="5" eb="7">
      <t>センニン</t>
    </rPh>
    <rPh sb="7" eb="9">
      <t>カサン</t>
    </rPh>
    <phoneticPr fontId="74"/>
  </si>
  <si>
    <t>※各月初日の利用子どもの単価に加算</t>
    <phoneticPr fontId="74"/>
  </si>
  <si>
    <t>子育て支援活動費加算</t>
    <rPh sb="0" eb="2">
      <t>コソダ</t>
    </rPh>
    <rPh sb="3" eb="5">
      <t>シエン</t>
    </rPh>
    <rPh sb="5" eb="8">
      <t>カツドウヒ</t>
    </rPh>
    <rPh sb="8" eb="10">
      <t>カサン</t>
    </rPh>
    <phoneticPr fontId="74"/>
  </si>
  <si>
    <t>事務職員配置加算</t>
    <rPh sb="0" eb="2">
      <t>ジム</t>
    </rPh>
    <rPh sb="2" eb="4">
      <t>ショクイン</t>
    </rPh>
    <rPh sb="4" eb="6">
      <t>ハイチ</t>
    </rPh>
    <rPh sb="6" eb="8">
      <t>カサン</t>
    </rPh>
    <phoneticPr fontId="74"/>
  </si>
  <si>
    <t>※各月初日の利用子どもの単価に加算</t>
    <rPh sb="1" eb="3">
      <t>カクツキ</t>
    </rPh>
    <phoneticPr fontId="74"/>
  </si>
  <si>
    <t>指導充実加配加算</t>
    <rPh sb="0" eb="2">
      <t>シドウ</t>
    </rPh>
    <rPh sb="2" eb="4">
      <t>ジュウジツ</t>
    </rPh>
    <rPh sb="4" eb="6">
      <t>カハイ</t>
    </rPh>
    <rPh sb="6" eb="8">
      <t>カサン</t>
    </rPh>
    <phoneticPr fontId="74"/>
  </si>
  <si>
    <t>事務負担対応加配加算</t>
    <rPh sb="0" eb="2">
      <t>ジム</t>
    </rPh>
    <rPh sb="2" eb="4">
      <t>フタン</t>
    </rPh>
    <rPh sb="4" eb="6">
      <t>タイオウ</t>
    </rPh>
    <rPh sb="6" eb="8">
      <t>カハイ</t>
    </rPh>
    <rPh sb="8" eb="10">
      <t>カサン</t>
    </rPh>
    <phoneticPr fontId="74"/>
  </si>
  <si>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4"/>
  </si>
  <si>
    <t xml:space="preserve">・処遇改善等加算Ⅱ－①　　51,030 × 人数Ａ </t>
    <phoneticPr fontId="74"/>
  </si>
  <si>
    <t xml:space="preserve">・処遇改善等加算Ⅱ－②　　 6,380 × 人数Ｂ </t>
    <phoneticPr fontId="74"/>
  </si>
  <si>
    <t>施設関係者評価加算</t>
    <rPh sb="0" eb="2">
      <t>シセツ</t>
    </rPh>
    <rPh sb="2" eb="5">
      <t>カンケイシャ</t>
    </rPh>
    <rPh sb="5" eb="7">
      <t>ヒョウカ</t>
    </rPh>
    <rPh sb="7" eb="9">
      <t>カサン</t>
    </rPh>
    <phoneticPr fontId="16"/>
  </si>
  <si>
    <t>A</t>
    <phoneticPr fontId="16"/>
  </si>
  <si>
    <t>※以下の区分に応じて、３月初日の利用子どもの単価に加算
A：公開保育の取組と組み合わせて施設関係者評価を実施する施設
B：それ以外の施設</t>
    <rPh sb="1" eb="3">
      <t>イカ</t>
    </rPh>
    <rPh sb="4" eb="6">
      <t>クブン</t>
    </rPh>
    <rPh sb="7" eb="8">
      <t>オウ</t>
    </rPh>
    <rPh sb="13" eb="15">
      <t>ショニチ</t>
    </rPh>
    <rPh sb="16" eb="18">
      <t>リヨウ</t>
    </rPh>
    <rPh sb="18" eb="19">
      <t>コ</t>
    </rPh>
    <rPh sb="30" eb="34">
      <t>コウカイホイク</t>
    </rPh>
    <rPh sb="35" eb="37">
      <t>トリクミ</t>
    </rPh>
    <rPh sb="38" eb="39">
      <t>ク</t>
    </rPh>
    <rPh sb="40" eb="41">
      <t>ア</t>
    </rPh>
    <rPh sb="44" eb="51">
      <t>シセツカンケイシャヒョウカ</t>
    </rPh>
    <rPh sb="52" eb="54">
      <t>ジッシ</t>
    </rPh>
    <rPh sb="56" eb="58">
      <t>シセツ</t>
    </rPh>
    <rPh sb="63" eb="65">
      <t>イガイ</t>
    </rPh>
    <rPh sb="66" eb="68">
      <t>シセツ</t>
    </rPh>
    <phoneticPr fontId="16"/>
  </si>
  <si>
    <t>入所児童処遇特別加算</t>
    <rPh sb="0" eb="2">
      <t>ニュウショ</t>
    </rPh>
    <rPh sb="2" eb="4">
      <t>ジドウ</t>
    </rPh>
    <rPh sb="4" eb="6">
      <t>ショグウ</t>
    </rPh>
    <rPh sb="6" eb="8">
      <t>トクベツ</t>
    </rPh>
    <rPh sb="8" eb="10">
      <t>カサン</t>
    </rPh>
    <phoneticPr fontId="16"/>
  </si>
  <si>
    <t>※加算額は、高齢者者等の年間総雇用時間数を基に区分
※３月初日の利用子どもの単価に加算</t>
    <phoneticPr fontId="16"/>
  </si>
  <si>
    <t>小学校接続加算</t>
    <rPh sb="0" eb="3">
      <t>ショウガッコウ</t>
    </rPh>
    <rPh sb="3" eb="5">
      <t>セツゾク</t>
    </rPh>
    <rPh sb="5" eb="7">
      <t>カサン</t>
    </rPh>
    <phoneticPr fontId="16"/>
  </si>
  <si>
    <t>栄養管理加算</t>
    <rPh sb="0" eb="6">
      <t>エイヨウカンリカサン</t>
    </rPh>
    <phoneticPr fontId="74"/>
  </si>
  <si>
    <t>※以下の区分に応じて、各月初日の利用子どもの単価に加算
A：Bを除き栄養士を雇用契約等により配置している施設
B：基本分単価及び他の加算の認定に当たって求められる職員（施設内の調理設備を使用して調理を行う給食実施加算の適用施設において雇用等される調理員含む。）が栄養士を兼務している施設
C：A又はBを除き、栄養士を嘱託等している施設</t>
    <rPh sb="1" eb="3">
      <t>イカ</t>
    </rPh>
    <rPh sb="4" eb="6">
      <t>クブン</t>
    </rPh>
    <rPh sb="7" eb="8">
      <t>オウ</t>
    </rPh>
    <rPh sb="33" eb="34">
      <t>ノゾ</t>
    </rPh>
    <rPh sb="35" eb="38">
      <t>エイヨウシ</t>
    </rPh>
    <rPh sb="39" eb="44">
      <t>コヨウケイヤクトウ</t>
    </rPh>
    <rPh sb="47" eb="49">
      <t>ハイチ</t>
    </rPh>
    <rPh sb="53" eb="55">
      <t>シセツ</t>
    </rPh>
    <phoneticPr fontId="74"/>
  </si>
  <si>
    <t>（備考）公定価格については、以下の算定式により算出する。</t>
    <rPh sb="1" eb="3">
      <t>ビコウ</t>
    </rPh>
    <rPh sb="4" eb="6">
      <t>コウテイ</t>
    </rPh>
    <rPh sb="6" eb="8">
      <t>カカク</t>
    </rPh>
    <rPh sb="14" eb="16">
      <t>イカ</t>
    </rPh>
    <rPh sb="17" eb="20">
      <t>サンテイシキ</t>
    </rPh>
    <rPh sb="23" eb="25">
      <t>サンシュツ</t>
    </rPh>
    <phoneticPr fontId="74"/>
  </si>
  <si>
    <t>　（基本部分＋基本加算部分－加減調整部分）×乗除調整部分＋特定加算部分</t>
    <rPh sb="11" eb="13">
      <t>ブブン</t>
    </rPh>
    <phoneticPr fontId="74"/>
  </si>
  <si>
    <t xml:space="preserve">・処遇改善等加算Ⅱ－①　　51,670 × 人数Ａ </t>
    <phoneticPr fontId="74"/>
  </si>
  <si>
    <t xml:space="preserve">・処遇改善等加算Ⅱ－②　　 6,460 × 人数Ｂ </t>
    <phoneticPr fontId="74"/>
  </si>
  <si>
    <t>令和１年度</t>
  </si>
  <si>
    <t>代表者職・氏名</t>
    <rPh sb="0" eb="3">
      <t>ダイヒョウシャ</t>
    </rPh>
    <rPh sb="3" eb="4">
      <t>ショク</t>
    </rPh>
    <rPh sb="5" eb="7">
      <t>シメイ</t>
    </rPh>
    <phoneticPr fontId="28"/>
  </si>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</sst>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quot;％&quot;"/>
    <numFmt numFmtId="191" formatCode="0&quot; 月&quot;"/>
    <numFmt numFmtId="192" formatCode="0&quot;人&quot;"/>
    <numFmt numFmtId="193" formatCode="0&quot; 年&quot;"/>
    <numFmt numFmtId="194" formatCode="0.0;&quot;▲ &quot;0.0"/>
    <numFmt numFmtId="195" formatCode="0.0_);[Red]\(0.0\)"/>
    <numFmt numFmtId="196" formatCode="\(#,##0\)"/>
    <numFmt numFmtId="197" formatCode="#,##0\×&quot;加&quot;&quot;算&quot;&quot;率&quot;"/>
    <numFmt numFmtId="198" formatCode="&quot;×&quot;#\ ?/100"/>
    <numFmt numFmtId="199" formatCode="\(#,##0\×&quot;加&quot;&quot;算&quot;&quot;率&quot;\)"/>
    <numFmt numFmtId="200" formatCode="#,##0&quot;÷３月初日の利用子ども数&quot;"/>
    <numFmt numFmtId="201" formatCode="#,##0&quot;×加算率&quot;"/>
    <numFmt numFmtId="202" formatCode="#,##0&quot;（限度額）÷３月初日の利用子ども数&quot;"/>
    <numFmt numFmtId="203" formatCode="##&quot;月&quot;"/>
    <numFmt numFmtId="204" formatCode="#0.0&quot;％&quot;"/>
    <numFmt numFmtId="205" formatCode="#,##0&quot;×加配人数&quot;"/>
    <numFmt numFmtId="206" formatCode="#,##0&quot;×加算率×加配人数&quot;"/>
    <numFmt numFmtId="207" formatCode="#,##0&quot;×週当たり実施日数&quot;"/>
    <numFmt numFmtId="208" formatCode="#,##0\×&quot;週&quot;&quot;当&quot;&quot;た&quot;&quot;り&quot;&quot;実&quot;&quot;施&quot;&quot;日&quot;&quot;数&quot;\×&quot;加&quot;&quot;算&quot;&quot;率&quot;"/>
    <numFmt numFmtId="209" formatCode="&quot;（&quot;#,##0"/>
    <numFmt numFmtId="210" formatCode="&quot;＋&quot;#,##0\×&quot;加&quot;&quot;算&quot;&quot;率&quot;\)&quot;×人数&quot;"/>
    <numFmt numFmtId="211" formatCode="#,##0&quot;÷各月初日の利用子ども数&quot;"/>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0"/>
      <color theme="1"/>
      <name val="ＭＳ 明朝"/>
      <family val="1"/>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8"/>
      <color rgb="FFFF0000"/>
      <name val="HGｺﾞｼｯｸM"/>
      <family val="3"/>
      <charset val="128"/>
    </font>
    <font>
      <sz val="10"/>
      <color rgb="FFFF0000"/>
      <name val="HGｺﾞｼｯｸM"/>
      <family val="3"/>
      <charset val="128"/>
    </font>
    <font>
      <sz val="11"/>
      <name val="明朝"/>
      <family val="3"/>
      <charset val="128"/>
    </font>
    <font>
      <sz val="12"/>
      <name val="ＭＳ ゴシック"/>
      <family val="3"/>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11"/>
      <color rgb="FFFF0000"/>
      <name val="ＭＳ Ｐゴシック"/>
      <family val="3"/>
      <charset val="128"/>
    </font>
    <font>
      <sz val="11"/>
      <color rgb="FFFF0000"/>
      <name val="ＭＳ Ｐゴシック"/>
      <family val="3"/>
      <charset val="128"/>
      <scheme val="minor"/>
    </font>
    <font>
      <sz val="10"/>
      <name val="HGP創英角ﾎﾟｯﾌﾟ体"/>
      <family val="3"/>
      <charset val="128"/>
    </font>
    <font>
      <sz val="14"/>
      <name val="HGP創英角ﾎﾟｯﾌﾟ体"/>
      <family val="3"/>
      <charset val="128"/>
    </font>
    <font>
      <b/>
      <sz val="36"/>
      <name val="HGｺﾞｼｯｸM"/>
      <family val="3"/>
      <charset val="128"/>
    </font>
    <font>
      <sz val="6"/>
      <name val="HGｺﾞｼｯｸM"/>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99FF99"/>
        <bgColor indexed="64"/>
      </patternFill>
    </fill>
    <fill>
      <patternFill patternType="solid">
        <fgColor rgb="FFFFC000"/>
        <bgColor indexed="64"/>
      </patternFill>
    </fill>
  </fills>
  <borders count="189">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right style="medium">
        <color auto="1"/>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style="medium">
        <color auto="1"/>
      </left>
      <right/>
      <top style="medium">
        <color auto="1"/>
      </top>
      <bottom style="medium">
        <color auto="1"/>
      </bottom>
      <diagonal style="medium">
        <color auto="1"/>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ck">
        <color indexed="64"/>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n">
        <color indexed="64"/>
      </top>
      <bottom style="hair">
        <color indexed="64"/>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style="thin">
        <color indexed="64"/>
      </right>
      <top/>
      <bottom style="hair">
        <color indexed="64"/>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thin">
        <color indexed="64"/>
      </right>
      <top style="double">
        <color indexed="64"/>
      </top>
      <bottom style="hair">
        <color auto="1"/>
      </bottom>
      <diagonal/>
    </border>
  </borders>
  <cellStyleXfs count="30">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4" fillId="0" borderId="0"/>
    <xf numFmtId="0" fontId="94" fillId="0" borderId="0"/>
    <xf numFmtId="0" fontId="95"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761">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2" fillId="0" borderId="27" xfId="0" applyFont="1" applyFill="1" applyBorder="1" applyAlignment="1" applyProtection="1">
      <alignment horizontal="right"/>
    </xf>
    <xf numFmtId="0" fontId="27"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18" fillId="4" borderId="0" xfId="18" applyFont="1" applyFill="1" applyBorder="1" applyProtection="1"/>
    <xf numFmtId="0" fontId="18" fillId="4" borderId="0" xfId="18" applyFont="1" applyFill="1" applyBorder="1" applyAlignment="1" applyProtection="1">
      <alignment horizontal="right"/>
    </xf>
    <xf numFmtId="0" fontId="18" fillId="4" borderId="0" xfId="18" applyFont="1" applyFill="1" applyProtection="1"/>
    <xf numFmtId="0" fontId="14" fillId="4" borderId="0" xfId="18" applyFont="1" applyFill="1" applyProtection="1"/>
    <xf numFmtId="0" fontId="69" fillId="4" borderId="20" xfId="18" applyFont="1" applyFill="1" applyBorder="1" applyAlignment="1" applyProtection="1">
      <alignment horizontal="right" vertical="center"/>
    </xf>
    <xf numFmtId="0" fontId="18" fillId="0" borderId="0" xfId="18" applyFont="1" applyProtection="1"/>
    <xf numFmtId="0" fontId="18" fillId="0" borderId="0" xfId="18" applyFont="1" applyBorder="1" applyProtection="1"/>
    <xf numFmtId="0" fontId="14" fillId="0" borderId="0" xfId="18" applyProtection="1"/>
    <xf numFmtId="190" fontId="77" fillId="4" borderId="0" xfId="20" applyNumberFormat="1" applyFont="1" applyFill="1" applyBorder="1" applyAlignment="1" applyProtection="1">
      <alignment horizontal="center" vertical="center"/>
    </xf>
    <xf numFmtId="0" fontId="26" fillId="0" borderId="0" xfId="21" applyProtection="1">
      <alignment vertical="center"/>
    </xf>
    <xf numFmtId="194" fontId="22" fillId="8" borderId="21" xfId="18" applyNumberFormat="1" applyFont="1" applyFill="1" applyBorder="1" applyProtection="1"/>
    <xf numFmtId="194" fontId="14" fillId="0" borderId="0" xfId="18" applyNumberFormat="1" applyFont="1" applyFill="1" applyProtection="1"/>
    <xf numFmtId="0" fontId="80" fillId="0" borderId="0" xfId="18" applyFont="1" applyAlignment="1" applyProtection="1">
      <alignment vertical="center"/>
    </xf>
    <xf numFmtId="194" fontId="22" fillId="0" borderId="24" xfId="18" applyNumberFormat="1" applyFont="1" applyBorder="1" applyProtection="1"/>
    <xf numFmtId="194" fontId="14" fillId="0" borderId="0" xfId="18" applyNumberFormat="1" applyFont="1" applyProtection="1"/>
    <xf numFmtId="0" fontId="14" fillId="0" borderId="0" xfId="18" applyFont="1" applyProtection="1"/>
    <xf numFmtId="0" fontId="7" fillId="0" borderId="0" xfId="5" applyFont="1" applyFill="1" applyProtection="1">
      <alignment vertical="center"/>
    </xf>
    <xf numFmtId="0" fontId="26" fillId="0" borderId="0" xfId="21">
      <alignment vertical="center"/>
    </xf>
    <xf numFmtId="0" fontId="44" fillId="0" borderId="0" xfId="21" applyFont="1" applyBorder="1" applyAlignment="1">
      <alignment horizontal="center" vertical="center"/>
    </xf>
    <xf numFmtId="0" fontId="44" fillId="0" borderId="9" xfId="21" applyFont="1" applyBorder="1" applyAlignment="1">
      <alignment horizontal="center" vertical="center"/>
    </xf>
    <xf numFmtId="190" fontId="26" fillId="0" borderId="9" xfId="21" applyNumberFormat="1" applyBorder="1">
      <alignment vertical="center"/>
    </xf>
    <xf numFmtId="38" fontId="89" fillId="0" borderId="9" xfId="21" applyNumberFormat="1" applyFont="1" applyBorder="1">
      <alignment vertical="center"/>
    </xf>
    <xf numFmtId="0" fontId="90" fillId="0" borderId="9" xfId="21" applyFont="1" applyBorder="1" applyAlignment="1">
      <alignment horizontal="center" vertical="center"/>
    </xf>
    <xf numFmtId="0" fontId="44" fillId="0" borderId="9" xfId="21" applyFont="1" applyFill="1" applyBorder="1" applyAlignment="1">
      <alignment horizontal="center" vertical="center" wrapText="1"/>
    </xf>
    <xf numFmtId="0" fontId="44" fillId="0" borderId="9" xfId="21" applyFont="1" applyBorder="1" applyAlignment="1">
      <alignment horizontal="center" vertical="center" wrapText="1"/>
    </xf>
    <xf numFmtId="0" fontId="44" fillId="0" borderId="0" xfId="21" applyFont="1" applyBorder="1" applyAlignment="1">
      <alignment horizontal="center" vertical="center" wrapText="1"/>
    </xf>
    <xf numFmtId="0" fontId="26" fillId="0" borderId="0" xfId="21" applyAlignment="1">
      <alignment horizontal="center" vertical="center" wrapText="1"/>
    </xf>
    <xf numFmtId="196" fontId="91" fillId="0" borderId="0" xfId="23" applyNumberFormat="1" applyFont="1" applyFill="1" applyAlignment="1">
      <alignment horizontal="center" vertical="center"/>
    </xf>
    <xf numFmtId="176" fontId="91" fillId="0" borderId="0" xfId="23" applyNumberFormat="1" applyFont="1" applyFill="1" applyAlignment="1">
      <alignment vertical="center"/>
    </xf>
    <xf numFmtId="176" fontId="18" fillId="0" borderId="0" xfId="23" applyNumberFormat="1" applyFont="1" applyFill="1" applyAlignment="1">
      <alignment vertical="center"/>
    </xf>
    <xf numFmtId="3" fontId="91" fillId="0" borderId="0" xfId="23" applyNumberFormat="1" applyFont="1" applyFill="1" applyBorder="1" applyAlignment="1">
      <alignment vertical="center"/>
    </xf>
    <xf numFmtId="3" fontId="91" fillId="0" borderId="0" xfId="23" applyNumberFormat="1" applyFont="1" applyFill="1" applyAlignment="1">
      <alignment vertical="center"/>
    </xf>
    <xf numFmtId="176" fontId="91" fillId="0" borderId="49" xfId="23" applyNumberFormat="1" applyFont="1" applyFill="1" applyBorder="1" applyAlignment="1">
      <alignment horizontal="center" vertical="center" wrapText="1"/>
    </xf>
    <xf numFmtId="196" fontId="91" fillId="0" borderId="0" xfId="23" applyNumberFormat="1" applyFont="1" applyFill="1" applyBorder="1" applyAlignment="1">
      <alignment vertical="center"/>
    </xf>
    <xf numFmtId="196" fontId="91" fillId="0" borderId="24" xfId="23" applyNumberFormat="1" applyFont="1" applyFill="1" applyBorder="1" applyAlignment="1">
      <alignment horizontal="center" vertical="center"/>
    </xf>
    <xf numFmtId="3" fontId="91" fillId="0" borderId="46" xfId="23" applyNumberFormat="1" applyFont="1" applyFill="1" applyBorder="1" applyAlignment="1">
      <alignment horizontal="distributed" vertical="center"/>
    </xf>
    <xf numFmtId="3" fontId="91" fillId="0" borderId="160" xfId="23" applyNumberFormat="1" applyFont="1" applyFill="1" applyBorder="1" applyAlignment="1">
      <alignment horizontal="distributed" vertical="center"/>
    </xf>
    <xf numFmtId="176" fontId="91" fillId="0" borderId="48" xfId="23" applyNumberFormat="1" applyFont="1" applyFill="1" applyBorder="1" applyAlignment="1">
      <alignment horizontal="center" vertical="center" wrapText="1"/>
    </xf>
    <xf numFmtId="176" fontId="91" fillId="0" borderId="46" xfId="23" applyNumberFormat="1" applyFont="1" applyFill="1" applyBorder="1" applyAlignment="1">
      <alignment horizontal="center" vertical="center" wrapText="1"/>
    </xf>
    <xf numFmtId="176" fontId="91" fillId="3" borderId="46" xfId="23" applyNumberFormat="1" applyFont="1" applyFill="1" applyBorder="1" applyAlignment="1">
      <alignment horizontal="center" vertical="center" wrapText="1"/>
    </xf>
    <xf numFmtId="3" fontId="91" fillId="0" borderId="161" xfId="23" applyNumberFormat="1" applyFont="1" applyFill="1" applyBorder="1" applyAlignment="1">
      <alignment horizontal="distributed" vertical="center"/>
    </xf>
    <xf numFmtId="0" fontId="17" fillId="0" borderId="0" xfId="23" applyFont="1" applyFill="1">
      <alignment vertical="center"/>
    </xf>
    <xf numFmtId="176" fontId="91" fillId="3" borderId="46" xfId="23" applyNumberFormat="1" applyFont="1" applyFill="1" applyBorder="1" applyAlignment="1">
      <alignment vertical="center" wrapText="1"/>
    </xf>
    <xf numFmtId="196" fontId="91" fillId="0" borderId="0" xfId="23" applyNumberFormat="1" applyFont="1" applyFill="1" applyBorder="1" applyAlignment="1">
      <alignment horizontal="center" vertical="center" wrapText="1"/>
    </xf>
    <xf numFmtId="176" fontId="91" fillId="0" borderId="40" xfId="23" applyNumberFormat="1" applyFont="1" applyFill="1" applyBorder="1" applyAlignment="1">
      <alignment wrapText="1"/>
    </xf>
    <xf numFmtId="176" fontId="91" fillId="0" borderId="0" xfId="23" applyNumberFormat="1" applyFont="1" applyFill="1" applyBorder="1" applyAlignment="1">
      <alignment horizontal="center" vertical="center" wrapText="1"/>
    </xf>
    <xf numFmtId="176" fontId="91" fillId="0" borderId="46" xfId="23" applyNumberFormat="1" applyFont="1" applyFill="1" applyBorder="1" applyAlignment="1">
      <alignment vertical="center" wrapText="1"/>
    </xf>
    <xf numFmtId="176" fontId="91" fillId="0" borderId="0" xfId="23" applyNumberFormat="1" applyFont="1" applyFill="1" applyBorder="1" applyAlignment="1">
      <alignment vertical="center" wrapText="1"/>
    </xf>
    <xf numFmtId="3" fontId="91" fillId="3" borderId="24" xfId="23" applyNumberFormat="1" applyFont="1" applyFill="1" applyBorder="1" applyAlignment="1">
      <alignment horizontal="center" vertical="center" wrapText="1"/>
    </xf>
    <xf numFmtId="3" fontId="17" fillId="0" borderId="0" xfId="23" applyNumberFormat="1" applyFont="1" applyFill="1" applyAlignment="1">
      <alignment horizontal="left" vertical="center"/>
    </xf>
    <xf numFmtId="3" fontId="91" fillId="0" borderId="0" xfId="23" applyNumberFormat="1" applyFont="1" applyFill="1" applyBorder="1" applyAlignment="1">
      <alignment horizontal="center" vertical="center"/>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6" fillId="0" borderId="58" xfId="0" applyFont="1" applyBorder="1" applyAlignment="1" applyProtection="1">
      <alignment horizontal="center" vertical="center"/>
    </xf>
    <xf numFmtId="0" fontId="86" fillId="0" borderId="29" xfId="0" applyFont="1" applyBorder="1" applyAlignment="1" applyProtection="1">
      <alignment horizontal="center" vertical="center"/>
    </xf>
    <xf numFmtId="0" fontId="86" fillId="0" borderId="27" xfId="0" applyFont="1" applyBorder="1" applyProtection="1">
      <alignment vertical="center"/>
    </xf>
    <xf numFmtId="0" fontId="86" fillId="0" borderId="56" xfId="0" applyFont="1" applyBorder="1" applyAlignment="1" applyProtection="1">
      <alignment horizontal="center" vertical="center"/>
    </xf>
    <xf numFmtId="0" fontId="86"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5" fillId="4" borderId="0" xfId="0" applyFont="1" applyFill="1" applyProtection="1">
      <alignment vertical="center"/>
    </xf>
    <xf numFmtId="0" fontId="86" fillId="4" borderId="0" xfId="0" applyFont="1" applyFill="1" applyBorder="1" applyAlignment="1" applyProtection="1">
      <alignment horizontal="center" vertical="center"/>
    </xf>
    <xf numFmtId="181" fontId="86" fillId="4" borderId="38" xfId="0" applyNumberFormat="1" applyFont="1" applyFill="1" applyBorder="1" applyAlignment="1" applyProtection="1">
      <alignment horizontal="center" vertical="center"/>
    </xf>
    <xf numFmtId="0" fontId="86"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6"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7"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7"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6"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0" fillId="4" borderId="0" xfId="2" applyFont="1" applyFill="1" applyBorder="1" applyAlignment="1" applyProtection="1">
      <alignment vertical="top"/>
    </xf>
    <xf numFmtId="0" fontId="24"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4"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97"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7"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2"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4"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9" fillId="0" borderId="0" xfId="15" applyNumberFormat="1" applyProtection="1">
      <alignment vertical="center"/>
      <protection hidden="1"/>
    </xf>
    <xf numFmtId="0" fontId="42" fillId="0" borderId="0" xfId="10" applyFont="1" applyProtection="1">
      <alignment vertical="center"/>
      <protection hidden="1"/>
    </xf>
    <xf numFmtId="0" fontId="18" fillId="0" borderId="0" xfId="10" applyFont="1" applyProtection="1">
      <alignment vertical="center"/>
      <protection hidden="1"/>
    </xf>
    <xf numFmtId="0" fontId="42"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2" fillId="0" borderId="0" xfId="10" applyFont="1" applyFill="1" applyProtection="1">
      <alignment vertical="center"/>
      <protection hidden="1"/>
    </xf>
    <xf numFmtId="0" fontId="18" fillId="0" borderId="0" xfId="10" applyFont="1" applyFill="1" applyProtection="1">
      <alignment vertical="center"/>
      <protection hidden="1"/>
    </xf>
    <xf numFmtId="0" fontId="42" fillId="0" borderId="0" xfId="10" applyFont="1" applyBorder="1" applyProtection="1">
      <alignment vertical="center"/>
      <protection hidden="1"/>
    </xf>
    <xf numFmtId="0" fontId="18"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164" xfId="14" applyFont="1" applyBorder="1" applyProtection="1">
      <alignment vertical="center"/>
      <protection hidden="1"/>
    </xf>
    <xf numFmtId="0" fontId="15" fillId="0" borderId="165" xfId="14" applyFont="1" applyBorder="1" applyProtection="1">
      <alignment vertical="center"/>
      <protection hidden="1"/>
    </xf>
    <xf numFmtId="185" fontId="15" fillId="0" borderId="163" xfId="14" applyNumberFormat="1" applyFont="1" applyBorder="1" applyProtection="1">
      <alignment vertical="center"/>
      <protection hidden="1"/>
    </xf>
    <xf numFmtId="185" fontId="15" fillId="0" borderId="162"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98" fillId="4" borderId="135" xfId="0" applyFont="1" applyFill="1" applyBorder="1" applyAlignment="1" applyProtection="1">
      <alignment horizontal="center" vertical="center" wrapText="1"/>
    </xf>
    <xf numFmtId="182" fontId="41" fillId="4" borderId="135" xfId="0" applyNumberFormat="1" applyFont="1" applyFill="1" applyBorder="1" applyAlignment="1" applyProtection="1">
      <alignment horizontal="center" vertical="center" wrapText="1"/>
    </xf>
    <xf numFmtId="0" fontId="27" fillId="4" borderId="147" xfId="0" applyFont="1" applyFill="1" applyBorder="1" applyProtection="1">
      <alignment vertical="center"/>
    </xf>
    <xf numFmtId="0" fontId="27" fillId="4" borderId="135" xfId="0" applyFont="1" applyFill="1" applyBorder="1" applyProtection="1">
      <alignment vertical="center"/>
    </xf>
    <xf numFmtId="0" fontId="99" fillId="4" borderId="140" xfId="0" applyFont="1" applyFill="1" applyBorder="1" applyAlignment="1" applyProtection="1">
      <alignment horizontal="center" vertical="center" wrapText="1"/>
    </xf>
    <xf numFmtId="0" fontId="100" fillId="4" borderId="140" xfId="0" applyFont="1" applyFill="1" applyBorder="1" applyProtection="1">
      <alignment vertical="center"/>
    </xf>
    <xf numFmtId="9" fontId="78" fillId="4" borderId="0" xfId="22" applyFont="1" applyFill="1" applyBorder="1" applyAlignment="1" applyProtection="1">
      <alignment horizontal="center" vertical="center"/>
    </xf>
    <xf numFmtId="196" fontId="91" fillId="0" borderId="0" xfId="23" applyNumberFormat="1" applyFont="1" applyFill="1" applyBorder="1" applyAlignment="1">
      <alignment horizontal="center" vertical="center"/>
    </xf>
    <xf numFmtId="196" fontId="91" fillId="3" borderId="24" xfId="23" applyNumberFormat="1" applyFont="1" applyFill="1" applyBorder="1" applyAlignment="1">
      <alignment horizontal="center" vertical="center"/>
    </xf>
    <xf numFmtId="3" fontId="91" fillId="0" borderId="48" xfId="23" applyNumberFormat="1" applyFont="1" applyFill="1" applyBorder="1" applyAlignment="1">
      <alignment horizontal="center" vertical="center" wrapText="1"/>
    </xf>
    <xf numFmtId="3" fontId="91" fillId="0" borderId="49" xfId="23" applyNumberFormat="1" applyFont="1" applyFill="1" applyBorder="1" applyAlignment="1">
      <alignment horizontal="center" vertical="center" wrapText="1"/>
    </xf>
    <xf numFmtId="3" fontId="91" fillId="0" borderId="46" xfId="23" applyNumberFormat="1" applyFont="1" applyFill="1" applyBorder="1" applyAlignment="1">
      <alignment horizontal="center" vertical="center" wrapText="1"/>
    </xf>
    <xf numFmtId="3" fontId="91" fillId="0" borderId="0" xfId="23" applyNumberFormat="1" applyFont="1" applyFill="1" applyBorder="1" applyAlignment="1">
      <alignment horizontal="center" vertical="center" wrapText="1"/>
    </xf>
    <xf numFmtId="3" fontId="91" fillId="0" borderId="24" xfId="23" applyNumberFormat="1" applyFont="1" applyFill="1" applyBorder="1" applyAlignment="1">
      <alignment horizontal="center" vertical="center" wrapText="1"/>
    </xf>
    <xf numFmtId="176" fontId="91" fillId="0" borderId="0" xfId="23" applyNumberFormat="1" applyFont="1" applyFill="1" applyBorder="1" applyAlignment="1">
      <alignment vertical="center"/>
    </xf>
    <xf numFmtId="0" fontId="25" fillId="4" borderId="0" xfId="28" applyFont="1" applyFill="1" applyProtection="1">
      <alignment vertical="center"/>
    </xf>
    <xf numFmtId="0" fontId="1" fillId="0" borderId="0" xfId="28" applyProtection="1">
      <alignment vertical="center"/>
    </xf>
    <xf numFmtId="0" fontId="25" fillId="0" borderId="0" xfId="28" applyFont="1" applyProtection="1">
      <alignment vertical="center"/>
    </xf>
    <xf numFmtId="0" fontId="67" fillId="0" borderId="0" xfId="28" applyFont="1" applyProtection="1">
      <alignment vertical="center"/>
    </xf>
    <xf numFmtId="0" fontId="101" fillId="0" borderId="0" xfId="18" applyFont="1" applyProtection="1"/>
    <xf numFmtId="195" fontId="84" fillId="0" borderId="0" xfId="21" applyNumberFormat="1" applyFont="1" applyFill="1" applyBorder="1" applyAlignment="1" applyProtection="1">
      <alignment horizontal="distributed" vertical="center" shrinkToFit="1"/>
    </xf>
    <xf numFmtId="0" fontId="22" fillId="0" borderId="0" xfId="28" applyFont="1" applyProtection="1">
      <alignment vertical="center"/>
    </xf>
    <xf numFmtId="0" fontId="102" fillId="0" borderId="0" xfId="28" applyFont="1" applyProtection="1">
      <alignment vertical="center"/>
    </xf>
    <xf numFmtId="0" fontId="83" fillId="0" borderId="0" xfId="21" applyFont="1" applyFill="1" applyBorder="1" applyAlignment="1" applyProtection="1">
      <alignment horizontal="distributed" vertical="center"/>
    </xf>
    <xf numFmtId="0" fontId="26" fillId="4" borderId="39" xfId="28" applyFont="1" applyFill="1" applyBorder="1" applyProtection="1">
      <alignment vertical="center"/>
    </xf>
    <xf numFmtId="194" fontId="26" fillId="4" borderId="47" xfId="28" applyNumberFormat="1" applyFont="1" applyFill="1" applyBorder="1" applyProtection="1">
      <alignment vertical="center"/>
    </xf>
    <xf numFmtId="194" fontId="22" fillId="0" borderId="0" xfId="28" applyNumberFormat="1" applyFont="1" applyProtection="1">
      <alignment vertical="center"/>
    </xf>
    <xf numFmtId="0" fontId="26" fillId="4" borderId="46" xfId="28" applyFont="1" applyFill="1" applyBorder="1" applyProtection="1">
      <alignment vertical="center"/>
    </xf>
    <xf numFmtId="194" fontId="26" fillId="4" borderId="24" xfId="28" applyNumberFormat="1" applyFont="1" applyFill="1" applyBorder="1" applyProtection="1">
      <alignment vertical="center"/>
    </xf>
    <xf numFmtId="194" fontId="26" fillId="0" borderId="24" xfId="28" applyNumberFormat="1" applyFont="1" applyBorder="1" applyProtection="1">
      <alignment vertical="center"/>
    </xf>
    <xf numFmtId="0" fontId="26" fillId="4" borderId="26" xfId="28" applyFont="1" applyFill="1" applyBorder="1" applyProtection="1">
      <alignment vertical="center"/>
    </xf>
    <xf numFmtId="3" fontId="68" fillId="5" borderId="136" xfId="18" applyNumberFormat="1" applyFont="1" applyFill="1" applyBorder="1" applyAlignment="1" applyProtection="1">
      <alignment horizontal="center" vertical="center" shrinkToFit="1"/>
    </xf>
    <xf numFmtId="3" fontId="68" fillId="5" borderId="135" xfId="18" applyNumberFormat="1" applyFont="1" applyFill="1" applyBorder="1" applyAlignment="1" applyProtection="1">
      <alignment horizontal="center" vertical="center" shrinkToFit="1"/>
    </xf>
    <xf numFmtId="3" fontId="68" fillId="5" borderId="134" xfId="18" applyNumberFormat="1" applyFont="1" applyFill="1" applyBorder="1" applyAlignment="1" applyProtection="1">
      <alignment horizontal="center" vertical="center" shrinkToFit="1"/>
    </xf>
    <xf numFmtId="3" fontId="68" fillId="5" borderId="148" xfId="18" applyNumberFormat="1" applyFont="1" applyFill="1" applyBorder="1" applyAlignment="1" applyProtection="1">
      <alignment horizontal="center" vertical="center" shrinkToFit="1"/>
    </xf>
    <xf numFmtId="3" fontId="91" fillId="0" borderId="0" xfId="23" applyNumberFormat="1" applyFont="1" applyBorder="1" applyAlignment="1">
      <alignment horizontal="center" vertical="center"/>
    </xf>
    <xf numFmtId="196" fontId="91" fillId="0" borderId="0" xfId="23" applyNumberFormat="1" applyFont="1" applyBorder="1" applyAlignment="1">
      <alignment horizontal="center" vertical="center"/>
    </xf>
    <xf numFmtId="196" fontId="91" fillId="0" borderId="0" xfId="23" applyNumberFormat="1" applyFont="1" applyFill="1" applyBorder="1" applyAlignment="1">
      <alignment vertical="center" wrapText="1"/>
    </xf>
    <xf numFmtId="196" fontId="91" fillId="0" borderId="24" xfId="23" applyNumberFormat="1" applyFont="1" applyFill="1" applyBorder="1" applyAlignment="1">
      <alignment horizontal="center" vertical="center" wrapText="1"/>
    </xf>
    <xf numFmtId="176" fontId="91" fillId="0" borderId="48" xfId="23" applyNumberFormat="1" applyFont="1" applyFill="1" applyBorder="1" applyAlignment="1">
      <alignment vertical="center" wrapText="1"/>
    </xf>
    <xf numFmtId="196" fontId="91" fillId="0" borderId="0" xfId="23" applyNumberFormat="1" applyFont="1" applyBorder="1" applyAlignment="1">
      <alignment horizontal="center" vertical="center" wrapText="1"/>
    </xf>
    <xf numFmtId="176" fontId="92" fillId="0" borderId="46" xfId="23" applyNumberFormat="1" applyFont="1" applyFill="1" applyBorder="1" applyAlignment="1">
      <alignment horizontal="center" vertical="center" wrapText="1"/>
    </xf>
    <xf numFmtId="196" fontId="91" fillId="0" borderId="149" xfId="23" applyNumberFormat="1" applyFont="1" applyFill="1" applyBorder="1" applyAlignment="1">
      <alignment horizontal="center" vertical="center"/>
    </xf>
    <xf numFmtId="196" fontId="91" fillId="0" borderId="150" xfId="23" applyNumberFormat="1" applyFont="1" applyFill="1" applyBorder="1" applyAlignment="1">
      <alignment horizontal="center" vertical="center" wrapText="1"/>
    </xf>
    <xf numFmtId="176" fontId="92" fillId="0" borderId="46" xfId="23" applyNumberFormat="1" applyFont="1" applyFill="1" applyBorder="1" applyAlignment="1">
      <alignment vertical="center" wrapText="1"/>
    </xf>
    <xf numFmtId="3" fontId="91" fillId="0" borderId="8" xfId="23" applyNumberFormat="1" applyFont="1" applyFill="1" applyBorder="1" applyAlignment="1">
      <alignment horizontal="center" vertical="center" wrapText="1"/>
    </xf>
    <xf numFmtId="0" fontId="93" fillId="0" borderId="0" xfId="23" applyFont="1" applyFill="1">
      <alignment vertical="center"/>
    </xf>
    <xf numFmtId="0" fontId="17" fillId="3" borderId="0" xfId="23" applyFont="1" applyFill="1">
      <alignment vertical="center"/>
    </xf>
    <xf numFmtId="3" fontId="91" fillId="3" borderId="161" xfId="23" applyNumberFormat="1" applyFont="1" applyFill="1" applyBorder="1" applyAlignment="1">
      <alignment horizontal="distributed" vertical="center"/>
    </xf>
    <xf numFmtId="3" fontId="91" fillId="3" borderId="46" xfId="23" applyNumberFormat="1" applyFont="1" applyFill="1" applyBorder="1" applyAlignment="1">
      <alignment horizontal="distributed" vertical="center"/>
    </xf>
    <xf numFmtId="176" fontId="91" fillId="0" borderId="128" xfId="23" applyNumberFormat="1" applyFont="1" applyFill="1" applyBorder="1" applyAlignment="1">
      <alignment horizontal="right" vertical="center"/>
    </xf>
    <xf numFmtId="196" fontId="91" fillId="0" borderId="141" xfId="23" applyNumberFormat="1" applyFont="1" applyFill="1" applyBorder="1" applyAlignment="1">
      <alignment horizontal="right" vertical="center"/>
    </xf>
    <xf numFmtId="176" fontId="91" fillId="0" borderId="128" xfId="23" applyNumberFormat="1" applyFont="1" applyFill="1" applyBorder="1" applyAlignment="1">
      <alignment horizontal="right" vertical="center" wrapText="1"/>
    </xf>
    <xf numFmtId="196" fontId="91" fillId="0" borderId="142" xfId="23" applyNumberFormat="1" applyFont="1" applyFill="1" applyBorder="1" applyAlignment="1">
      <alignment horizontal="right" vertical="center" wrapText="1"/>
    </xf>
    <xf numFmtId="196" fontId="91" fillId="0" borderId="126" xfId="23" applyNumberFormat="1" applyFont="1" applyFill="1" applyBorder="1" applyAlignment="1">
      <alignment horizontal="center" vertical="center" wrapText="1"/>
    </xf>
    <xf numFmtId="196" fontId="91" fillId="0" borderId="128" xfId="23" applyNumberFormat="1" applyFont="1" applyFill="1" applyBorder="1" applyAlignment="1">
      <alignment horizontal="right" vertical="center" wrapText="1"/>
    </xf>
    <xf numFmtId="199" fontId="91" fillId="0" borderId="161" xfId="23" applyNumberFormat="1" applyFont="1" applyFill="1" applyBorder="1" applyAlignment="1">
      <alignment vertical="center" shrinkToFit="1"/>
    </xf>
    <xf numFmtId="196" fontId="91" fillId="0" borderId="46" xfId="23" applyNumberFormat="1" applyFont="1" applyFill="1" applyBorder="1" applyAlignment="1">
      <alignment vertical="center"/>
    </xf>
    <xf numFmtId="197" fontId="91" fillId="0" borderId="0" xfId="23" applyNumberFormat="1" applyFont="1" applyFill="1" applyBorder="1" applyAlignment="1">
      <alignment vertical="center" shrinkToFit="1"/>
    </xf>
    <xf numFmtId="197" fontId="92" fillId="0" borderId="8" xfId="23" applyNumberFormat="1" applyFont="1" applyFill="1" applyBorder="1" applyAlignment="1">
      <alignment vertical="center" shrinkToFit="1"/>
    </xf>
    <xf numFmtId="209" fontId="91" fillId="0" borderId="40" xfId="23" applyNumberFormat="1" applyFont="1" applyFill="1" applyBorder="1" applyAlignment="1">
      <alignment horizontal="left" vertical="center" wrapText="1"/>
    </xf>
    <xf numFmtId="0" fontId="93" fillId="3" borderId="0" xfId="23" applyFont="1" applyFill="1">
      <alignment vertical="center"/>
    </xf>
    <xf numFmtId="3" fontId="91" fillId="3" borderId="160" xfId="23" applyNumberFormat="1" applyFont="1" applyFill="1" applyBorder="1" applyAlignment="1">
      <alignment horizontal="distributed" vertical="center"/>
    </xf>
    <xf numFmtId="176" fontId="91" fillId="0" borderId="159" xfId="23" applyNumberFormat="1" applyFont="1" applyFill="1" applyBorder="1" applyAlignment="1">
      <alignment horizontal="right" vertical="center"/>
    </xf>
    <xf numFmtId="196" fontId="91" fillId="0" borderId="157" xfId="23" applyNumberFormat="1" applyFont="1" applyFill="1" applyBorder="1" applyAlignment="1">
      <alignment horizontal="right" vertical="center"/>
    </xf>
    <xf numFmtId="176" fontId="91" fillId="0" borderId="159" xfId="23" applyNumberFormat="1" applyFont="1" applyFill="1" applyBorder="1" applyAlignment="1">
      <alignment horizontal="right" vertical="center" wrapText="1"/>
    </xf>
    <xf numFmtId="196" fontId="91" fillId="0" borderId="158" xfId="23" applyNumberFormat="1" applyFont="1" applyFill="1" applyBorder="1" applyAlignment="1">
      <alignment horizontal="right" vertical="center" wrapText="1"/>
    </xf>
    <xf numFmtId="196" fontId="91" fillId="0" borderId="157" xfId="23" applyNumberFormat="1" applyFont="1" applyFill="1" applyBorder="1" applyAlignment="1">
      <alignment horizontal="center" vertical="center" wrapText="1"/>
    </xf>
    <xf numFmtId="197" fontId="91" fillId="0" borderId="160" xfId="23" applyNumberFormat="1" applyFont="1" applyFill="1" applyBorder="1" applyAlignment="1">
      <alignment vertical="center" shrinkToFit="1"/>
    </xf>
    <xf numFmtId="196" fontId="91" fillId="0" borderId="48" xfId="23" applyNumberFormat="1" applyFont="1" applyFill="1" applyBorder="1" applyAlignment="1">
      <alignment vertical="center"/>
    </xf>
    <xf numFmtId="176" fontId="91" fillId="0" borderId="9" xfId="23" applyNumberFormat="1" applyFont="1" applyFill="1" applyBorder="1" applyAlignment="1">
      <alignment horizontal="right" vertical="center" wrapText="1"/>
    </xf>
    <xf numFmtId="197" fontId="91" fillId="0" borderId="9" xfId="23" applyNumberFormat="1" applyFont="1" applyFill="1" applyBorder="1" applyAlignment="1">
      <alignment vertical="center" shrinkToFit="1"/>
    </xf>
    <xf numFmtId="196" fontId="91" fillId="0" borderId="24" xfId="23" applyNumberFormat="1" applyFont="1" applyFill="1" applyBorder="1" applyAlignment="1">
      <alignment vertical="center"/>
    </xf>
    <xf numFmtId="176" fontId="91" fillId="0" borderId="9" xfId="23" applyNumberFormat="1" applyFont="1" applyFill="1" applyBorder="1" applyAlignment="1">
      <alignment vertical="center"/>
    </xf>
    <xf numFmtId="210" fontId="91" fillId="0" borderId="49" xfId="23" applyNumberFormat="1" applyFont="1" applyFill="1" applyBorder="1" applyAlignment="1">
      <alignment vertical="center" wrapText="1"/>
    </xf>
    <xf numFmtId="198" fontId="91" fillId="0" borderId="48" xfId="23" applyNumberFormat="1" applyFont="1" applyFill="1" applyBorder="1" applyAlignment="1">
      <alignment vertical="top" wrapText="1"/>
    </xf>
    <xf numFmtId="0" fontId="17" fillId="0" borderId="0" xfId="23" applyFont="1">
      <alignment vertical="center"/>
    </xf>
    <xf numFmtId="176" fontId="92" fillId="0" borderId="0" xfId="23" applyNumberFormat="1" applyFont="1" applyFill="1" applyBorder="1" applyAlignment="1">
      <alignment vertical="center"/>
    </xf>
    <xf numFmtId="197" fontId="92" fillId="0" borderId="0" xfId="23" applyNumberFormat="1" applyFont="1" applyFill="1" applyBorder="1" applyAlignment="1">
      <alignment vertical="center" shrinkToFit="1"/>
    </xf>
    <xf numFmtId="3" fontId="18" fillId="3" borderId="0" xfId="23" applyNumberFormat="1" applyFont="1" applyFill="1" applyBorder="1" applyAlignment="1">
      <alignment vertical="center"/>
    </xf>
    <xf numFmtId="3" fontId="75" fillId="3" borderId="0" xfId="23" applyNumberFormat="1" applyFont="1" applyFill="1" applyBorder="1" applyAlignment="1">
      <alignment vertical="center"/>
    </xf>
    <xf numFmtId="3" fontId="18" fillId="0" borderId="0" xfId="23" applyNumberFormat="1" applyFont="1" applyBorder="1" applyAlignment="1">
      <alignment vertical="center"/>
    </xf>
    <xf numFmtId="3" fontId="75" fillId="0" borderId="0" xfId="23" applyNumberFormat="1" applyFont="1" applyFill="1" applyBorder="1" applyAlignment="1">
      <alignment vertical="center"/>
    </xf>
    <xf numFmtId="198" fontId="91" fillId="0" borderId="49" xfId="23" applyNumberFormat="1" applyFont="1" applyFill="1" applyBorder="1" applyAlignment="1">
      <alignment vertical="top" wrapText="1"/>
    </xf>
    <xf numFmtId="3" fontId="75" fillId="0" borderId="0" xfId="23" applyNumberFormat="1" applyFont="1" applyFill="1" applyAlignment="1">
      <alignment vertical="center"/>
    </xf>
    <xf numFmtId="176" fontId="92" fillId="0" borderId="0" xfId="23" applyNumberFormat="1" applyFont="1" applyFill="1" applyAlignment="1">
      <alignment vertical="center"/>
    </xf>
    <xf numFmtId="196" fontId="92" fillId="0" borderId="0" xfId="23" applyNumberFormat="1" applyFont="1" applyFill="1" applyAlignment="1">
      <alignment vertical="center"/>
    </xf>
    <xf numFmtId="196" fontId="92" fillId="0" borderId="0" xfId="23" applyNumberFormat="1" applyFont="1" applyFill="1" applyAlignment="1">
      <alignment horizontal="center" vertical="center"/>
    </xf>
    <xf numFmtId="176" fontId="75" fillId="0" borderId="0" xfId="23" applyNumberFormat="1" applyFont="1" applyFill="1" applyAlignment="1">
      <alignment vertical="center"/>
    </xf>
    <xf numFmtId="176" fontId="92" fillId="0" borderId="0" xfId="23" applyNumberFormat="1" applyFont="1" applyFill="1" applyAlignment="1">
      <alignment vertical="center" shrinkToFit="1"/>
    </xf>
    <xf numFmtId="197" fontId="92" fillId="0" borderId="0" xfId="23" applyNumberFormat="1" applyFont="1" applyFill="1" applyAlignment="1">
      <alignment vertical="center" shrinkToFit="1"/>
    </xf>
    <xf numFmtId="197" fontId="91" fillId="0" borderId="8" xfId="23" applyNumberFormat="1" applyFont="1" applyFill="1" applyBorder="1" applyAlignment="1">
      <alignment vertical="center" shrinkToFit="1"/>
    </xf>
    <xf numFmtId="176" fontId="42" fillId="0" borderId="0" xfId="25" applyNumberFormat="1" applyFont="1" applyFill="1" applyAlignment="1">
      <alignment vertical="center"/>
    </xf>
    <xf numFmtId="0" fontId="42" fillId="0" borderId="14" xfId="25" applyFont="1" applyFill="1" applyBorder="1" applyAlignment="1">
      <alignment vertical="center" wrapText="1"/>
    </xf>
    <xf numFmtId="0" fontId="42" fillId="0" borderId="14" xfId="25" applyFont="1" applyFill="1" applyBorder="1" applyAlignment="1">
      <alignment vertical="center"/>
    </xf>
    <xf numFmtId="0" fontId="42" fillId="0" borderId="47" xfId="25" applyFont="1" applyFill="1" applyBorder="1" applyAlignment="1">
      <alignment vertical="center"/>
    </xf>
    <xf numFmtId="0" fontId="42" fillId="0" borderId="0" xfId="25" applyFont="1" applyFill="1" applyBorder="1" applyAlignment="1">
      <alignment horizontal="left" vertical="center" wrapText="1"/>
    </xf>
    <xf numFmtId="0" fontId="42" fillId="0" borderId="0" xfId="25" applyFont="1" applyFill="1" applyBorder="1" applyAlignment="1">
      <alignment vertical="center"/>
    </xf>
    <xf numFmtId="0" fontId="42" fillId="0" borderId="0" xfId="25" applyFont="1" applyFill="1" applyBorder="1" applyAlignment="1">
      <alignment horizontal="left" vertical="center"/>
    </xf>
    <xf numFmtId="0" fontId="42" fillId="0" borderId="24" xfId="25" applyFont="1" applyFill="1" applyBorder="1" applyAlignment="1">
      <alignment vertical="center"/>
    </xf>
    <xf numFmtId="0" fontId="42" fillId="0" borderId="8" xfId="25" applyFont="1" applyFill="1" applyBorder="1" applyAlignment="1">
      <alignment vertical="center" wrapText="1"/>
    </xf>
    <xf numFmtId="0" fontId="42" fillId="0" borderId="8" xfId="25" quotePrefix="1" applyFont="1" applyFill="1" applyBorder="1" applyAlignment="1">
      <alignment vertical="center" wrapText="1"/>
    </xf>
    <xf numFmtId="0" fontId="42" fillId="3" borderId="14" xfId="25" applyFont="1" applyFill="1" applyBorder="1" applyAlignment="1">
      <alignment vertical="center" wrapText="1"/>
    </xf>
    <xf numFmtId="0" fontId="42" fillId="3" borderId="14" xfId="25" applyFont="1" applyFill="1" applyBorder="1" applyAlignment="1">
      <alignment vertical="center"/>
    </xf>
    <xf numFmtId="0" fontId="42" fillId="3" borderId="47" xfId="25" applyFont="1" applyFill="1" applyBorder="1" applyAlignment="1">
      <alignment vertical="center"/>
    </xf>
    <xf numFmtId="176" fontId="42" fillId="3" borderId="0" xfId="25" applyNumberFormat="1" applyFont="1" applyFill="1" applyAlignment="1">
      <alignment vertical="center"/>
    </xf>
    <xf numFmtId="0" fontId="42" fillId="3" borderId="0" xfId="25" applyFont="1" applyFill="1" applyBorder="1" applyAlignment="1">
      <alignment horizontal="left" vertical="center" wrapText="1"/>
    </xf>
    <xf numFmtId="0" fontId="42" fillId="3" borderId="0" xfId="25" applyFont="1" applyFill="1" applyBorder="1" applyAlignment="1">
      <alignment vertical="center"/>
    </xf>
    <xf numFmtId="0" fontId="42" fillId="3" borderId="0" xfId="25" applyFont="1" applyFill="1" applyBorder="1" applyAlignment="1">
      <alignment horizontal="left" vertical="center"/>
    </xf>
    <xf numFmtId="0" fontId="42" fillId="3" borderId="24" xfId="25" applyFont="1" applyFill="1" applyBorder="1" applyAlignment="1">
      <alignment vertical="center"/>
    </xf>
    <xf numFmtId="0" fontId="42" fillId="3" borderId="8" xfId="25" applyFont="1" applyFill="1" applyBorder="1" applyAlignment="1">
      <alignment vertical="center" wrapText="1"/>
    </xf>
    <xf numFmtId="0" fontId="42" fillId="3" borderId="8" xfId="25" quotePrefix="1" applyFont="1" applyFill="1" applyBorder="1" applyAlignment="1">
      <alignment vertical="center" wrapText="1"/>
    </xf>
    <xf numFmtId="176" fontId="18" fillId="0" borderId="0" xfId="28" applyNumberFormat="1" applyFont="1" applyFill="1" applyAlignment="1">
      <alignment vertical="center"/>
    </xf>
    <xf numFmtId="176" fontId="75" fillId="0" borderId="9" xfId="25" applyNumberFormat="1" applyFont="1" applyFill="1" applyBorder="1" applyAlignment="1">
      <alignment horizontal="center" vertical="center"/>
    </xf>
    <xf numFmtId="176" fontId="75" fillId="0" borderId="0" xfId="25" applyNumberFormat="1" applyFont="1" applyFill="1" applyAlignment="1">
      <alignment horizontal="center" vertical="center"/>
    </xf>
    <xf numFmtId="0" fontId="42" fillId="0" borderId="19" xfId="25" applyFont="1" applyFill="1" applyBorder="1" applyAlignment="1">
      <alignment vertical="center" wrapText="1"/>
    </xf>
    <xf numFmtId="0" fontId="44" fillId="0" borderId="9" xfId="25" applyFont="1" applyFill="1" applyBorder="1" applyAlignment="1">
      <alignment vertical="center"/>
    </xf>
    <xf numFmtId="3" fontId="42" fillId="0" borderId="14" xfId="25" applyNumberFormat="1" applyFont="1" applyFill="1" applyBorder="1" applyAlignment="1">
      <alignment vertical="center" wrapText="1"/>
    </xf>
    <xf numFmtId="3" fontId="42" fillId="0" borderId="47" xfId="25" applyNumberFormat="1" applyFont="1" applyFill="1" applyBorder="1" applyAlignment="1">
      <alignment vertical="center" wrapText="1"/>
    </xf>
    <xf numFmtId="0" fontId="42" fillId="0" borderId="0" xfId="25" applyFont="1" applyFill="1" applyAlignment="1">
      <alignment horizontal="center" vertical="center"/>
    </xf>
    <xf numFmtId="0" fontId="42" fillId="0" borderId="0" xfId="25" applyFont="1" applyFill="1" applyAlignment="1">
      <alignment horizontal="distributed" vertical="center"/>
    </xf>
    <xf numFmtId="0" fontId="42" fillId="0" borderId="0" xfId="25" applyFont="1" applyFill="1" applyAlignment="1">
      <alignment horizontal="right" vertical="center"/>
    </xf>
    <xf numFmtId="0" fontId="42" fillId="0" borderId="0" xfId="25" applyFont="1" applyFill="1" applyAlignment="1">
      <alignment vertical="center"/>
    </xf>
    <xf numFmtId="0" fontId="44" fillId="0" borderId="0" xfId="25" applyFont="1" applyFill="1" applyAlignment="1">
      <alignment horizontal="center" vertical="center"/>
    </xf>
    <xf numFmtId="0" fontId="75" fillId="0" borderId="14" xfId="25" applyFont="1" applyFill="1" applyBorder="1" applyAlignment="1">
      <alignment vertical="center" wrapText="1"/>
    </xf>
    <xf numFmtId="0" fontId="75" fillId="0" borderId="14" xfId="25" applyFont="1" applyFill="1" applyBorder="1" applyAlignment="1">
      <alignment vertical="center"/>
    </xf>
    <xf numFmtId="0" fontId="75" fillId="0" borderId="47" xfId="25" applyFont="1" applyFill="1" applyBorder="1" applyAlignment="1">
      <alignment vertical="center"/>
    </xf>
    <xf numFmtId="0" fontId="75" fillId="0" borderId="0" xfId="25" applyFont="1" applyFill="1" applyBorder="1" applyAlignment="1">
      <alignment horizontal="left" vertical="center" wrapText="1"/>
    </xf>
    <xf numFmtId="0" fontId="75" fillId="0" borderId="0" xfId="25" applyFont="1" applyFill="1" applyBorder="1" applyAlignment="1">
      <alignment vertical="center"/>
    </xf>
    <xf numFmtId="0" fontId="75" fillId="0" borderId="0" xfId="25" applyFont="1" applyFill="1" applyBorder="1" applyAlignment="1">
      <alignment horizontal="left" vertical="center"/>
    </xf>
    <xf numFmtId="0" fontId="75" fillId="0" borderId="24" xfId="25" applyFont="1" applyFill="1" applyBorder="1" applyAlignment="1">
      <alignment vertical="center"/>
    </xf>
    <xf numFmtId="0" fontId="75" fillId="0" borderId="8" xfId="25" applyFont="1" applyFill="1" applyBorder="1" applyAlignment="1">
      <alignment vertical="center" wrapText="1"/>
    </xf>
    <xf numFmtId="0" fontId="75" fillId="0" borderId="8" xfId="25" quotePrefix="1" applyFont="1" applyFill="1" applyBorder="1" applyAlignment="1">
      <alignment vertical="center" wrapText="1"/>
    </xf>
    <xf numFmtId="0" fontId="75" fillId="0" borderId="0" xfId="25" applyFont="1" applyFill="1" applyBorder="1" applyAlignment="1">
      <alignment vertical="center" wrapText="1"/>
    </xf>
    <xf numFmtId="0" fontId="75" fillId="0" borderId="0" xfId="25" quotePrefix="1" applyFont="1" applyFill="1" applyBorder="1" applyAlignment="1">
      <alignment vertical="center" wrapText="1"/>
    </xf>
    <xf numFmtId="0" fontId="75" fillId="0" borderId="24" xfId="25" applyFont="1" applyFill="1" applyBorder="1" applyAlignment="1">
      <alignment horizontal="left" vertical="center" wrapText="1"/>
    </xf>
    <xf numFmtId="176" fontId="75" fillId="0" borderId="0" xfId="25" applyNumberFormat="1" applyFont="1" applyFill="1" applyAlignment="1">
      <alignment vertical="center"/>
    </xf>
    <xf numFmtId="176" fontId="42" fillId="0" borderId="0" xfId="28" applyNumberFormat="1" applyFont="1" applyFill="1" applyAlignment="1">
      <alignment vertical="center"/>
    </xf>
    <xf numFmtId="176" fontId="44" fillId="0" borderId="0" xfId="25" applyNumberFormat="1" applyFont="1" applyFill="1" applyAlignment="1">
      <alignment vertical="center"/>
    </xf>
    <xf numFmtId="38" fontId="105" fillId="9" borderId="170" xfId="29" applyFont="1" applyFill="1" applyBorder="1" applyAlignment="1" applyProtection="1">
      <alignment vertical="center"/>
    </xf>
    <xf numFmtId="191" fontId="77" fillId="4" borderId="0" xfId="18" applyNumberFormat="1" applyFont="1" applyFill="1" applyBorder="1" applyAlignment="1" applyProtection="1">
      <alignment horizontal="center" vertical="center"/>
    </xf>
    <xf numFmtId="38" fontId="50" fillId="4" borderId="108" xfId="1" applyFont="1" applyFill="1" applyBorder="1" applyAlignment="1" applyProtection="1">
      <alignment vertical="top" shrinkToFit="1"/>
    </xf>
    <xf numFmtId="0" fontId="0" fillId="0" borderId="9" xfId="0" applyBorder="1" applyAlignment="1">
      <alignment horizontal="center" vertical="center" wrapText="1"/>
    </xf>
    <xf numFmtId="0" fontId="0" fillId="0" borderId="9" xfId="0" applyBorder="1" applyAlignment="1">
      <alignment horizontal="center" vertical="center"/>
    </xf>
    <xf numFmtId="0" fontId="86" fillId="0" borderId="102" xfId="0" applyFont="1" applyFill="1" applyBorder="1" applyAlignment="1" applyProtection="1">
      <alignment horizontal="center" vertical="center"/>
    </xf>
    <xf numFmtId="0" fontId="86" fillId="0" borderId="103" xfId="0" applyFont="1" applyFill="1" applyBorder="1" applyAlignment="1" applyProtection="1">
      <alignment horizontal="center" vertical="center"/>
    </xf>
    <xf numFmtId="0" fontId="86"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86" fillId="0" borderId="9" xfId="0" applyFont="1" applyBorder="1" applyAlignment="1" applyProtection="1">
      <alignment horizontal="center" vertical="center"/>
    </xf>
    <xf numFmtId="0" fontId="86" fillId="0" borderId="59" xfId="0" applyFont="1" applyBorder="1" applyAlignment="1" applyProtection="1">
      <alignment horizontal="center" vertical="center"/>
    </xf>
    <xf numFmtId="180" fontId="86" fillId="3" borderId="9" xfId="0" applyNumberFormat="1" applyFont="1" applyFill="1" applyBorder="1" applyAlignment="1" applyProtection="1">
      <alignment horizontal="center" vertical="center"/>
      <protection locked="0"/>
    </xf>
    <xf numFmtId="180" fontId="86" fillId="3" borderId="59" xfId="0" applyNumberFormat="1" applyFont="1" applyFill="1" applyBorder="1" applyAlignment="1" applyProtection="1">
      <alignment horizontal="center" vertical="center"/>
      <protection locked="0"/>
    </xf>
    <xf numFmtId="0" fontId="86" fillId="3" borderId="9" xfId="0" applyFont="1" applyFill="1" applyBorder="1" applyAlignment="1" applyProtection="1">
      <alignment horizontal="center" vertical="center" shrinkToFit="1"/>
      <protection locked="0"/>
    </xf>
    <xf numFmtId="0" fontId="86" fillId="3" borderId="18" xfId="0" applyFont="1" applyFill="1" applyBorder="1" applyAlignment="1" applyProtection="1">
      <alignment horizontal="center" vertical="center" shrinkToFit="1"/>
      <protection locked="0"/>
    </xf>
    <xf numFmtId="0" fontId="86" fillId="3" borderId="17" xfId="0" applyFont="1" applyFill="1" applyBorder="1" applyAlignment="1" applyProtection="1">
      <alignment horizontal="center" vertical="center" shrinkToFit="1"/>
      <protection locked="0"/>
    </xf>
    <xf numFmtId="0" fontId="86" fillId="3" borderId="34" xfId="0" applyFont="1" applyFill="1" applyBorder="1" applyAlignment="1" applyProtection="1">
      <alignment horizontal="center" vertical="center" shrinkToFit="1"/>
      <protection locked="0"/>
    </xf>
    <xf numFmtId="0" fontId="86" fillId="3" borderId="2" xfId="0" applyFont="1" applyFill="1" applyBorder="1" applyAlignment="1" applyProtection="1">
      <alignment horizontal="center" vertical="center" shrinkToFit="1"/>
      <protection locked="0"/>
    </xf>
    <xf numFmtId="0" fontId="86"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6" fillId="4" borderId="37" xfId="0" applyNumberFormat="1" applyFont="1" applyFill="1" applyBorder="1" applyAlignment="1" applyProtection="1">
      <alignment horizontal="center" vertical="center"/>
    </xf>
    <xf numFmtId="181" fontId="86" fillId="4" borderId="101" xfId="0" applyNumberFormat="1" applyFont="1" applyFill="1" applyBorder="1" applyAlignment="1" applyProtection="1">
      <alignment horizontal="center" vertical="center"/>
    </xf>
    <xf numFmtId="0" fontId="86" fillId="4" borderId="106" xfId="0" applyFont="1" applyFill="1" applyBorder="1" applyAlignment="1" applyProtection="1">
      <alignment horizontal="center" vertical="center"/>
    </xf>
    <xf numFmtId="0" fontId="86" fillId="4" borderId="28" xfId="0" applyFont="1" applyFill="1" applyBorder="1" applyAlignment="1" applyProtection="1">
      <alignment horizontal="center" vertical="center"/>
    </xf>
    <xf numFmtId="0" fontId="86"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6" fillId="4" borderId="57" xfId="0" applyFont="1" applyFill="1" applyBorder="1" applyAlignment="1" applyProtection="1">
      <alignment horizontal="center" vertical="center"/>
    </xf>
    <xf numFmtId="0" fontId="86" fillId="4" borderId="35" xfId="0" applyFont="1" applyFill="1" applyBorder="1" applyAlignment="1" applyProtection="1">
      <alignment horizontal="center" vertical="center"/>
    </xf>
    <xf numFmtId="0" fontId="86" fillId="4" borderId="65" xfId="0" applyFont="1" applyFill="1" applyBorder="1" applyAlignment="1" applyProtection="1">
      <alignment horizontal="center" vertical="center"/>
    </xf>
    <xf numFmtId="0" fontId="86" fillId="0" borderId="34" xfId="0" applyFont="1" applyFill="1" applyBorder="1" applyAlignment="1" applyProtection="1">
      <alignment horizontal="center" vertical="center"/>
    </xf>
    <xf numFmtId="0" fontId="86" fillId="0" borderId="1" xfId="0" applyFont="1" applyFill="1" applyBorder="1" applyAlignment="1" applyProtection="1">
      <alignment horizontal="center" vertical="center"/>
    </xf>
    <xf numFmtId="0" fontId="86" fillId="4" borderId="58" xfId="0" applyFont="1" applyFill="1" applyBorder="1" applyAlignment="1" applyProtection="1">
      <alignment horizontal="center" vertical="center"/>
    </xf>
    <xf numFmtId="0" fontId="86" fillId="4" borderId="36" xfId="0" applyFont="1" applyFill="1" applyBorder="1" applyAlignment="1" applyProtection="1">
      <alignment horizontal="center" vertical="center"/>
    </xf>
    <xf numFmtId="0" fontId="79" fillId="4" borderId="15" xfId="18" applyFont="1" applyFill="1" applyBorder="1" applyAlignment="1" applyProtection="1">
      <alignment horizontal="center" vertical="center" shrinkToFit="1"/>
    </xf>
    <xf numFmtId="0" fontId="79" fillId="4" borderId="14" xfId="18" applyFont="1" applyFill="1" applyBorder="1" applyAlignment="1" applyProtection="1">
      <alignment horizontal="center" vertical="center" shrinkToFit="1"/>
    </xf>
    <xf numFmtId="0" fontId="79" fillId="4" borderId="47" xfId="18" applyFont="1" applyFill="1" applyBorder="1" applyAlignment="1" applyProtection="1">
      <alignment horizontal="center" vertical="center" shrinkToFit="1"/>
    </xf>
    <xf numFmtId="0" fontId="79" fillId="4" borderId="22" xfId="18" applyFont="1" applyFill="1" applyBorder="1" applyAlignment="1" applyProtection="1">
      <alignment horizontal="center" vertical="center" shrinkToFit="1"/>
    </xf>
    <xf numFmtId="0" fontId="79" fillId="4" borderId="8" xfId="18" applyFont="1" applyFill="1" applyBorder="1" applyAlignment="1" applyProtection="1">
      <alignment horizontal="center" vertical="center" shrinkToFit="1"/>
    </xf>
    <xf numFmtId="0" fontId="79" fillId="4" borderId="21" xfId="18" applyFont="1" applyFill="1" applyBorder="1" applyAlignment="1" applyProtection="1">
      <alignment horizontal="center" vertical="center" shrinkToFit="1"/>
    </xf>
    <xf numFmtId="0" fontId="81" fillId="4" borderId="39" xfId="18" applyNumberFormat="1" applyFont="1" applyFill="1" applyBorder="1" applyAlignment="1" applyProtection="1">
      <alignment horizontal="center" vertical="center" shrinkToFit="1"/>
    </xf>
    <xf numFmtId="0" fontId="81" fillId="4" borderId="14" xfId="18" applyNumberFormat="1" applyFont="1" applyFill="1" applyBorder="1" applyAlignment="1" applyProtection="1">
      <alignment horizontal="center" vertical="center" shrinkToFit="1"/>
    </xf>
    <xf numFmtId="0" fontId="81" fillId="4" borderId="13" xfId="18" applyNumberFormat="1" applyFont="1" applyFill="1" applyBorder="1" applyAlignment="1" applyProtection="1">
      <alignment horizontal="center" vertical="center" shrinkToFit="1"/>
    </xf>
    <xf numFmtId="0" fontId="81" fillId="4" borderId="26" xfId="18" applyNumberFormat="1" applyFont="1" applyFill="1" applyBorder="1" applyAlignment="1" applyProtection="1">
      <alignment horizontal="center" vertical="center" shrinkToFit="1"/>
    </xf>
    <xf numFmtId="0" fontId="81" fillId="4" borderId="8" xfId="18" applyNumberFormat="1" applyFont="1" applyFill="1" applyBorder="1" applyAlignment="1" applyProtection="1">
      <alignment horizontal="center" vertical="center" shrinkToFit="1"/>
    </xf>
    <xf numFmtId="0" fontId="81" fillId="4" borderId="7" xfId="18" applyNumberFormat="1" applyFont="1" applyFill="1" applyBorder="1" applyAlignment="1" applyProtection="1">
      <alignment horizontal="center" vertical="center" shrinkToFit="1"/>
    </xf>
    <xf numFmtId="0" fontId="69" fillId="4" borderId="5" xfId="18" applyFont="1" applyFill="1" applyBorder="1" applyAlignment="1" applyProtection="1">
      <alignment horizontal="center" vertical="center" shrinkToFit="1"/>
    </xf>
    <xf numFmtId="0" fontId="69" fillId="4" borderId="2" xfId="18" applyFont="1" applyFill="1" applyBorder="1" applyAlignment="1" applyProtection="1">
      <alignment horizontal="center" vertical="center" shrinkToFit="1"/>
    </xf>
    <xf numFmtId="0" fontId="69" fillId="4" borderId="4" xfId="18" applyFont="1" applyFill="1" applyBorder="1" applyAlignment="1" applyProtection="1">
      <alignment horizontal="center" vertical="center" shrinkToFit="1"/>
    </xf>
    <xf numFmtId="0" fontId="81" fillId="4" borderId="34" xfId="18" applyNumberFormat="1" applyFont="1" applyFill="1" applyBorder="1" applyAlignment="1" applyProtection="1">
      <alignment horizontal="center" vertical="center" shrinkToFit="1"/>
    </xf>
    <xf numFmtId="0" fontId="81" fillId="4" borderId="2" xfId="18" applyNumberFormat="1" applyFont="1" applyFill="1" applyBorder="1" applyAlignment="1" applyProtection="1">
      <alignment horizontal="center" vertical="center" shrinkToFit="1"/>
    </xf>
    <xf numFmtId="0" fontId="81" fillId="4" borderId="1" xfId="18" applyNumberFormat="1" applyFont="1" applyFill="1" applyBorder="1" applyAlignment="1" applyProtection="1">
      <alignment horizontal="center" vertical="center" shrinkToFit="1"/>
    </xf>
    <xf numFmtId="0" fontId="69" fillId="4" borderId="0" xfId="18" applyFont="1" applyFill="1" applyBorder="1" applyAlignment="1" applyProtection="1">
      <alignment horizontal="center" vertical="center" shrinkToFit="1"/>
    </xf>
    <xf numFmtId="0" fontId="81" fillId="4" borderId="0" xfId="18" applyFont="1" applyFill="1" applyBorder="1" applyAlignment="1" applyProtection="1">
      <alignment horizontal="left" vertical="center" shrinkToFit="1"/>
    </xf>
    <xf numFmtId="0" fontId="14" fillId="4" borderId="37" xfId="18" applyFont="1" applyFill="1" applyBorder="1" applyAlignment="1" applyProtection="1">
      <alignment horizontal="center"/>
    </xf>
    <xf numFmtId="181" fontId="14" fillId="4" borderId="37" xfId="18" applyNumberFormat="1" applyFont="1" applyFill="1" applyBorder="1" applyAlignment="1" applyProtection="1">
      <alignment horizontal="right"/>
    </xf>
    <xf numFmtId="0" fontId="14" fillId="4" borderId="37" xfId="18" applyFont="1" applyFill="1" applyBorder="1" applyAlignment="1" applyProtection="1">
      <alignment horizontal="center" shrinkToFit="1"/>
    </xf>
    <xf numFmtId="0" fontId="20" fillId="4" borderId="39" xfId="18" applyFont="1" applyFill="1" applyBorder="1" applyAlignment="1" applyProtection="1">
      <alignment horizontal="left" vertical="center"/>
    </xf>
    <xf numFmtId="0" fontId="20" fillId="4" borderId="14" xfId="18" applyFont="1" applyFill="1" applyBorder="1" applyAlignment="1" applyProtection="1">
      <alignment horizontal="left" vertical="center"/>
    </xf>
    <xf numFmtId="0" fontId="20" fillId="4" borderId="47" xfId="18" applyFont="1" applyFill="1" applyBorder="1" applyAlignment="1" applyProtection="1">
      <alignment horizontal="left" vertical="center"/>
    </xf>
    <xf numFmtId="0" fontId="20" fillId="4" borderId="46" xfId="18" applyFont="1" applyFill="1" applyBorder="1" applyAlignment="1" applyProtection="1">
      <alignment horizontal="left" vertical="center" wrapText="1" shrinkToFit="1"/>
    </xf>
    <xf numFmtId="0" fontId="20" fillId="4" borderId="0" xfId="18" applyFont="1" applyFill="1" applyBorder="1" applyAlignment="1" applyProtection="1">
      <alignment horizontal="left" vertical="center" shrinkToFit="1"/>
    </xf>
    <xf numFmtId="0" fontId="20" fillId="4" borderId="24" xfId="18" applyFont="1" applyFill="1" applyBorder="1" applyAlignment="1" applyProtection="1">
      <alignment horizontal="left" vertical="center" shrinkToFit="1"/>
    </xf>
    <xf numFmtId="0" fontId="20" fillId="4" borderId="26" xfId="18" applyFont="1" applyFill="1" applyBorder="1" applyAlignment="1" applyProtection="1">
      <alignment horizontal="left" vertical="center"/>
    </xf>
    <xf numFmtId="0" fontId="20" fillId="4" borderId="8" xfId="18" applyFont="1" applyFill="1" applyBorder="1" applyAlignment="1" applyProtection="1">
      <alignment horizontal="left" vertical="center"/>
    </xf>
    <xf numFmtId="0" fontId="20" fillId="4" borderId="21" xfId="18" applyFont="1" applyFill="1" applyBorder="1" applyAlignment="1" applyProtection="1">
      <alignment horizontal="left" vertical="center"/>
    </xf>
    <xf numFmtId="0" fontId="79" fillId="4" borderId="19" xfId="18" applyFont="1" applyFill="1" applyBorder="1" applyAlignment="1" applyProtection="1">
      <alignment horizontal="center" vertical="center"/>
    </xf>
    <xf numFmtId="0" fontId="79" fillId="4" borderId="18" xfId="18" applyFont="1" applyFill="1" applyBorder="1" applyAlignment="1" applyProtection="1">
      <alignment horizontal="center" vertical="center"/>
    </xf>
    <xf numFmtId="0" fontId="79" fillId="4" borderId="17" xfId="18" applyFont="1" applyFill="1" applyBorder="1" applyAlignment="1" applyProtection="1">
      <alignment horizontal="center" vertical="center"/>
    </xf>
    <xf numFmtId="193" fontId="77" fillId="4" borderId="156" xfId="18" applyNumberFormat="1" applyFont="1" applyFill="1" applyBorder="1" applyAlignment="1" applyProtection="1">
      <alignment horizontal="center" vertical="center"/>
    </xf>
    <xf numFmtId="193" fontId="77" fillId="4" borderId="155" xfId="18" applyNumberFormat="1" applyFont="1" applyFill="1" applyBorder="1" applyAlignment="1" applyProtection="1">
      <alignment horizontal="center" vertical="center"/>
    </xf>
    <xf numFmtId="193" fontId="77" fillId="4" borderId="154" xfId="18" applyNumberFormat="1" applyFont="1" applyFill="1" applyBorder="1" applyAlignment="1" applyProtection="1">
      <alignment horizontal="center" vertical="center"/>
    </xf>
    <xf numFmtId="0" fontId="79" fillId="4" borderId="25" xfId="18" applyFont="1" applyFill="1" applyBorder="1" applyAlignment="1" applyProtection="1">
      <alignment horizontal="center" vertical="center"/>
    </xf>
    <xf numFmtId="192" fontId="77" fillId="4" borderId="102" xfId="18" applyNumberFormat="1" applyFont="1" applyFill="1" applyBorder="1" applyAlignment="1" applyProtection="1">
      <alignment horizontal="center" vertical="center" shrinkToFit="1"/>
      <protection locked="0"/>
    </xf>
    <xf numFmtId="192" fontId="77" fillId="4" borderId="103" xfId="18" applyNumberFormat="1" applyFont="1" applyFill="1" applyBorder="1" applyAlignment="1" applyProtection="1">
      <alignment horizontal="center" vertical="center" shrinkToFit="1"/>
      <protection locked="0"/>
    </xf>
    <xf numFmtId="192" fontId="77" fillId="4" borderId="105" xfId="18" applyNumberFormat="1" applyFont="1" applyFill="1" applyBorder="1" applyAlignment="1" applyProtection="1">
      <alignment horizontal="center" vertical="center" shrinkToFit="1"/>
      <protection locked="0"/>
    </xf>
    <xf numFmtId="0" fontId="79" fillId="4" borderId="20" xfId="18" applyFont="1" applyFill="1" applyBorder="1" applyAlignment="1" applyProtection="1">
      <alignment horizontal="center" vertical="center"/>
    </xf>
    <xf numFmtId="0" fontId="77" fillId="4" borderId="19" xfId="18" applyFont="1" applyFill="1" applyBorder="1" applyAlignment="1" applyProtection="1">
      <alignment horizontal="center" vertical="center"/>
    </xf>
    <xf numFmtId="0" fontId="77" fillId="4" borderId="18" xfId="18" applyFont="1" applyFill="1" applyBorder="1" applyAlignment="1" applyProtection="1">
      <alignment horizontal="center" vertical="center"/>
    </xf>
    <xf numFmtId="0" fontId="77" fillId="4" borderId="20" xfId="18" applyFont="1" applyFill="1" applyBorder="1" applyAlignment="1" applyProtection="1">
      <alignment horizontal="center" vertical="center"/>
    </xf>
    <xf numFmtId="0" fontId="82" fillId="4" borderId="45" xfId="18" applyFont="1" applyFill="1" applyBorder="1" applyAlignment="1" applyProtection="1">
      <alignment horizontal="center" vertical="center"/>
    </xf>
    <xf numFmtId="0" fontId="82" fillId="4" borderId="44" xfId="18" applyFont="1" applyFill="1" applyBorder="1" applyAlignment="1" applyProtection="1">
      <alignment horizontal="center" vertical="center"/>
    </xf>
    <xf numFmtId="0" fontId="82" fillId="4" borderId="42" xfId="18" applyFont="1" applyFill="1" applyBorder="1" applyAlignment="1" applyProtection="1">
      <alignment horizontal="center" vertical="center"/>
    </xf>
    <xf numFmtId="0" fontId="82" fillId="4" borderId="10" xfId="18" applyFont="1" applyFill="1" applyBorder="1" applyAlignment="1" applyProtection="1">
      <alignment horizontal="center" vertical="center"/>
    </xf>
    <xf numFmtId="0" fontId="82" fillId="4" borderId="0" xfId="18" applyFont="1" applyFill="1" applyBorder="1" applyAlignment="1" applyProtection="1">
      <alignment horizontal="center" vertical="center"/>
    </xf>
    <xf numFmtId="0" fontId="82" fillId="4" borderId="12" xfId="18" applyFont="1" applyFill="1" applyBorder="1" applyAlignment="1" applyProtection="1">
      <alignment horizontal="center" vertical="center"/>
    </xf>
    <xf numFmtId="0" fontId="82" fillId="4" borderId="38" xfId="18" applyFont="1" applyFill="1" applyBorder="1" applyAlignment="1" applyProtection="1">
      <alignment horizontal="center" vertical="center"/>
    </xf>
    <xf numFmtId="0" fontId="82" fillId="4" borderId="37" xfId="18" applyFont="1" applyFill="1" applyBorder="1" applyAlignment="1" applyProtection="1">
      <alignment horizontal="center" vertical="center"/>
    </xf>
    <xf numFmtId="0" fontId="82" fillId="4" borderId="101" xfId="18" applyFont="1" applyFill="1" applyBorder="1" applyAlignment="1" applyProtection="1">
      <alignment horizontal="center" vertical="center"/>
    </xf>
    <xf numFmtId="0" fontId="79" fillId="4" borderId="106" xfId="18" applyFont="1" applyFill="1" applyBorder="1" applyAlignment="1" applyProtection="1">
      <alignment horizontal="center" vertical="center" shrinkToFit="1"/>
    </xf>
    <xf numFmtId="0" fontId="79" fillId="4" borderId="28" xfId="18" applyFont="1" applyFill="1" applyBorder="1" applyAlignment="1" applyProtection="1">
      <alignment horizontal="center" vertical="center" shrinkToFit="1"/>
    </xf>
    <xf numFmtId="0" fontId="79" fillId="4" borderId="30" xfId="18" applyFont="1" applyFill="1" applyBorder="1" applyAlignment="1" applyProtection="1">
      <alignment horizontal="center" vertical="center" shrinkToFit="1"/>
    </xf>
    <xf numFmtId="0" fontId="81" fillId="4" borderId="29" xfId="18" applyFont="1" applyFill="1" applyBorder="1" applyAlignment="1" applyProtection="1">
      <alignment horizontal="center" vertical="center" shrinkToFit="1"/>
    </xf>
    <xf numFmtId="0" fontId="81" fillId="4" borderId="28" xfId="18" applyFont="1" applyFill="1" applyBorder="1" applyAlignment="1" applyProtection="1">
      <alignment horizontal="center" vertical="center" shrinkToFit="1"/>
    </xf>
    <xf numFmtId="0" fontId="81" fillId="4" borderId="27" xfId="18" applyFont="1" applyFill="1" applyBorder="1" applyAlignment="1" applyProtection="1">
      <alignment horizontal="center" vertical="center" shrinkToFit="1"/>
    </xf>
    <xf numFmtId="0" fontId="79" fillId="4" borderId="25" xfId="18" applyFont="1" applyFill="1" applyBorder="1" applyAlignment="1" applyProtection="1">
      <alignment horizontal="center" vertical="center" shrinkToFit="1"/>
    </xf>
    <xf numFmtId="0" fontId="79" fillId="4" borderId="18" xfId="18" applyFont="1" applyFill="1" applyBorder="1" applyAlignment="1" applyProtection="1">
      <alignment horizontal="center" vertical="center" shrinkToFit="1"/>
    </xf>
    <xf numFmtId="0" fontId="79" fillId="4" borderId="20" xfId="18" applyFont="1" applyFill="1" applyBorder="1" applyAlignment="1" applyProtection="1">
      <alignment horizontal="center" vertical="center" shrinkToFit="1"/>
    </xf>
    <xf numFmtId="180" fontId="81" fillId="4" borderId="19" xfId="18" applyNumberFormat="1" applyFont="1" applyFill="1" applyBorder="1" applyAlignment="1" applyProtection="1">
      <alignment horizontal="center" vertical="center" shrinkToFit="1"/>
    </xf>
    <xf numFmtId="180" fontId="81" fillId="4" borderId="18" xfId="18" applyNumberFormat="1" applyFont="1" applyFill="1" applyBorder="1" applyAlignment="1" applyProtection="1">
      <alignment horizontal="center" vertical="center" shrinkToFit="1"/>
    </xf>
    <xf numFmtId="180" fontId="81" fillId="4" borderId="17" xfId="18" applyNumberFormat="1" applyFont="1" applyFill="1" applyBorder="1" applyAlignment="1" applyProtection="1">
      <alignment horizontal="center" vertical="center" shrinkToFit="1"/>
    </xf>
    <xf numFmtId="0" fontId="18" fillId="4" borderId="9" xfId="18" applyFont="1" applyFill="1" applyBorder="1" applyAlignment="1" applyProtection="1">
      <alignment horizontal="center" vertical="center" shrinkToFit="1"/>
    </xf>
    <xf numFmtId="0" fontId="18" fillId="4" borderId="40" xfId="18" applyFont="1" applyFill="1" applyBorder="1" applyAlignment="1" applyProtection="1">
      <alignment horizontal="center" vertical="center"/>
    </xf>
    <xf numFmtId="0" fontId="15" fillId="9" borderId="166" xfId="18" applyFont="1" applyFill="1" applyBorder="1" applyAlignment="1" applyProtection="1">
      <alignment horizontal="center" vertical="center"/>
    </xf>
    <xf numFmtId="0" fontId="15" fillId="9" borderId="167" xfId="18" applyFont="1" applyFill="1" applyBorder="1" applyAlignment="1" applyProtection="1">
      <alignment horizontal="center" vertical="center"/>
    </xf>
    <xf numFmtId="188" fontId="105" fillId="9" borderId="168" xfId="29" applyNumberFormat="1" applyFont="1" applyFill="1" applyBorder="1" applyAlignment="1" applyProtection="1">
      <alignment horizontal="right" vertical="center"/>
    </xf>
    <xf numFmtId="188" fontId="105" fillId="9" borderId="169" xfId="29" applyNumberFormat="1" applyFont="1" applyFill="1" applyBorder="1" applyAlignment="1" applyProtection="1">
      <alignment horizontal="right" vertical="center"/>
    </xf>
    <xf numFmtId="0" fontId="18" fillId="4" borderId="9" xfId="18" applyFont="1" applyFill="1" applyBorder="1" applyAlignment="1" applyProtection="1">
      <alignment horizontal="center" vertical="center"/>
    </xf>
    <xf numFmtId="190" fontId="103" fillId="4" borderId="40" xfId="20" applyNumberFormat="1" applyFont="1" applyFill="1" applyBorder="1" applyAlignment="1" applyProtection="1">
      <alignment horizontal="center" vertical="center" wrapText="1"/>
    </xf>
    <xf numFmtId="190" fontId="103" fillId="4" borderId="40" xfId="20" applyNumberFormat="1" applyFont="1" applyFill="1" applyBorder="1" applyAlignment="1" applyProtection="1">
      <alignment horizontal="center" vertical="center"/>
    </xf>
    <xf numFmtId="191" fontId="103" fillId="4" borderId="40" xfId="18" applyNumberFormat="1" applyFont="1" applyFill="1" applyBorder="1" applyAlignment="1" applyProtection="1">
      <alignment horizontal="center" vertical="center"/>
    </xf>
    <xf numFmtId="190" fontId="103" fillId="4" borderId="9" xfId="20" applyNumberFormat="1" applyFont="1" applyFill="1" applyBorder="1" applyAlignment="1" applyProtection="1">
      <alignment horizontal="center" vertical="center"/>
    </xf>
    <xf numFmtId="203" fontId="104" fillId="4" borderId="153" xfId="20" applyNumberFormat="1" applyFont="1" applyFill="1" applyBorder="1" applyAlignment="1" applyProtection="1">
      <alignment horizontal="center" vertical="center"/>
    </xf>
    <xf numFmtId="203" fontId="104" fillId="4" borderId="152" xfId="20" applyNumberFormat="1" applyFont="1" applyFill="1" applyBorder="1" applyAlignment="1" applyProtection="1">
      <alignment horizontal="center" vertical="center"/>
    </xf>
    <xf numFmtId="203" fontId="104" fillId="4" borderId="151" xfId="20" applyNumberFormat="1" applyFont="1" applyFill="1" applyBorder="1" applyAlignment="1" applyProtection="1">
      <alignment horizontal="center" vertical="center"/>
    </xf>
    <xf numFmtId="191" fontId="81" fillId="4" borderId="153" xfId="18" applyNumberFormat="1" applyFont="1" applyFill="1" applyBorder="1" applyAlignment="1" applyProtection="1">
      <alignment horizontal="center" vertical="center"/>
    </xf>
    <xf numFmtId="191" fontId="81" fillId="4" borderId="152" xfId="18" applyNumberFormat="1" applyFont="1" applyFill="1" applyBorder="1" applyAlignment="1" applyProtection="1">
      <alignment horizontal="center" vertical="center"/>
    </xf>
    <xf numFmtId="191" fontId="81" fillId="4" borderId="151" xfId="18" applyNumberFormat="1" applyFont="1" applyFill="1" applyBorder="1" applyAlignment="1" applyProtection="1">
      <alignment horizontal="center" vertical="center"/>
    </xf>
    <xf numFmtId="204" fontId="104" fillId="4" borderId="56" xfId="20" applyNumberFormat="1" applyFont="1" applyFill="1" applyBorder="1" applyAlignment="1" applyProtection="1">
      <alignment horizontal="center" vertical="center"/>
    </xf>
    <xf numFmtId="204" fontId="104" fillId="4" borderId="9" xfId="20" applyNumberFormat="1" applyFont="1" applyFill="1" applyBorder="1" applyAlignment="1" applyProtection="1">
      <alignment horizontal="center" vertical="center"/>
    </xf>
    <xf numFmtId="0" fontId="80" fillId="4" borderId="0" xfId="18" applyFont="1" applyFill="1" applyAlignment="1" applyProtection="1">
      <alignment horizontal="center" vertical="center"/>
    </xf>
    <xf numFmtId="0" fontId="18" fillId="4" borderId="76"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protection locked="0"/>
    </xf>
    <xf numFmtId="0" fontId="18" fillId="4" borderId="177" xfId="18" applyFont="1" applyFill="1" applyBorder="1" applyAlignment="1" applyProtection="1">
      <alignment horizontal="center" vertical="center"/>
      <protection locked="0"/>
    </xf>
    <xf numFmtId="0" fontId="18" fillId="4" borderId="174" xfId="18" applyFont="1" applyFill="1" applyBorder="1" applyAlignment="1" applyProtection="1">
      <alignment horizontal="center" vertical="center"/>
    </xf>
    <xf numFmtId="0" fontId="18" fillId="4" borderId="14" xfId="18" applyFont="1" applyFill="1" applyBorder="1" applyAlignment="1" applyProtection="1">
      <alignment horizontal="center" vertical="center"/>
    </xf>
    <xf numFmtId="0" fontId="18" fillId="4" borderId="47" xfId="18" applyFont="1" applyFill="1" applyBorder="1" applyAlignment="1" applyProtection="1">
      <alignment horizontal="center" vertical="center"/>
    </xf>
    <xf numFmtId="0" fontId="18" fillId="4" borderId="178" xfId="18" applyFont="1" applyFill="1" applyBorder="1" applyAlignment="1" applyProtection="1">
      <alignment horizontal="center" vertical="center"/>
    </xf>
    <xf numFmtId="0" fontId="18" fillId="4" borderId="8" xfId="18" applyFont="1" applyFill="1" applyBorder="1" applyAlignment="1" applyProtection="1">
      <alignment horizontal="center" vertical="center"/>
    </xf>
    <xf numFmtId="0" fontId="18" fillId="4" borderId="21" xfId="18" applyFont="1" applyFill="1" applyBorder="1" applyAlignment="1" applyProtection="1">
      <alignment horizontal="center" vertical="center"/>
    </xf>
    <xf numFmtId="0" fontId="18" fillId="4" borderId="173" xfId="18" applyFont="1" applyFill="1" applyBorder="1" applyAlignment="1" applyProtection="1">
      <alignment horizontal="center" vertical="center"/>
      <protection locked="0"/>
    </xf>
    <xf numFmtId="0" fontId="20" fillId="4" borderId="39" xfId="18" applyFont="1" applyFill="1" applyBorder="1" applyAlignment="1" applyProtection="1">
      <alignment horizontal="center" vertical="center" shrinkToFit="1"/>
    </xf>
    <xf numFmtId="0" fontId="20" fillId="4" borderId="14" xfId="18" applyFont="1" applyFill="1" applyBorder="1" applyAlignment="1" applyProtection="1">
      <alignment horizontal="center" vertical="center" shrinkToFit="1"/>
    </xf>
    <xf numFmtId="0" fontId="20" fillId="4" borderId="171" xfId="18" applyFont="1" applyFill="1" applyBorder="1" applyAlignment="1" applyProtection="1">
      <alignment horizontal="center" vertical="center" shrinkToFit="1"/>
    </xf>
    <xf numFmtId="0" fontId="20" fillId="4" borderId="26" xfId="18" applyFont="1" applyFill="1" applyBorder="1" applyAlignment="1" applyProtection="1">
      <alignment horizontal="center" vertical="center" shrinkToFit="1"/>
    </xf>
    <xf numFmtId="0" fontId="20" fillId="4" borderId="8" xfId="18" applyFont="1" applyFill="1" applyBorder="1" applyAlignment="1" applyProtection="1">
      <alignment horizontal="center" vertical="center" shrinkToFit="1"/>
    </xf>
    <xf numFmtId="0" fontId="20" fillId="4" borderId="175" xfId="18" applyFont="1" applyFill="1" applyBorder="1" applyAlignment="1" applyProtection="1">
      <alignment horizontal="center" vertical="center" shrinkToFit="1"/>
    </xf>
    <xf numFmtId="0" fontId="18" fillId="4" borderId="176" xfId="18" applyFont="1" applyFill="1" applyBorder="1" applyAlignment="1" applyProtection="1">
      <alignment horizontal="center" vertical="center"/>
      <protection locked="0"/>
    </xf>
    <xf numFmtId="0" fontId="18" fillId="4" borderId="172" xfId="18" applyFont="1" applyFill="1" applyBorder="1" applyAlignment="1" applyProtection="1">
      <alignment horizontal="center" vertical="center"/>
      <protection locked="0"/>
    </xf>
    <xf numFmtId="0" fontId="18" fillId="4" borderId="88" xfId="18" applyFont="1" applyFill="1" applyBorder="1" applyAlignment="1" applyProtection="1">
      <alignment horizontal="center" vertical="center"/>
      <protection locked="0"/>
    </xf>
    <xf numFmtId="0" fontId="18" fillId="4" borderId="180" xfId="18" applyFont="1" applyFill="1" applyBorder="1" applyAlignment="1" applyProtection="1">
      <alignment horizontal="center" vertical="center"/>
      <protection locked="0"/>
    </xf>
    <xf numFmtId="0" fontId="18" fillId="4" borderId="0" xfId="28" applyFont="1" applyFill="1" applyAlignment="1" applyProtection="1">
      <alignment horizontal="left" vertical="center"/>
    </xf>
    <xf numFmtId="0" fontId="18" fillId="4" borderId="8" xfId="18" applyFont="1" applyFill="1" applyBorder="1" applyAlignment="1" applyProtection="1">
      <alignment horizontal="left" vertical="center"/>
    </xf>
    <xf numFmtId="0" fontId="69" fillId="4" borderId="39" xfId="18" applyFont="1" applyFill="1" applyBorder="1" applyAlignment="1" applyProtection="1">
      <alignment horizontal="center" vertical="center"/>
    </xf>
    <xf numFmtId="0" fontId="69" fillId="4" borderId="14" xfId="18" applyFont="1" applyFill="1" applyBorder="1" applyAlignment="1" applyProtection="1">
      <alignment horizontal="center" vertical="center"/>
    </xf>
    <xf numFmtId="0" fontId="69" fillId="4" borderId="46" xfId="18" applyFont="1" applyFill="1" applyBorder="1" applyAlignment="1" applyProtection="1">
      <alignment horizontal="center" vertical="center"/>
    </xf>
    <xf numFmtId="0" fontId="69" fillId="4" borderId="0" xfId="18" applyFont="1" applyFill="1" applyBorder="1" applyAlignment="1" applyProtection="1">
      <alignment horizontal="center" vertical="center"/>
    </xf>
    <xf numFmtId="0" fontId="69" fillId="4" borderId="39" xfId="18" applyFont="1" applyFill="1" applyBorder="1" applyAlignment="1" applyProtection="1">
      <alignment horizontal="center" vertical="center" wrapText="1"/>
    </xf>
    <xf numFmtId="0" fontId="69" fillId="4" borderId="47" xfId="18" applyFont="1" applyFill="1" applyBorder="1" applyAlignment="1" applyProtection="1">
      <alignment horizontal="center" vertical="center" wrapText="1"/>
    </xf>
    <xf numFmtId="0" fontId="69" fillId="4" borderId="46" xfId="18" applyFont="1" applyFill="1" applyBorder="1" applyAlignment="1" applyProtection="1">
      <alignment horizontal="center" vertical="center" wrapText="1"/>
    </xf>
    <xf numFmtId="0" fontId="69" fillId="4" borderId="24" xfId="18" applyFont="1" applyFill="1" applyBorder="1" applyAlignment="1" applyProtection="1">
      <alignment horizontal="center" vertical="center" wrapText="1"/>
    </xf>
    <xf numFmtId="0" fontId="69" fillId="4" borderId="9" xfId="18" applyFont="1" applyFill="1" applyBorder="1" applyAlignment="1" applyProtection="1">
      <alignment horizontal="center" vertical="center"/>
    </xf>
    <xf numFmtId="0" fontId="69" fillId="4" borderId="19" xfId="18" applyFont="1" applyFill="1" applyBorder="1" applyAlignment="1" applyProtection="1">
      <alignment horizontal="center" vertical="center"/>
    </xf>
    <xf numFmtId="0" fontId="69" fillId="4" borderId="18" xfId="18" applyFont="1" applyFill="1" applyBorder="1" applyAlignment="1" applyProtection="1">
      <alignment horizontal="center" vertical="center"/>
    </xf>
    <xf numFmtId="0" fontId="69" fillId="4" borderId="20" xfId="18" applyFont="1" applyFill="1" applyBorder="1" applyAlignment="1" applyProtection="1">
      <alignment horizontal="center" vertical="center"/>
    </xf>
    <xf numFmtId="0" fontId="18" fillId="4" borderId="179" xfId="18" applyFont="1" applyFill="1" applyBorder="1" applyAlignment="1" applyProtection="1">
      <alignment horizontal="center" vertical="center"/>
      <protection locked="0"/>
    </xf>
    <xf numFmtId="0" fontId="69" fillId="4" borderId="19" xfId="18" applyFont="1" applyFill="1" applyBorder="1" applyAlignment="1" applyProtection="1">
      <alignment horizontal="left" vertical="center"/>
    </xf>
    <xf numFmtId="0" fontId="69" fillId="4" borderId="18" xfId="18" applyFont="1" applyFill="1" applyBorder="1" applyAlignment="1" applyProtection="1">
      <alignment horizontal="left" vertical="center"/>
    </xf>
    <xf numFmtId="0" fontId="69" fillId="4" borderId="18" xfId="18" applyFont="1" applyFill="1" applyBorder="1" applyAlignment="1" applyProtection="1">
      <alignment horizontal="right" vertical="center"/>
    </xf>
    <xf numFmtId="189" fontId="70" fillId="5" borderId="102" xfId="18" applyNumberFormat="1" applyFont="1" applyFill="1" applyBorder="1" applyAlignment="1" applyProtection="1">
      <alignment horizontal="center" vertical="center" shrinkToFit="1"/>
    </xf>
    <xf numFmtId="189" fontId="70" fillId="5" borderId="103" xfId="18" applyNumberFormat="1" applyFont="1" applyFill="1" applyBorder="1" applyAlignment="1" applyProtection="1">
      <alignment horizontal="center" vertical="center" shrinkToFit="1"/>
    </xf>
    <xf numFmtId="189" fontId="70" fillId="5" borderId="114" xfId="18" applyNumberFormat="1" applyFont="1" applyFill="1" applyBorder="1" applyAlignment="1" applyProtection="1">
      <alignment horizontal="center" vertical="center" shrinkToFit="1"/>
    </xf>
    <xf numFmtId="189" fontId="70" fillId="5" borderId="104" xfId="18" applyNumberFormat="1" applyFont="1" applyFill="1" applyBorder="1" applyAlignment="1" applyProtection="1">
      <alignment horizontal="center" vertical="center" shrinkToFit="1"/>
    </xf>
    <xf numFmtId="189" fontId="70" fillId="4" borderId="104" xfId="18" applyNumberFormat="1" applyFont="1" applyFill="1" applyBorder="1" applyAlignment="1" applyProtection="1">
      <alignment horizontal="center" vertical="center" shrinkToFit="1"/>
    </xf>
    <xf numFmtId="189" fontId="70" fillId="4" borderId="103" xfId="18" applyNumberFormat="1" applyFont="1" applyFill="1" applyBorder="1" applyAlignment="1" applyProtection="1">
      <alignment horizontal="center" vertical="center" shrinkToFit="1"/>
    </xf>
    <xf numFmtId="189" fontId="70" fillId="4" borderId="114" xfId="18" applyNumberFormat="1" applyFont="1" applyFill="1" applyBorder="1" applyAlignment="1" applyProtection="1">
      <alignment horizontal="center" vertical="center" shrinkToFit="1"/>
    </xf>
    <xf numFmtId="3" fontId="68" fillId="4" borderId="184" xfId="18" applyNumberFormat="1" applyFont="1" applyFill="1" applyBorder="1" applyAlignment="1" applyProtection="1">
      <alignment horizontal="center" vertical="center" shrinkToFit="1"/>
    </xf>
    <xf numFmtId="3" fontId="68" fillId="4" borderId="182" xfId="18" applyNumberFormat="1" applyFont="1" applyFill="1" applyBorder="1" applyAlignment="1" applyProtection="1">
      <alignment horizontal="center" vertical="center" shrinkToFit="1"/>
    </xf>
    <xf numFmtId="3" fontId="68" fillId="4" borderId="183" xfId="18" applyNumberFormat="1" applyFont="1" applyFill="1" applyBorder="1" applyAlignment="1" applyProtection="1">
      <alignment horizontal="center" vertical="center" shrinkToFit="1"/>
    </xf>
    <xf numFmtId="0" fontId="69" fillId="4" borderId="148" xfId="18" applyFont="1" applyFill="1" applyBorder="1" applyAlignment="1" applyProtection="1">
      <alignment horizontal="left" vertical="center"/>
    </xf>
    <xf numFmtId="0" fontId="69" fillId="4" borderId="135" xfId="18" applyFont="1" applyFill="1" applyBorder="1" applyAlignment="1" applyProtection="1">
      <alignment horizontal="left" vertical="center"/>
    </xf>
    <xf numFmtId="0" fontId="69" fillId="4" borderId="137" xfId="18" applyFont="1" applyFill="1" applyBorder="1" applyAlignment="1" applyProtection="1">
      <alignment horizontal="left" vertical="center"/>
    </xf>
    <xf numFmtId="0" fontId="70" fillId="4" borderId="136" xfId="18" applyFont="1" applyFill="1" applyBorder="1" applyAlignment="1" applyProtection="1">
      <alignment horizontal="center" vertical="center"/>
      <protection locked="0"/>
    </xf>
    <xf numFmtId="0" fontId="70" fillId="4" borderId="137" xfId="18" applyFont="1" applyFill="1" applyBorder="1" applyAlignment="1" applyProtection="1">
      <alignment horizontal="center" vertical="center"/>
      <protection locked="0"/>
    </xf>
    <xf numFmtId="3" fontId="68" fillId="5" borderId="136" xfId="18" applyNumberFormat="1" applyFont="1" applyFill="1" applyBorder="1" applyAlignment="1" applyProtection="1">
      <alignment horizontal="center" vertical="center" shrinkToFit="1"/>
    </xf>
    <xf numFmtId="3" fontId="68" fillId="5" borderId="135" xfId="18" applyNumberFormat="1" applyFont="1" applyFill="1" applyBorder="1" applyAlignment="1" applyProtection="1">
      <alignment horizontal="center" vertical="center" shrinkToFit="1"/>
    </xf>
    <xf numFmtId="3" fontId="68" fillId="5" borderId="134" xfId="18" applyNumberFormat="1" applyFont="1" applyFill="1" applyBorder="1" applyAlignment="1" applyProtection="1">
      <alignment horizontal="center" vertical="center" shrinkToFit="1"/>
    </xf>
    <xf numFmtId="3" fontId="68" fillId="5" borderId="148" xfId="18" applyNumberFormat="1" applyFont="1" applyFill="1" applyBorder="1" applyAlignment="1" applyProtection="1">
      <alignment horizontal="center" vertical="center" shrinkToFit="1"/>
    </xf>
    <xf numFmtId="3" fontId="68" fillId="4" borderId="148" xfId="18" applyNumberFormat="1" applyFont="1" applyFill="1" applyBorder="1" applyAlignment="1" applyProtection="1">
      <alignment horizontal="center" vertical="center" shrinkToFit="1"/>
    </xf>
    <xf numFmtId="3" fontId="68" fillId="4" borderId="135" xfId="18" applyNumberFormat="1" applyFont="1" applyFill="1" applyBorder="1" applyAlignment="1" applyProtection="1">
      <alignment horizontal="center" vertical="center" shrinkToFit="1"/>
    </xf>
    <xf numFmtId="3" fontId="68" fillId="4" borderId="134" xfId="18" applyNumberFormat="1" applyFont="1" applyFill="1" applyBorder="1" applyAlignment="1" applyProtection="1">
      <alignment horizontal="center" vertical="center" shrinkToFit="1"/>
    </xf>
    <xf numFmtId="0" fontId="69" fillId="4" borderId="128" xfId="18" applyFont="1" applyFill="1" applyBorder="1" applyAlignment="1" applyProtection="1">
      <alignment horizontal="left" vertical="center"/>
    </xf>
    <xf numFmtId="0" fontId="69" fillId="4" borderId="127" xfId="18" applyFont="1" applyFill="1" applyBorder="1" applyAlignment="1" applyProtection="1">
      <alignment horizontal="left" vertical="center"/>
    </xf>
    <xf numFmtId="0" fontId="69" fillId="4" borderId="181" xfId="18" applyFont="1" applyFill="1" applyBorder="1" applyAlignment="1" applyProtection="1">
      <alignment horizontal="left" vertical="center"/>
    </xf>
    <xf numFmtId="0" fontId="70" fillId="4" borderId="130" xfId="18" applyFont="1" applyFill="1" applyBorder="1" applyAlignment="1" applyProtection="1">
      <alignment horizontal="center" vertical="center"/>
      <protection locked="0"/>
    </xf>
    <xf numFmtId="0" fontId="70" fillId="4" borderId="129" xfId="18" applyFont="1" applyFill="1" applyBorder="1" applyAlignment="1" applyProtection="1">
      <alignment horizontal="center" vertical="center"/>
      <protection locked="0"/>
    </xf>
    <xf numFmtId="3" fontId="68" fillId="5" borderId="130" xfId="18" applyNumberFormat="1" applyFont="1" applyFill="1" applyBorder="1" applyAlignment="1" applyProtection="1">
      <alignment horizontal="center" vertical="center" shrinkToFit="1"/>
    </xf>
    <xf numFmtId="3" fontId="68" fillId="5" borderId="182" xfId="18" applyNumberFormat="1" applyFont="1" applyFill="1" applyBorder="1" applyAlignment="1" applyProtection="1">
      <alignment horizontal="center" vertical="center" shrinkToFit="1"/>
    </xf>
    <xf numFmtId="3" fontId="68" fillId="5" borderId="183" xfId="18" applyNumberFormat="1" applyFont="1" applyFill="1" applyBorder="1" applyAlignment="1" applyProtection="1">
      <alignment horizontal="center" vertical="center" shrinkToFit="1"/>
    </xf>
    <xf numFmtId="3" fontId="68" fillId="5" borderId="184" xfId="18" applyNumberFormat="1" applyFont="1" applyFill="1" applyBorder="1" applyAlignment="1" applyProtection="1">
      <alignment horizontal="center" vertical="center" shrinkToFit="1"/>
    </xf>
    <xf numFmtId="0" fontId="69" fillId="4" borderId="148" xfId="18" applyFont="1" applyFill="1" applyBorder="1" applyAlignment="1" applyProtection="1">
      <alignment horizontal="left" vertical="center" wrapText="1"/>
    </xf>
    <xf numFmtId="0" fontId="69" fillId="4" borderId="135" xfId="18" applyFont="1" applyFill="1" applyBorder="1" applyAlignment="1" applyProtection="1">
      <alignment horizontal="left" vertical="center" wrapText="1"/>
    </xf>
    <xf numFmtId="0" fontId="69" fillId="4" borderId="137" xfId="18" applyFont="1" applyFill="1" applyBorder="1" applyAlignment="1" applyProtection="1">
      <alignment horizontal="left" vertical="center" wrapText="1"/>
    </xf>
    <xf numFmtId="3" fontId="68" fillId="4" borderId="125" xfId="18" applyNumberFormat="1" applyFont="1" applyFill="1" applyBorder="1" applyAlignment="1" applyProtection="1">
      <alignment horizontal="center" vertical="center" shrinkToFit="1"/>
    </xf>
    <xf numFmtId="3" fontId="68" fillId="4" borderId="122" xfId="18" applyNumberFormat="1" applyFont="1" applyFill="1" applyBorder="1" applyAlignment="1" applyProtection="1">
      <alignment horizontal="center" vertical="center" shrinkToFit="1"/>
    </xf>
    <xf numFmtId="3" fontId="68" fillId="4" borderId="121" xfId="18" applyNumberFormat="1" applyFont="1" applyFill="1" applyBorder="1" applyAlignment="1" applyProtection="1">
      <alignment horizontal="center" vertical="center" shrinkToFit="1"/>
    </xf>
    <xf numFmtId="3" fontId="69" fillId="4" borderId="133" xfId="18" applyNumberFormat="1" applyFont="1" applyFill="1" applyBorder="1" applyAlignment="1" applyProtection="1">
      <alignment horizontal="right" vertical="center" shrinkToFit="1"/>
    </xf>
    <xf numFmtId="3" fontId="69" fillId="4" borderId="132" xfId="18" applyNumberFormat="1" applyFont="1" applyFill="1" applyBorder="1" applyAlignment="1" applyProtection="1">
      <alignment horizontal="right" vertical="center" shrinkToFit="1"/>
    </xf>
    <xf numFmtId="3" fontId="69" fillId="4" borderId="131" xfId="18" applyNumberFormat="1" applyFont="1" applyFill="1" applyBorder="1" applyAlignment="1" applyProtection="1">
      <alignment horizontal="right" vertical="center" shrinkToFit="1"/>
    </xf>
    <xf numFmtId="3" fontId="68" fillId="5" borderId="133" xfId="18" applyNumberFormat="1" applyFont="1" applyFill="1" applyBorder="1" applyAlignment="1" applyProtection="1">
      <alignment horizontal="center" vertical="center" shrinkToFit="1"/>
    </xf>
    <xf numFmtId="3" fontId="68" fillId="5" borderId="132" xfId="18" applyNumberFormat="1" applyFont="1" applyFill="1" applyBorder="1" applyAlignment="1" applyProtection="1">
      <alignment horizontal="center" vertical="center" shrinkToFit="1"/>
    </xf>
    <xf numFmtId="3" fontId="68" fillId="5" borderId="131" xfId="18" applyNumberFormat="1" applyFont="1" applyFill="1" applyBorder="1" applyAlignment="1" applyProtection="1">
      <alignment horizontal="center" vertical="center" shrinkToFit="1"/>
    </xf>
    <xf numFmtId="3" fontId="68" fillId="4" borderId="26" xfId="18" applyNumberFormat="1" applyFont="1" applyFill="1" applyBorder="1" applyAlignment="1" applyProtection="1">
      <alignment horizontal="center" vertical="center" shrinkToFit="1"/>
    </xf>
    <xf numFmtId="3" fontId="68" fillId="4" borderId="8" xfId="18" applyNumberFormat="1" applyFont="1" applyFill="1" applyBorder="1" applyAlignment="1" applyProtection="1">
      <alignment horizontal="center" vertical="center" shrinkToFit="1"/>
    </xf>
    <xf numFmtId="3" fontId="68" fillId="4" borderId="21" xfId="18" applyNumberFormat="1" applyFont="1" applyFill="1" applyBorder="1" applyAlignment="1" applyProtection="1">
      <alignment horizontal="center" vertical="center" shrinkToFit="1"/>
    </xf>
    <xf numFmtId="0" fontId="69" fillId="4" borderId="148" xfId="18" applyFont="1" applyFill="1" applyBorder="1" applyAlignment="1" applyProtection="1">
      <alignment horizontal="left" vertical="center" shrinkToFit="1"/>
    </xf>
    <xf numFmtId="0" fontId="69" fillId="4" borderId="135" xfId="18" applyFont="1" applyFill="1" applyBorder="1" applyAlignment="1" applyProtection="1">
      <alignment horizontal="left" vertical="center" shrinkToFit="1"/>
    </xf>
    <xf numFmtId="0" fontId="69" fillId="4" borderId="137" xfId="18" applyFont="1" applyFill="1" applyBorder="1" applyAlignment="1" applyProtection="1">
      <alignment horizontal="left" vertical="center" shrinkToFit="1"/>
    </xf>
    <xf numFmtId="0" fontId="69" fillId="4" borderId="125" xfId="18" applyFont="1" applyFill="1" applyBorder="1" applyAlignment="1" applyProtection="1">
      <alignment horizontal="left" vertical="center" shrinkToFit="1"/>
    </xf>
    <xf numFmtId="0" fontId="69" fillId="4" borderId="122" xfId="18" applyFont="1" applyFill="1" applyBorder="1" applyAlignment="1" applyProtection="1">
      <alignment horizontal="left" vertical="center" shrinkToFit="1"/>
    </xf>
    <xf numFmtId="0" fontId="69" fillId="4" borderId="124" xfId="18" applyFont="1" applyFill="1" applyBorder="1" applyAlignment="1" applyProtection="1">
      <alignment horizontal="left" vertical="center" shrinkToFit="1"/>
    </xf>
    <xf numFmtId="0" fontId="70" fillId="4" borderId="123" xfId="18" applyFont="1" applyFill="1" applyBorder="1" applyAlignment="1" applyProtection="1">
      <alignment horizontal="center" vertical="center"/>
      <protection locked="0"/>
    </xf>
    <xf numFmtId="0" fontId="70" fillId="4" borderId="124" xfId="18" applyFont="1" applyFill="1" applyBorder="1" applyAlignment="1" applyProtection="1">
      <alignment horizontal="center" vertical="center"/>
      <protection locked="0"/>
    </xf>
    <xf numFmtId="3" fontId="68" fillId="5" borderId="123" xfId="18" applyNumberFormat="1" applyFont="1" applyFill="1" applyBorder="1" applyAlignment="1" applyProtection="1">
      <alignment horizontal="center" vertical="center" shrinkToFit="1"/>
    </xf>
    <xf numFmtId="3" fontId="68" fillId="5" borderId="122" xfId="18" applyNumberFormat="1" applyFont="1" applyFill="1" applyBorder="1" applyAlignment="1" applyProtection="1">
      <alignment horizontal="center" vertical="center" shrinkToFit="1"/>
    </xf>
    <xf numFmtId="3" fontId="68" fillId="5" borderId="121" xfId="18" applyNumberFormat="1" applyFont="1" applyFill="1" applyBorder="1" applyAlignment="1" applyProtection="1">
      <alignment horizontal="center" vertical="center" shrinkToFit="1"/>
    </xf>
    <xf numFmtId="3" fontId="68" fillId="5" borderId="125" xfId="18" applyNumberFormat="1" applyFont="1" applyFill="1" applyBorder="1" applyAlignment="1" applyProtection="1">
      <alignment horizontal="center" vertical="center" shrinkToFit="1"/>
    </xf>
    <xf numFmtId="3" fontId="68" fillId="4" borderId="136" xfId="18" applyNumberFormat="1" applyFont="1" applyFill="1" applyBorder="1" applyAlignment="1" applyProtection="1">
      <alignment horizontal="center" vertical="center" shrinkToFit="1"/>
    </xf>
    <xf numFmtId="0" fontId="69" fillId="4" borderId="125" xfId="18" applyFont="1" applyFill="1" applyBorder="1" applyAlignment="1" applyProtection="1">
      <alignment vertical="center"/>
    </xf>
    <xf numFmtId="0" fontId="69" fillId="4" borderId="122" xfId="18" applyFont="1" applyFill="1" applyBorder="1" applyAlignment="1" applyProtection="1">
      <alignment vertical="center"/>
    </xf>
    <xf numFmtId="3" fontId="68" fillId="4" borderId="122" xfId="18" quotePrefix="1" applyNumberFormat="1" applyFont="1" applyFill="1" applyBorder="1" applyAlignment="1" applyProtection="1">
      <alignment horizontal="center" vertical="center" shrinkToFit="1"/>
    </xf>
    <xf numFmtId="0" fontId="70" fillId="4" borderId="144" xfId="18" applyFont="1" applyFill="1" applyBorder="1" applyAlignment="1" applyProtection="1">
      <alignment horizontal="center" vertical="center"/>
      <protection locked="0"/>
    </xf>
    <xf numFmtId="0" fontId="70" fillId="4" borderId="143" xfId="18" applyFont="1" applyFill="1" applyBorder="1" applyAlignment="1" applyProtection="1">
      <alignment horizontal="center" vertical="center"/>
      <protection locked="0"/>
    </xf>
    <xf numFmtId="0" fontId="73" fillId="4" borderId="40" xfId="18" applyFont="1" applyFill="1" applyBorder="1" applyAlignment="1" applyProtection="1">
      <alignment horizontal="center" vertical="center" textRotation="255" wrapText="1"/>
    </xf>
    <xf numFmtId="0" fontId="73" fillId="4" borderId="48" xfId="18" applyFont="1" applyFill="1" applyBorder="1" applyAlignment="1" applyProtection="1">
      <alignment horizontal="center" vertical="center" textRotation="255" wrapText="1"/>
    </xf>
    <xf numFmtId="3" fontId="68" fillId="5" borderId="186" xfId="18" applyNumberFormat="1" applyFont="1" applyFill="1" applyBorder="1" applyAlignment="1" applyProtection="1">
      <alignment horizontal="center" vertical="center" shrinkToFit="1"/>
    </xf>
    <xf numFmtId="3" fontId="68" fillId="5" borderId="187" xfId="18" applyNumberFormat="1" applyFont="1" applyFill="1" applyBorder="1" applyAlignment="1" applyProtection="1">
      <alignment horizontal="center" vertical="center" shrinkToFit="1"/>
    </xf>
    <xf numFmtId="3" fontId="68" fillId="5" borderId="188" xfId="18" applyNumberFormat="1" applyFont="1" applyFill="1" applyBorder="1" applyAlignment="1" applyProtection="1">
      <alignment horizontal="center" vertical="center" shrinkToFit="1"/>
    </xf>
    <xf numFmtId="3" fontId="68" fillId="4" borderId="133" xfId="18" applyNumberFormat="1" applyFont="1" applyFill="1" applyBorder="1" applyAlignment="1" applyProtection="1">
      <alignment horizontal="center" vertical="center" shrinkToFit="1"/>
    </xf>
    <xf numFmtId="3" fontId="68" fillId="4" borderId="132" xfId="18" applyNumberFormat="1" applyFont="1" applyFill="1" applyBorder="1" applyAlignment="1" applyProtection="1">
      <alignment horizontal="center" vertical="center" shrinkToFit="1"/>
    </xf>
    <xf numFmtId="3" fontId="68" fillId="4" borderId="131" xfId="18" applyNumberFormat="1" applyFont="1" applyFill="1" applyBorder="1" applyAlignment="1" applyProtection="1">
      <alignment horizontal="center" vertical="center" shrinkToFit="1"/>
    </xf>
    <xf numFmtId="3" fontId="68" fillId="4" borderId="128" xfId="18" quotePrefix="1" applyNumberFormat="1" applyFont="1" applyFill="1" applyBorder="1" applyAlignment="1" applyProtection="1">
      <alignment horizontal="center" vertical="center" wrapText="1" shrinkToFit="1"/>
    </xf>
    <xf numFmtId="3" fontId="68" fillId="4" borderId="127" xfId="18" quotePrefix="1" applyNumberFormat="1" applyFont="1" applyFill="1" applyBorder="1" applyAlignment="1" applyProtection="1">
      <alignment horizontal="center" vertical="center" wrapText="1" shrinkToFit="1"/>
    </xf>
    <xf numFmtId="3" fontId="68" fillId="4" borderId="126" xfId="18" quotePrefix="1" applyNumberFormat="1" applyFont="1" applyFill="1" applyBorder="1" applyAlignment="1" applyProtection="1">
      <alignment horizontal="center" vertical="center" wrapText="1" shrinkToFit="1"/>
    </xf>
    <xf numFmtId="0" fontId="69" fillId="4" borderId="145" xfId="18" applyFont="1" applyFill="1" applyBorder="1" applyAlignment="1" applyProtection="1">
      <alignment vertical="center" wrapText="1" shrinkToFit="1"/>
    </xf>
    <xf numFmtId="3" fontId="68" fillId="5" borderId="144" xfId="18" applyNumberFormat="1" applyFont="1" applyFill="1" applyBorder="1" applyAlignment="1" applyProtection="1">
      <alignment horizontal="center" vertical="center" shrinkToFit="1"/>
    </xf>
    <xf numFmtId="3" fontId="68" fillId="5" borderId="145" xfId="18" applyNumberFormat="1" applyFont="1" applyFill="1" applyBorder="1" applyAlignment="1" applyProtection="1">
      <alignment horizontal="center" vertical="center" shrinkToFit="1"/>
    </xf>
    <xf numFmtId="3" fontId="68" fillId="5" borderId="146" xfId="18" applyNumberFormat="1" applyFont="1" applyFill="1" applyBorder="1" applyAlignment="1" applyProtection="1">
      <alignment horizontal="center" vertical="center" shrinkToFit="1"/>
    </xf>
    <xf numFmtId="3" fontId="68" fillId="5" borderId="185" xfId="18" applyNumberFormat="1" applyFont="1" applyFill="1" applyBorder="1" applyAlignment="1" applyProtection="1">
      <alignment horizontal="center" vertical="center" shrinkToFit="1"/>
    </xf>
    <xf numFmtId="0" fontId="69" fillId="4" borderId="20" xfId="18" applyFont="1" applyFill="1" applyBorder="1" applyAlignment="1" applyProtection="1">
      <alignment horizontal="left" vertical="center"/>
    </xf>
    <xf numFmtId="38" fontId="71" fillId="5" borderId="19" xfId="19" applyFont="1" applyFill="1" applyBorder="1" applyAlignment="1" applyProtection="1">
      <alignment horizontal="center" vertical="center" shrinkToFit="1"/>
    </xf>
    <xf numFmtId="38" fontId="71" fillId="5" borderId="18" xfId="19" applyFont="1" applyFill="1" applyBorder="1" applyAlignment="1" applyProtection="1">
      <alignment horizontal="center" vertical="center" shrinkToFit="1"/>
    </xf>
    <xf numFmtId="38" fontId="71" fillId="5" borderId="20" xfId="19" applyFont="1" applyFill="1" applyBorder="1" applyAlignment="1" applyProtection="1">
      <alignment horizontal="center" vertical="center" shrinkToFit="1"/>
    </xf>
    <xf numFmtId="38" fontId="68" fillId="4" borderId="19" xfId="19" applyFont="1" applyFill="1" applyBorder="1" applyAlignment="1" applyProtection="1">
      <alignment horizontal="center" vertical="center" shrinkToFit="1"/>
    </xf>
    <xf numFmtId="38" fontId="68" fillId="4" borderId="18" xfId="19" applyFont="1" applyFill="1" applyBorder="1" applyAlignment="1" applyProtection="1">
      <alignment horizontal="center" vertical="center" shrinkToFit="1"/>
    </xf>
    <xf numFmtId="38" fontId="68" fillId="4" borderId="20" xfId="19" applyFont="1" applyFill="1" applyBorder="1" applyAlignment="1" applyProtection="1">
      <alignment horizontal="center" vertical="center" shrinkToFit="1"/>
    </xf>
    <xf numFmtId="0" fontId="69" fillId="4" borderId="133" xfId="18" applyFont="1" applyFill="1" applyBorder="1" applyAlignment="1" applyProtection="1">
      <alignment horizontal="right" vertical="center" shrinkToFit="1"/>
    </xf>
    <xf numFmtId="0" fontId="69" fillId="4" borderId="132" xfId="18" applyFont="1" applyFill="1" applyBorder="1" applyAlignment="1" applyProtection="1">
      <alignment horizontal="right" vertical="center" shrinkToFit="1"/>
    </xf>
    <xf numFmtId="0" fontId="69" fillId="4" borderId="131" xfId="18"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shrinkToFit="1"/>
    </xf>
    <xf numFmtId="0" fontId="69" fillId="4" borderId="18" xfId="18" applyFont="1" applyFill="1" applyBorder="1" applyAlignment="1" applyProtection="1">
      <alignment horizontal="left" vertical="center" shrinkToFit="1"/>
    </xf>
    <xf numFmtId="0" fontId="69" fillId="4" borderId="9" xfId="18" applyFont="1" applyFill="1" applyBorder="1" applyAlignment="1" applyProtection="1">
      <alignment horizontal="center" vertical="center" textRotation="255"/>
    </xf>
    <xf numFmtId="0" fontId="72" fillId="4" borderId="20" xfId="18" applyFont="1" applyFill="1" applyBorder="1" applyAlignment="1" applyProtection="1">
      <alignment horizontal="center" vertical="center" textRotation="255"/>
    </xf>
    <xf numFmtId="0" fontId="72" fillId="4" borderId="9" xfId="18" applyFont="1" applyFill="1" applyBorder="1" applyAlignment="1" applyProtection="1">
      <alignment horizontal="center" vertical="center" textRotation="255" wrapText="1"/>
    </xf>
    <xf numFmtId="0" fontId="70" fillId="4" borderId="45" xfId="18" applyFont="1" applyFill="1" applyBorder="1" applyAlignment="1" applyProtection="1">
      <alignment horizontal="center" vertical="center"/>
      <protection locked="0"/>
    </xf>
    <xf numFmtId="0" fontId="70" fillId="4" borderId="42" xfId="18" applyFont="1" applyFill="1" applyBorder="1" applyAlignment="1" applyProtection="1">
      <alignment horizontal="center" vertical="center"/>
      <protection locked="0"/>
    </xf>
    <xf numFmtId="3" fontId="68" fillId="4" borderId="138" xfId="18" applyNumberFormat="1" applyFont="1" applyFill="1" applyBorder="1" applyAlignment="1" applyProtection="1">
      <alignment horizontal="center" vertical="center" shrinkToFit="1"/>
    </xf>
    <xf numFmtId="3" fontId="68" fillId="4" borderId="127" xfId="18" applyNumberFormat="1" applyFont="1" applyFill="1" applyBorder="1" applyAlignment="1" applyProtection="1">
      <alignment horizontal="center" vertical="center" shrinkToFit="1"/>
    </xf>
    <xf numFmtId="3" fontId="68" fillId="4" borderId="126" xfId="18" applyNumberFormat="1" applyFont="1" applyFill="1" applyBorder="1" applyAlignment="1" applyProtection="1">
      <alignment horizontal="center" vertical="center" shrinkToFit="1"/>
    </xf>
    <xf numFmtId="0" fontId="69" fillId="4" borderId="9" xfId="28" applyFont="1" applyFill="1" applyBorder="1" applyAlignment="1" applyProtection="1">
      <alignment horizontal="left" vertical="center"/>
    </xf>
    <xf numFmtId="188" fontId="68" fillId="4" borderId="9" xfId="29" applyNumberFormat="1" applyFont="1" applyFill="1" applyBorder="1" applyAlignment="1" applyProtection="1">
      <alignment horizontal="center" vertical="center"/>
    </xf>
    <xf numFmtId="0" fontId="70" fillId="4" borderId="136" xfId="18" applyFont="1" applyFill="1" applyBorder="1" applyAlignment="1" applyProtection="1">
      <alignment horizontal="center" vertical="center"/>
    </xf>
    <xf numFmtId="0" fontId="70" fillId="4" borderId="137" xfId="18" applyFont="1" applyFill="1" applyBorder="1" applyAlignment="1" applyProtection="1">
      <alignment horizontal="center" vertical="center"/>
    </xf>
    <xf numFmtId="0" fontId="70" fillId="4" borderId="130" xfId="18" applyFont="1" applyFill="1" applyBorder="1" applyAlignment="1" applyProtection="1">
      <alignment horizontal="center" vertical="center"/>
    </xf>
    <xf numFmtId="0" fontId="70" fillId="4" borderId="129" xfId="18" applyFont="1" applyFill="1" applyBorder="1" applyAlignment="1" applyProtection="1">
      <alignment horizontal="center" vertical="center"/>
    </xf>
    <xf numFmtId="0" fontId="70" fillId="4" borderId="123" xfId="18" applyFont="1" applyFill="1" applyBorder="1" applyAlignment="1" applyProtection="1">
      <alignment horizontal="center" vertical="center"/>
    </xf>
    <xf numFmtId="0" fontId="70" fillId="4" borderId="124" xfId="18" applyFont="1" applyFill="1" applyBorder="1" applyAlignment="1" applyProtection="1">
      <alignment horizontal="center" vertical="center"/>
    </xf>
    <xf numFmtId="0" fontId="70" fillId="4" borderId="45" xfId="18" applyFont="1" applyFill="1" applyBorder="1" applyAlignment="1" applyProtection="1">
      <alignment horizontal="center" vertical="center"/>
    </xf>
    <xf numFmtId="0" fontId="70" fillId="4" borderId="42" xfId="18" applyFont="1" applyFill="1" applyBorder="1" applyAlignment="1" applyProtection="1">
      <alignment horizontal="center" vertical="center"/>
    </xf>
    <xf numFmtId="0" fontId="70" fillId="4" borderId="144" xfId="18" applyFont="1" applyFill="1" applyBorder="1" applyAlignment="1" applyProtection="1">
      <alignment horizontal="center" vertical="center"/>
    </xf>
    <xf numFmtId="0" fontId="70" fillId="4" borderId="143" xfId="18" applyFont="1" applyFill="1" applyBorder="1" applyAlignment="1" applyProtection="1">
      <alignment horizontal="center" vertical="center"/>
    </xf>
    <xf numFmtId="3" fontId="91" fillId="0" borderId="40" xfId="23" applyNumberFormat="1" applyFont="1" applyFill="1" applyBorder="1" applyAlignment="1">
      <alignment horizontal="center" vertical="center" wrapText="1"/>
    </xf>
    <xf numFmtId="3" fontId="91" fillId="0" borderId="48" xfId="23" applyNumberFormat="1" applyFont="1" applyFill="1" applyBorder="1" applyAlignment="1">
      <alignment horizontal="center" vertical="center" wrapText="1"/>
    </xf>
    <xf numFmtId="3" fontId="91" fillId="0" borderId="39" xfId="23" applyNumberFormat="1" applyFont="1" applyFill="1" applyBorder="1" applyAlignment="1">
      <alignment horizontal="center" vertical="center" wrapText="1"/>
    </xf>
    <xf numFmtId="3" fontId="91" fillId="0" borderId="47" xfId="23" applyNumberFormat="1" applyFont="1" applyFill="1" applyBorder="1" applyAlignment="1">
      <alignment horizontal="center" vertical="center" wrapText="1"/>
    </xf>
    <xf numFmtId="3" fontId="91" fillId="0" borderId="46" xfId="23" applyNumberFormat="1" applyFont="1" applyFill="1" applyBorder="1" applyAlignment="1">
      <alignment horizontal="center" vertical="center" wrapText="1"/>
    </xf>
    <xf numFmtId="3" fontId="91" fillId="0" borderId="24" xfId="23" applyNumberFormat="1" applyFont="1" applyFill="1" applyBorder="1" applyAlignment="1">
      <alignment horizontal="center" vertical="center" wrapText="1"/>
    </xf>
    <xf numFmtId="3" fontId="91" fillId="0" borderId="39" xfId="23" applyNumberFormat="1" applyFont="1" applyFill="1" applyBorder="1" applyAlignment="1">
      <alignment horizontal="center" vertical="center"/>
    </xf>
    <xf numFmtId="3" fontId="91" fillId="0" borderId="14" xfId="23" applyNumberFormat="1" applyFont="1" applyFill="1" applyBorder="1" applyAlignment="1">
      <alignment horizontal="center" vertical="center"/>
    </xf>
    <xf numFmtId="3" fontId="91" fillId="0" borderId="47" xfId="23" applyNumberFormat="1" applyFont="1" applyFill="1" applyBorder="1" applyAlignment="1">
      <alignment horizontal="center" vertical="center"/>
    </xf>
    <xf numFmtId="3" fontId="91" fillId="0" borderId="46" xfId="23" applyNumberFormat="1" applyFont="1" applyFill="1" applyBorder="1" applyAlignment="1">
      <alignment horizontal="center" vertical="center"/>
    </xf>
    <xf numFmtId="3" fontId="91" fillId="0" borderId="0" xfId="23" applyNumberFormat="1" applyFont="1" applyFill="1" applyBorder="1" applyAlignment="1">
      <alignment horizontal="center" vertical="center"/>
    </xf>
    <xf numFmtId="3" fontId="91" fillId="0" borderId="24" xfId="23" applyNumberFormat="1" applyFont="1" applyFill="1" applyBorder="1" applyAlignment="1">
      <alignment horizontal="center" vertical="center"/>
    </xf>
    <xf numFmtId="3" fontId="92" fillId="0" borderId="39" xfId="23" applyNumberFormat="1" applyFont="1" applyFill="1" applyBorder="1" applyAlignment="1">
      <alignment horizontal="center" vertical="center"/>
    </xf>
    <xf numFmtId="3" fontId="92" fillId="0" borderId="14" xfId="23" applyNumberFormat="1" applyFont="1" applyFill="1" applyBorder="1" applyAlignment="1">
      <alignment horizontal="center" vertical="center"/>
    </xf>
    <xf numFmtId="3" fontId="92" fillId="0" borderId="47" xfId="23" applyNumberFormat="1" applyFont="1" applyFill="1" applyBorder="1" applyAlignment="1">
      <alignment horizontal="center" vertical="center"/>
    </xf>
    <xf numFmtId="3" fontId="92" fillId="0" borderId="46" xfId="23" applyNumberFormat="1" applyFont="1" applyFill="1" applyBorder="1" applyAlignment="1">
      <alignment horizontal="center" vertical="center"/>
    </xf>
    <xf numFmtId="3" fontId="92" fillId="0" borderId="0" xfId="23" applyNumberFormat="1" applyFont="1" applyFill="1" applyBorder="1" applyAlignment="1">
      <alignment horizontal="center" vertical="center"/>
    </xf>
    <xf numFmtId="3" fontId="92" fillId="0" borderId="24" xfId="23" applyNumberFormat="1" applyFont="1" applyFill="1" applyBorder="1" applyAlignment="1">
      <alignment horizontal="center" vertical="center"/>
    </xf>
    <xf numFmtId="3" fontId="91" fillId="3" borderId="39" xfId="23" applyNumberFormat="1" applyFont="1" applyFill="1" applyBorder="1" applyAlignment="1">
      <alignment horizontal="center" vertical="center" wrapText="1"/>
    </xf>
    <xf numFmtId="3" fontId="91" fillId="3" borderId="14" xfId="23" applyNumberFormat="1" applyFont="1" applyFill="1" applyBorder="1" applyAlignment="1">
      <alignment horizontal="center" vertical="center"/>
    </xf>
    <xf numFmtId="3" fontId="91" fillId="3" borderId="47" xfId="23" applyNumberFormat="1" applyFont="1" applyFill="1" applyBorder="1" applyAlignment="1">
      <alignment horizontal="center" vertical="center"/>
    </xf>
    <xf numFmtId="3" fontId="91" fillId="3" borderId="46" xfId="23" applyNumberFormat="1" applyFont="1" applyFill="1" applyBorder="1" applyAlignment="1">
      <alignment horizontal="center" vertical="center"/>
    </xf>
    <xf numFmtId="3" fontId="91" fillId="3" borderId="0" xfId="23" applyNumberFormat="1" applyFont="1" applyFill="1" applyBorder="1" applyAlignment="1">
      <alignment horizontal="center" vertical="center"/>
    </xf>
    <xf numFmtId="3" fontId="91" fillId="3" borderId="24" xfId="23" applyNumberFormat="1" applyFont="1" applyFill="1" applyBorder="1" applyAlignment="1">
      <alignment horizontal="center" vertical="center"/>
    </xf>
    <xf numFmtId="3" fontId="91" fillId="3" borderId="39" xfId="23" applyNumberFormat="1" applyFont="1" applyFill="1" applyBorder="1" applyAlignment="1">
      <alignment horizontal="center" vertical="center"/>
    </xf>
    <xf numFmtId="3" fontId="91" fillId="0" borderId="14" xfId="23" applyNumberFormat="1" applyFont="1" applyFill="1" applyBorder="1" applyAlignment="1">
      <alignment horizontal="center" vertical="center" wrapText="1"/>
    </xf>
    <xf numFmtId="3" fontId="91" fillId="0" borderId="0" xfId="23" applyNumberFormat="1" applyFont="1" applyFill="1" applyBorder="1" applyAlignment="1">
      <alignment horizontal="center" vertical="center" wrapText="1"/>
    </xf>
    <xf numFmtId="3" fontId="106" fillId="3" borderId="40" xfId="23" applyNumberFormat="1" applyFont="1" applyFill="1" applyBorder="1" applyAlignment="1">
      <alignment horizontal="center" vertical="center" wrapText="1"/>
    </xf>
    <xf numFmtId="3" fontId="106" fillId="3" borderId="48" xfId="23" applyNumberFormat="1" applyFont="1" applyFill="1" applyBorder="1" applyAlignment="1">
      <alignment horizontal="center" vertical="center" wrapText="1"/>
    </xf>
    <xf numFmtId="3" fontId="92" fillId="3" borderId="40" xfId="23" applyNumberFormat="1" applyFont="1" applyFill="1" applyBorder="1" applyAlignment="1">
      <alignment horizontal="center" vertical="center" wrapText="1"/>
    </xf>
    <xf numFmtId="3" fontId="92" fillId="3" borderId="48" xfId="23" applyNumberFormat="1" applyFont="1" applyFill="1" applyBorder="1" applyAlignment="1">
      <alignment horizontal="center" vertical="center" wrapText="1"/>
    </xf>
    <xf numFmtId="176" fontId="91" fillId="0" borderId="26" xfId="23" applyNumberFormat="1" applyFont="1" applyFill="1" applyBorder="1" applyAlignment="1">
      <alignment horizontal="center" vertical="center" wrapText="1"/>
    </xf>
    <xf numFmtId="176" fontId="91" fillId="0" borderId="21" xfId="23" applyNumberFormat="1" applyFont="1" applyFill="1" applyBorder="1" applyAlignment="1">
      <alignment horizontal="center" vertical="center" wrapText="1"/>
    </xf>
    <xf numFmtId="176" fontId="91" fillId="0" borderId="8" xfId="23" applyNumberFormat="1" applyFont="1" applyFill="1" applyBorder="1" applyAlignment="1">
      <alignment horizontal="center" vertical="center" wrapText="1"/>
    </xf>
    <xf numFmtId="3" fontId="91" fillId="0" borderId="40" xfId="23" applyNumberFormat="1" applyFont="1" applyFill="1" applyBorder="1" applyAlignment="1">
      <alignment horizontal="center" vertical="center" shrinkToFit="1"/>
    </xf>
    <xf numFmtId="3" fontId="91" fillId="0" borderId="48" xfId="23" applyNumberFormat="1" applyFont="1" applyFill="1" applyBorder="1" applyAlignment="1">
      <alignment horizontal="center" vertical="center" shrinkToFit="1"/>
    </xf>
    <xf numFmtId="196" fontId="91" fillId="0" borderId="40" xfId="23" applyNumberFormat="1" applyFont="1" applyFill="1" applyBorder="1" applyAlignment="1">
      <alignment horizontal="center" vertical="center" shrinkToFit="1"/>
    </xf>
    <xf numFmtId="196" fontId="91" fillId="0" borderId="48" xfId="23" applyNumberFormat="1" applyFont="1" applyFill="1" applyBorder="1" applyAlignment="1">
      <alignment horizontal="center" vertical="center" shrinkToFit="1"/>
    </xf>
    <xf numFmtId="176" fontId="91" fillId="3" borderId="26" xfId="23" applyNumberFormat="1" applyFont="1" applyFill="1" applyBorder="1" applyAlignment="1">
      <alignment horizontal="center" vertical="center" wrapText="1"/>
    </xf>
    <xf numFmtId="176" fontId="91" fillId="3" borderId="8" xfId="23" applyNumberFormat="1" applyFont="1" applyFill="1" applyBorder="1" applyAlignment="1">
      <alignment horizontal="center" vertical="center" wrapText="1"/>
    </xf>
    <xf numFmtId="176" fontId="91" fillId="3" borderId="21" xfId="23" applyNumberFormat="1" applyFont="1" applyFill="1" applyBorder="1" applyAlignment="1">
      <alignment horizontal="center" vertical="center" wrapText="1"/>
    </xf>
    <xf numFmtId="3" fontId="91" fillId="0" borderId="9" xfId="23" applyNumberFormat="1" applyFont="1" applyFill="1" applyBorder="1" applyAlignment="1">
      <alignment horizontal="center" vertical="center" wrapText="1"/>
    </xf>
    <xf numFmtId="3" fontId="91" fillId="3" borderId="40" xfId="23" applyNumberFormat="1" applyFont="1" applyFill="1" applyBorder="1" applyAlignment="1">
      <alignment horizontal="center" vertical="center" wrapText="1"/>
    </xf>
    <xf numFmtId="3" fontId="91" fillId="3" borderId="49" xfId="23" applyNumberFormat="1" applyFont="1" applyFill="1" applyBorder="1" applyAlignment="1">
      <alignment horizontal="center" vertical="center" wrapText="1"/>
    </xf>
    <xf numFmtId="3" fontId="91" fillId="3" borderId="161" xfId="23" applyNumberFormat="1" applyFont="1" applyFill="1" applyBorder="1" applyAlignment="1">
      <alignment horizontal="center" vertical="center" wrapText="1"/>
    </xf>
    <xf numFmtId="3" fontId="91" fillId="3" borderId="139" xfId="23" applyNumberFormat="1" applyFont="1" applyFill="1" applyBorder="1" applyAlignment="1">
      <alignment horizontal="center" vertical="center" wrapText="1"/>
    </xf>
    <xf numFmtId="196" fontId="91" fillId="0" borderId="48" xfId="23" applyNumberFormat="1" applyFont="1" applyFill="1" applyBorder="1" applyAlignment="1">
      <alignment horizontal="center" vertical="center"/>
    </xf>
    <xf numFmtId="176" fontId="91" fillId="0" borderId="40" xfId="23" applyNumberFormat="1" applyFont="1" applyFill="1" applyBorder="1" applyAlignment="1">
      <alignment horizontal="right" vertical="center"/>
    </xf>
    <xf numFmtId="176" fontId="91" fillId="0" borderId="49" xfId="23" applyNumberFormat="1" applyFont="1" applyFill="1" applyBorder="1" applyAlignment="1">
      <alignment horizontal="right" vertical="center"/>
    </xf>
    <xf numFmtId="197" fontId="91" fillId="0" borderId="40" xfId="23" applyNumberFormat="1" applyFont="1" applyFill="1" applyBorder="1" applyAlignment="1">
      <alignment horizontal="right" vertical="center"/>
    </xf>
    <xf numFmtId="197" fontId="91" fillId="0" borderId="49" xfId="23" applyNumberFormat="1" applyFont="1" applyFill="1" applyBorder="1" applyAlignment="1">
      <alignment horizontal="right" vertical="center"/>
    </xf>
    <xf numFmtId="206" fontId="91" fillId="0" borderId="40" xfId="23" applyNumberFormat="1" applyFont="1" applyFill="1" applyBorder="1" applyAlignment="1">
      <alignment horizontal="right" vertical="center"/>
    </xf>
    <xf numFmtId="206" fontId="91" fillId="0" borderId="49" xfId="23" applyNumberFormat="1" applyFont="1" applyFill="1" applyBorder="1" applyAlignment="1">
      <alignment horizontal="right" vertical="center"/>
    </xf>
    <xf numFmtId="3" fontId="91" fillId="0" borderId="49" xfId="23" applyNumberFormat="1" applyFont="1" applyFill="1" applyBorder="1" applyAlignment="1">
      <alignment horizontal="center" vertical="center" wrapText="1"/>
    </xf>
    <xf numFmtId="3" fontId="91" fillId="0" borderId="161" xfId="23" applyNumberFormat="1" applyFont="1" applyFill="1" applyBorder="1" applyAlignment="1">
      <alignment horizontal="center" vertical="center" wrapText="1"/>
    </xf>
    <xf numFmtId="3" fontId="91" fillId="0" borderId="139" xfId="23" applyNumberFormat="1" applyFont="1" applyFill="1" applyBorder="1" applyAlignment="1">
      <alignment horizontal="center" vertical="center" wrapText="1"/>
    </xf>
    <xf numFmtId="197" fontId="91" fillId="0" borderId="40" xfId="23" applyNumberFormat="1" applyFont="1" applyFill="1" applyBorder="1" applyAlignment="1">
      <alignment horizontal="right" vertical="center" shrinkToFit="1"/>
    </xf>
    <xf numFmtId="197" fontId="91" fillId="0" borderId="49" xfId="23" applyNumberFormat="1" applyFont="1" applyFill="1" applyBorder="1" applyAlignment="1">
      <alignment horizontal="right" vertical="center" shrinkToFit="1"/>
    </xf>
    <xf numFmtId="207" fontId="91" fillId="0" borderId="40" xfId="23" applyNumberFormat="1" applyFont="1" applyFill="1" applyBorder="1" applyAlignment="1">
      <alignment horizontal="right" vertical="center" wrapText="1"/>
    </xf>
    <xf numFmtId="207" fontId="91" fillId="0" borderId="49" xfId="23" applyNumberFormat="1" applyFont="1" applyFill="1" applyBorder="1" applyAlignment="1">
      <alignment horizontal="right" vertical="center" wrapText="1"/>
    </xf>
    <xf numFmtId="196" fontId="91" fillId="3" borderId="47" xfId="23" applyNumberFormat="1" applyFont="1" applyFill="1" applyBorder="1" applyAlignment="1">
      <alignment horizontal="center" vertical="center"/>
    </xf>
    <xf numFmtId="196" fontId="91" fillId="3" borderId="24" xfId="23" applyNumberFormat="1" applyFont="1" applyFill="1" applyBorder="1" applyAlignment="1">
      <alignment horizontal="center" vertical="center"/>
    </xf>
    <xf numFmtId="205" fontId="91" fillId="0" borderId="40" xfId="23" applyNumberFormat="1" applyFont="1" applyFill="1" applyBorder="1" applyAlignment="1">
      <alignment horizontal="right" vertical="center"/>
    </xf>
    <xf numFmtId="205" fontId="91" fillId="0" borderId="49" xfId="23" applyNumberFormat="1" applyFont="1" applyFill="1" applyBorder="1" applyAlignment="1">
      <alignment horizontal="right" vertical="center"/>
    </xf>
    <xf numFmtId="201" fontId="91" fillId="0" borderId="40" xfId="23" applyNumberFormat="1" applyFont="1" applyFill="1" applyBorder="1" applyAlignment="1">
      <alignment horizontal="right" vertical="center"/>
    </xf>
    <xf numFmtId="201" fontId="91" fillId="0" borderId="49" xfId="23" applyNumberFormat="1" applyFont="1" applyFill="1" applyBorder="1" applyAlignment="1">
      <alignment horizontal="right" vertical="center"/>
    </xf>
    <xf numFmtId="207" fontId="92" fillId="0" borderId="40" xfId="23" applyNumberFormat="1" applyFont="1" applyFill="1" applyBorder="1" applyAlignment="1">
      <alignment horizontal="right" vertical="center" wrapText="1"/>
    </xf>
    <xf numFmtId="207" fontId="92" fillId="0" borderId="49" xfId="23" applyNumberFormat="1" applyFont="1" applyFill="1" applyBorder="1" applyAlignment="1">
      <alignment horizontal="right" vertical="center" wrapText="1"/>
    </xf>
    <xf numFmtId="208" fontId="92" fillId="0" borderId="40" xfId="23" applyNumberFormat="1" applyFont="1" applyFill="1" applyBorder="1" applyAlignment="1">
      <alignment horizontal="right" vertical="center"/>
    </xf>
    <xf numFmtId="208" fontId="92" fillId="0" borderId="49" xfId="23" applyNumberFormat="1" applyFont="1" applyFill="1" applyBorder="1" applyAlignment="1">
      <alignment horizontal="right" vertical="center"/>
    </xf>
    <xf numFmtId="208" fontId="91" fillId="0" borderId="40" xfId="23" applyNumberFormat="1" applyFont="1" applyFill="1" applyBorder="1" applyAlignment="1">
      <alignment horizontal="right" vertical="center"/>
    </xf>
    <xf numFmtId="208" fontId="91" fillId="0" borderId="49" xfId="23" applyNumberFormat="1" applyFont="1" applyFill="1" applyBorder="1" applyAlignment="1">
      <alignment horizontal="right" vertical="center"/>
    </xf>
    <xf numFmtId="3" fontId="91" fillId="0" borderId="40" xfId="23" applyNumberFormat="1" applyFont="1" applyFill="1" applyBorder="1" applyAlignment="1">
      <alignment horizontal="right" vertical="center"/>
    </xf>
    <xf numFmtId="3" fontId="91" fillId="0" borderId="49" xfId="23" applyNumberFormat="1" applyFont="1" applyFill="1" applyBorder="1" applyAlignment="1">
      <alignment horizontal="right" vertical="center"/>
    </xf>
    <xf numFmtId="196" fontId="91" fillId="0" borderId="48" xfId="23" applyNumberFormat="1" applyFont="1" applyBorder="1" applyAlignment="1">
      <alignment horizontal="center" vertical="center"/>
    </xf>
    <xf numFmtId="38" fontId="91" fillId="0" borderId="40" xfId="29" applyFont="1" applyFill="1" applyBorder="1" applyAlignment="1">
      <alignment horizontal="right" vertical="center"/>
    </xf>
    <xf numFmtId="38" fontId="91" fillId="0" borderId="49" xfId="29" applyFont="1" applyFill="1" applyBorder="1" applyAlignment="1">
      <alignment horizontal="right" vertical="center"/>
    </xf>
    <xf numFmtId="196" fontId="91" fillId="0" borderId="24" xfId="23" applyNumberFormat="1" applyFont="1" applyFill="1" applyBorder="1" applyAlignment="1">
      <alignment horizontal="center" vertical="center"/>
    </xf>
    <xf numFmtId="3" fontId="92" fillId="0" borderId="40" xfId="23" applyNumberFormat="1" applyFont="1" applyFill="1" applyBorder="1" applyAlignment="1">
      <alignment horizontal="center" vertical="center" wrapText="1"/>
    </xf>
    <xf numFmtId="3" fontId="92" fillId="0" borderId="48" xfId="23" applyNumberFormat="1" applyFont="1" applyFill="1" applyBorder="1" applyAlignment="1">
      <alignment horizontal="center" vertical="center" wrapText="1"/>
    </xf>
    <xf numFmtId="176" fontId="42" fillId="0" borderId="9" xfId="28" applyNumberFormat="1" applyFont="1" applyFill="1" applyBorder="1" applyAlignment="1">
      <alignment horizontal="center" vertical="center"/>
    </xf>
    <xf numFmtId="176" fontId="42" fillId="0" borderId="39" xfId="25" applyNumberFormat="1" applyFont="1" applyFill="1" applyBorder="1" applyAlignment="1">
      <alignment horizontal="left" vertical="center"/>
    </xf>
    <xf numFmtId="176" fontId="42" fillId="0" borderId="46" xfId="25" applyNumberFormat="1" applyFont="1" applyFill="1" applyBorder="1" applyAlignment="1">
      <alignment horizontal="left" vertical="center"/>
    </xf>
    <xf numFmtId="176" fontId="42" fillId="0" borderId="26" xfId="25" applyNumberFormat="1" applyFont="1" applyFill="1" applyBorder="1" applyAlignment="1">
      <alignment horizontal="left" vertical="center"/>
    </xf>
    <xf numFmtId="0" fontId="42" fillId="0" borderId="39" xfId="25" applyFont="1" applyFill="1" applyBorder="1" applyAlignment="1">
      <alignment horizontal="center" vertical="center"/>
    </xf>
    <xf numFmtId="0" fontId="42" fillId="0" borderId="46" xfId="25" applyFont="1" applyFill="1" applyBorder="1" applyAlignment="1">
      <alignment horizontal="center" vertical="center"/>
    </xf>
    <xf numFmtId="0" fontId="42" fillId="0" borderId="26" xfId="25" applyFont="1" applyFill="1" applyBorder="1" applyAlignment="1">
      <alignment horizontal="center" vertical="center"/>
    </xf>
    <xf numFmtId="0" fontId="42" fillId="0" borderId="14" xfId="25" applyFont="1" applyFill="1" applyBorder="1" applyAlignment="1">
      <alignment horizontal="center" wrapText="1"/>
    </xf>
    <xf numFmtId="0" fontId="42" fillId="0" borderId="14" xfId="25" applyFont="1" applyFill="1" applyBorder="1" applyAlignment="1">
      <alignment horizontal="center"/>
    </xf>
    <xf numFmtId="176" fontId="44" fillId="0" borderId="40" xfId="25" applyNumberFormat="1" applyFont="1" applyFill="1" applyBorder="1" applyAlignment="1">
      <alignment horizontal="left" vertical="center"/>
    </xf>
    <xf numFmtId="176" fontId="44" fillId="0" borderId="48" xfId="25" applyNumberFormat="1" applyFont="1" applyFill="1" applyBorder="1" applyAlignment="1">
      <alignment horizontal="left" vertical="center"/>
    </xf>
    <xf numFmtId="176" fontId="44" fillId="0" borderId="49" xfId="25" applyNumberFormat="1" applyFont="1" applyFill="1" applyBorder="1" applyAlignment="1">
      <alignment horizontal="left" vertical="center"/>
    </xf>
    <xf numFmtId="3" fontId="42" fillId="0" borderId="0" xfId="25" applyNumberFormat="1" applyFont="1" applyFill="1" applyBorder="1" applyAlignment="1">
      <alignment horizontal="right" vertical="center" wrapText="1"/>
    </xf>
    <xf numFmtId="201" fontId="42" fillId="0" borderId="0" xfId="25" applyNumberFormat="1" applyFont="1" applyFill="1" applyBorder="1" applyAlignment="1">
      <alignment horizontal="center" vertical="center"/>
    </xf>
    <xf numFmtId="0" fontId="42" fillId="0" borderId="8" xfId="25" applyFont="1" applyFill="1" applyBorder="1" applyAlignment="1">
      <alignment horizontal="left" vertical="center" wrapText="1"/>
    </xf>
    <xf numFmtId="0" fontId="42" fillId="0" borderId="21" xfId="25" applyFont="1" applyFill="1" applyBorder="1" applyAlignment="1">
      <alignment horizontal="left" vertical="center" wrapText="1"/>
    </xf>
    <xf numFmtId="0" fontId="42" fillId="0" borderId="39" xfId="25" applyFont="1" applyFill="1" applyBorder="1" applyAlignment="1">
      <alignment vertical="center" wrapText="1"/>
    </xf>
    <xf numFmtId="0" fontId="42" fillId="0" borderId="46" xfId="25" applyFont="1" applyFill="1" applyBorder="1" applyAlignment="1">
      <alignment vertical="center" wrapText="1"/>
    </xf>
    <xf numFmtId="0" fontId="42" fillId="0" borderId="26" xfId="25" applyFont="1" applyFill="1" applyBorder="1" applyAlignment="1">
      <alignment vertical="center" wrapText="1"/>
    </xf>
    <xf numFmtId="0" fontId="42" fillId="0" borderId="40" xfId="25" applyFont="1" applyFill="1" applyBorder="1" applyAlignment="1">
      <alignment horizontal="center" vertical="center"/>
    </xf>
    <xf numFmtId="0" fontId="42" fillId="0" borderId="48" xfId="25" applyFont="1" applyFill="1" applyBorder="1" applyAlignment="1">
      <alignment horizontal="center" vertical="center"/>
    </xf>
    <xf numFmtId="0" fontId="42" fillId="0" borderId="49" xfId="25" applyFont="1" applyFill="1" applyBorder="1" applyAlignment="1">
      <alignment horizontal="center" vertical="center"/>
    </xf>
    <xf numFmtId="0" fontId="44" fillId="0" borderId="9" xfId="25" applyFont="1" applyFill="1" applyBorder="1" applyAlignment="1">
      <alignment vertical="center" wrapText="1"/>
    </xf>
    <xf numFmtId="0" fontId="42" fillId="0" borderId="8" xfId="25" applyFont="1" applyFill="1" applyBorder="1" applyAlignment="1">
      <alignment horizontal="left" vertical="top" wrapText="1"/>
    </xf>
    <xf numFmtId="0" fontId="42" fillId="0" borderId="21" xfId="25" applyFont="1" applyFill="1" applyBorder="1" applyAlignment="1">
      <alignment horizontal="left" vertical="top" wrapText="1"/>
    </xf>
    <xf numFmtId="176" fontId="42" fillId="0" borderId="39" xfId="25" applyNumberFormat="1" applyFont="1" applyFill="1" applyBorder="1" applyAlignment="1">
      <alignment horizontal="left" vertical="center" wrapText="1"/>
    </xf>
    <xf numFmtId="176" fontId="44" fillId="3" borderId="40" xfId="25" applyNumberFormat="1" applyFont="1" applyFill="1" applyBorder="1" applyAlignment="1">
      <alignment horizontal="left" vertical="center" wrapText="1"/>
    </xf>
    <xf numFmtId="176" fontId="44" fillId="3" borderId="48" xfId="25" applyNumberFormat="1" applyFont="1" applyFill="1" applyBorder="1" applyAlignment="1">
      <alignment horizontal="left" vertical="center" wrapText="1"/>
    </xf>
    <xf numFmtId="176" fontId="44" fillId="3" borderId="49" xfId="25" applyNumberFormat="1" applyFont="1" applyFill="1" applyBorder="1" applyAlignment="1">
      <alignment horizontal="left" vertical="center" wrapText="1"/>
    </xf>
    <xf numFmtId="3" fontId="42" fillId="3" borderId="0" xfId="25" applyNumberFormat="1" applyFont="1" applyFill="1" applyBorder="1" applyAlignment="1">
      <alignment horizontal="right" vertical="center" wrapText="1"/>
    </xf>
    <xf numFmtId="201" fontId="42" fillId="3" borderId="0" xfId="25" applyNumberFormat="1" applyFont="1" applyFill="1" applyBorder="1" applyAlignment="1">
      <alignment horizontal="center" vertical="center"/>
    </xf>
    <xf numFmtId="0" fontId="42" fillId="3" borderId="8" xfId="25" applyFont="1" applyFill="1" applyBorder="1" applyAlignment="1">
      <alignment horizontal="left" vertical="center" wrapText="1"/>
    </xf>
    <xf numFmtId="0" fontId="42" fillId="3" borderId="21" xfId="25" applyFont="1" applyFill="1" applyBorder="1" applyAlignment="1">
      <alignment horizontal="left" vertical="center" wrapText="1"/>
    </xf>
    <xf numFmtId="176" fontId="42" fillId="3" borderId="39" xfId="25" applyNumberFormat="1" applyFont="1" applyFill="1" applyBorder="1" applyAlignment="1">
      <alignment horizontal="left" vertical="center"/>
    </xf>
    <xf numFmtId="176" fontId="42" fillId="3" borderId="46" xfId="25" applyNumberFormat="1" applyFont="1" applyFill="1" applyBorder="1" applyAlignment="1">
      <alignment horizontal="left" vertical="center"/>
    </xf>
    <xf numFmtId="176" fontId="42" fillId="3" borderId="26" xfId="25" applyNumberFormat="1" applyFont="1" applyFill="1" applyBorder="1" applyAlignment="1">
      <alignment horizontal="left" vertical="center"/>
    </xf>
    <xf numFmtId="0" fontId="42" fillId="3" borderId="39" xfId="25" applyFont="1" applyFill="1" applyBorder="1" applyAlignment="1">
      <alignment horizontal="center" vertical="center"/>
    </xf>
    <xf numFmtId="0" fontId="42" fillId="3" borderId="46" xfId="25" applyFont="1" applyFill="1" applyBorder="1" applyAlignment="1">
      <alignment horizontal="center" vertical="center"/>
    </xf>
    <xf numFmtId="0" fontId="42" fillId="3" borderId="26" xfId="25" applyFont="1" applyFill="1" applyBorder="1" applyAlignment="1">
      <alignment horizontal="center" vertical="center"/>
    </xf>
    <xf numFmtId="0" fontId="42" fillId="3" borderId="14" xfId="25" applyFont="1" applyFill="1" applyBorder="1" applyAlignment="1">
      <alignment horizontal="center" wrapText="1"/>
    </xf>
    <xf numFmtId="0" fontId="42" fillId="3" borderId="14" xfId="25" applyFont="1" applyFill="1" applyBorder="1" applyAlignment="1">
      <alignment horizontal="center"/>
    </xf>
    <xf numFmtId="0" fontId="18" fillId="0" borderId="39" xfId="28" applyFont="1" applyFill="1" applyBorder="1" applyAlignment="1">
      <alignment vertical="center" wrapText="1"/>
    </xf>
    <xf numFmtId="0" fontId="94" fillId="0" borderId="46" xfId="28" applyFont="1" applyFill="1" applyBorder="1" applyAlignment="1">
      <alignment vertical="center" wrapText="1"/>
    </xf>
    <xf numFmtId="0" fontId="94" fillId="0" borderId="26" xfId="28" applyFont="1" applyFill="1" applyBorder="1" applyAlignment="1">
      <alignment vertical="center" wrapText="1"/>
    </xf>
    <xf numFmtId="0" fontId="1" fillId="0" borderId="14" xfId="28" applyFill="1" applyBorder="1" applyAlignment="1">
      <alignment wrapText="1"/>
    </xf>
    <xf numFmtId="0" fontId="1" fillId="0" borderId="47" xfId="28" applyFill="1" applyBorder="1" applyAlignment="1">
      <alignment wrapText="1"/>
    </xf>
    <xf numFmtId="0" fontId="17" fillId="0" borderId="40" xfId="28" applyFont="1" applyFill="1" applyBorder="1" applyAlignment="1">
      <alignment vertical="center" wrapText="1"/>
    </xf>
    <xf numFmtId="0" fontId="1" fillId="0" borderId="48" xfId="28" applyFill="1" applyBorder="1" applyAlignment="1">
      <alignment vertical="center" wrapText="1"/>
    </xf>
    <xf numFmtId="0" fontId="1" fillId="0" borderId="49" xfId="28" applyFill="1" applyBorder="1" applyAlignment="1">
      <alignment vertical="center" wrapText="1"/>
    </xf>
    <xf numFmtId="0" fontId="18" fillId="3" borderId="46" xfId="28" applyFont="1" applyFill="1" applyBorder="1" applyAlignment="1">
      <alignment horizontal="left" vertical="center" wrapText="1"/>
    </xf>
    <xf numFmtId="0" fontId="1" fillId="3" borderId="0" xfId="28" applyFill="1" applyBorder="1" applyAlignment="1">
      <alignment horizontal="left" vertical="center" wrapText="1"/>
    </xf>
    <xf numFmtId="0" fontId="1" fillId="3" borderId="24" xfId="28" applyFill="1" applyBorder="1" applyAlignment="1">
      <alignment horizontal="left" vertical="center" wrapText="1"/>
    </xf>
    <xf numFmtId="0" fontId="18" fillId="3" borderId="26" xfId="28" applyFont="1" applyFill="1" applyBorder="1" applyAlignment="1">
      <alignment horizontal="left" vertical="center" wrapText="1"/>
    </xf>
    <xf numFmtId="0" fontId="1" fillId="3" borderId="8" xfId="28" applyFill="1" applyBorder="1" applyAlignment="1">
      <alignment horizontal="left" vertical="center" wrapText="1"/>
    </xf>
    <xf numFmtId="0" fontId="1" fillId="3" borderId="21" xfId="28" applyFill="1" applyBorder="1" applyAlignment="1">
      <alignment horizontal="left" vertical="center" wrapText="1"/>
    </xf>
    <xf numFmtId="0" fontId="42" fillId="0" borderId="19" xfId="25" applyFont="1" applyFill="1" applyBorder="1" applyAlignment="1">
      <alignment horizontal="distributed" vertical="center" wrapText="1"/>
    </xf>
    <xf numFmtId="0" fontId="42" fillId="0" borderId="18" xfId="25" applyFont="1" applyFill="1" applyBorder="1" applyAlignment="1">
      <alignment horizontal="distributed" vertical="center" wrapText="1"/>
    </xf>
    <xf numFmtId="3" fontId="42" fillId="3" borderId="18" xfId="25" applyNumberFormat="1" applyFont="1" applyFill="1" applyBorder="1" applyAlignment="1">
      <alignment horizontal="right" vertical="center" wrapText="1"/>
    </xf>
    <xf numFmtId="3" fontId="42" fillId="3" borderId="20" xfId="25" applyNumberFormat="1" applyFont="1" applyFill="1" applyBorder="1" applyAlignment="1">
      <alignment horizontal="right" vertical="center" wrapText="1"/>
    </xf>
    <xf numFmtId="0" fontId="42" fillId="0" borderId="19" xfId="25" applyFont="1" applyFill="1" applyBorder="1" applyAlignment="1">
      <alignment horizontal="center" vertical="center" wrapText="1"/>
    </xf>
    <xf numFmtId="0" fontId="42" fillId="0" borderId="18" xfId="25" applyFont="1" applyFill="1" applyBorder="1" applyAlignment="1">
      <alignment horizontal="center" vertical="center" wrapText="1"/>
    </xf>
    <xf numFmtId="0" fontId="42" fillId="0" borderId="20" xfId="25" applyFont="1" applyFill="1" applyBorder="1" applyAlignment="1">
      <alignment horizontal="center" vertical="center" wrapText="1"/>
    </xf>
    <xf numFmtId="0" fontId="42" fillId="0" borderId="40" xfId="25" applyFont="1" applyFill="1" applyBorder="1" applyAlignment="1">
      <alignment horizontal="left" vertical="center" wrapText="1"/>
    </xf>
    <xf numFmtId="0" fontId="42" fillId="0" borderId="49" xfId="25" applyFont="1" applyFill="1" applyBorder="1" applyAlignment="1">
      <alignment horizontal="left" vertical="center" wrapText="1"/>
    </xf>
    <xf numFmtId="200" fontId="75" fillId="0" borderId="19" xfId="25" applyNumberFormat="1" applyFont="1" applyFill="1" applyBorder="1" applyAlignment="1">
      <alignment horizontal="center" vertical="center" wrapText="1"/>
    </xf>
    <xf numFmtId="200" fontId="75" fillId="0" borderId="18" xfId="25" applyNumberFormat="1" applyFont="1" applyFill="1" applyBorder="1" applyAlignment="1">
      <alignment horizontal="center" vertical="center" wrapText="1"/>
    </xf>
    <xf numFmtId="200" fontId="75" fillId="0" borderId="20" xfId="25" applyNumberFormat="1" applyFont="1" applyFill="1" applyBorder="1" applyAlignment="1">
      <alignment horizontal="center" vertical="center" wrapText="1"/>
    </xf>
    <xf numFmtId="0" fontId="93" fillId="0" borderId="40" xfId="25" applyFont="1" applyFill="1" applyBorder="1" applyAlignment="1">
      <alignment horizontal="left" vertical="center" wrapText="1"/>
    </xf>
    <xf numFmtId="0" fontId="93" fillId="0" borderId="49" xfId="25" applyFont="1" applyFill="1" applyBorder="1" applyAlignment="1">
      <alignment horizontal="left" vertical="center"/>
    </xf>
    <xf numFmtId="3" fontId="42" fillId="3" borderId="9" xfId="25" applyNumberFormat="1" applyFont="1" applyFill="1" applyBorder="1" applyAlignment="1">
      <alignment horizontal="center" vertical="center" wrapText="1"/>
    </xf>
    <xf numFmtId="3" fontId="42" fillId="3" borderId="19" xfId="25" applyNumberFormat="1" applyFont="1" applyFill="1" applyBorder="1" applyAlignment="1">
      <alignment horizontal="center" vertical="center" wrapText="1"/>
    </xf>
    <xf numFmtId="200" fontId="42" fillId="3" borderId="9" xfId="25" applyNumberFormat="1" applyFont="1" applyFill="1" applyBorder="1" applyAlignment="1">
      <alignment horizontal="center" vertical="center" wrapText="1"/>
    </xf>
    <xf numFmtId="200" fontId="42" fillId="3" borderId="19" xfId="25" applyNumberFormat="1" applyFont="1" applyFill="1" applyBorder="1" applyAlignment="1">
      <alignment horizontal="center" vertical="center" wrapText="1"/>
    </xf>
    <xf numFmtId="0" fontId="44" fillId="0" borderId="39" xfId="25" applyFont="1" applyFill="1" applyBorder="1" applyAlignment="1">
      <alignment vertical="center" wrapText="1"/>
    </xf>
    <xf numFmtId="0" fontId="44" fillId="0" borderId="14" xfId="25" applyFont="1" applyFill="1" applyBorder="1" applyAlignment="1">
      <alignment vertical="center" wrapText="1"/>
    </xf>
    <xf numFmtId="0" fontId="44" fillId="0" borderId="26" xfId="25" applyFont="1" applyFill="1" applyBorder="1" applyAlignment="1">
      <alignment vertical="center" wrapText="1"/>
    </xf>
    <xf numFmtId="0" fontId="44" fillId="0" borderId="8" xfId="25" applyFont="1" applyFill="1" applyBorder="1" applyAlignment="1">
      <alignment vertical="center" wrapText="1"/>
    </xf>
    <xf numFmtId="3" fontId="42" fillId="0" borderId="14" xfId="25" applyNumberFormat="1" applyFont="1" applyFill="1" applyBorder="1" applyAlignment="1">
      <alignment horizontal="left" wrapText="1"/>
    </xf>
    <xf numFmtId="200" fontId="42" fillId="0" borderId="8" xfId="25" applyNumberFormat="1" applyFont="1" applyFill="1" applyBorder="1" applyAlignment="1">
      <alignment horizontal="center" vertical="top" wrapText="1"/>
    </xf>
    <xf numFmtId="200" fontId="42" fillId="0" borderId="21" xfId="25" applyNumberFormat="1" applyFont="1" applyFill="1" applyBorder="1" applyAlignment="1">
      <alignment horizontal="center" vertical="top" wrapText="1"/>
    </xf>
    <xf numFmtId="202" fontId="42" fillId="0" borderId="9" xfId="25" applyNumberFormat="1" applyFont="1" applyFill="1" applyBorder="1" applyAlignment="1">
      <alignment horizontal="center" vertical="center" wrapText="1"/>
    </xf>
    <xf numFmtId="202" fontId="42" fillId="0" borderId="19" xfId="25" applyNumberFormat="1" applyFont="1" applyFill="1" applyBorder="1" applyAlignment="1">
      <alignment horizontal="center" vertical="center" wrapText="1"/>
    </xf>
    <xf numFmtId="200" fontId="42" fillId="0" borderId="9" xfId="25" applyNumberFormat="1" applyFont="1" applyFill="1" applyBorder="1" applyAlignment="1">
      <alignment horizontal="center" vertical="center" wrapText="1"/>
    </xf>
    <xf numFmtId="200" fontId="42" fillId="0" borderId="19" xfId="25" applyNumberFormat="1" applyFont="1" applyFill="1" applyBorder="1" applyAlignment="1">
      <alignment horizontal="center" vertical="center" wrapText="1"/>
    </xf>
    <xf numFmtId="0" fontId="42" fillId="0" borderId="9" xfId="25" applyFont="1" applyFill="1" applyBorder="1" applyAlignment="1">
      <alignment horizontal="center" vertical="center"/>
    </xf>
    <xf numFmtId="0" fontId="75" fillId="0" borderId="14" xfId="25" applyFont="1" applyFill="1" applyBorder="1" applyAlignment="1">
      <alignment horizontal="center" wrapText="1"/>
    </xf>
    <xf numFmtId="0" fontId="75" fillId="0" borderId="14" xfId="25" applyFont="1" applyFill="1" applyBorder="1" applyAlignment="1">
      <alignment horizontal="center"/>
    </xf>
    <xf numFmtId="176" fontId="42" fillId="0" borderId="40" xfId="25" applyNumberFormat="1" applyFont="1" applyFill="1" applyBorder="1" applyAlignment="1">
      <alignment horizontal="center" vertical="center"/>
    </xf>
    <xf numFmtId="176" fontId="42" fillId="0" borderId="49" xfId="25" applyNumberFormat="1" applyFont="1" applyFill="1" applyBorder="1" applyAlignment="1">
      <alignment horizontal="center" vertical="center"/>
    </xf>
    <xf numFmtId="0" fontId="75" fillId="0" borderId="14" xfId="25" applyFont="1" applyFill="1" applyBorder="1" applyAlignment="1">
      <alignment horizontal="center" vertical="center" wrapText="1"/>
    </xf>
    <xf numFmtId="211" fontId="75" fillId="0" borderId="8" xfId="25" applyNumberFormat="1" applyFont="1" applyFill="1" applyBorder="1" applyAlignment="1">
      <alignment horizontal="center" vertical="center" wrapText="1"/>
    </xf>
    <xf numFmtId="211" fontId="75" fillId="0" borderId="21" xfId="25" applyNumberFormat="1" applyFont="1" applyFill="1" applyBorder="1" applyAlignment="1">
      <alignment horizontal="center" vertical="center" wrapText="1"/>
    </xf>
    <xf numFmtId="0" fontId="42" fillId="0" borderId="0" xfId="28" applyFont="1" applyFill="1" applyBorder="1" applyAlignment="1">
      <alignment horizontal="left" vertical="center" wrapText="1"/>
    </xf>
    <xf numFmtId="0" fontId="42" fillId="0" borderId="0" xfId="28" applyFont="1" applyFill="1" applyBorder="1" applyAlignment="1">
      <alignment horizontal="left" vertical="center"/>
    </xf>
    <xf numFmtId="176" fontId="93" fillId="0" borderId="40" xfId="25" applyNumberFormat="1" applyFont="1" applyFill="1" applyBorder="1" applyAlignment="1">
      <alignment horizontal="left" vertical="center" wrapText="1"/>
    </xf>
    <xf numFmtId="176" fontId="93" fillId="0" borderId="48" xfId="25" applyNumberFormat="1" applyFont="1" applyFill="1" applyBorder="1" applyAlignment="1">
      <alignment horizontal="left" vertical="center"/>
    </xf>
    <xf numFmtId="176" fontId="93" fillId="0" borderId="49" xfId="25" applyNumberFormat="1" applyFont="1" applyFill="1" applyBorder="1" applyAlignment="1">
      <alignment horizontal="left" vertical="center"/>
    </xf>
    <xf numFmtId="3" fontId="75" fillId="0" borderId="0" xfId="25" applyNumberFormat="1" applyFont="1" applyFill="1" applyBorder="1" applyAlignment="1">
      <alignment horizontal="right" vertical="center" wrapText="1"/>
    </xf>
    <xf numFmtId="201" fontId="75" fillId="0" borderId="0" xfId="25" applyNumberFormat="1" applyFont="1" applyFill="1" applyBorder="1" applyAlignment="1">
      <alignment horizontal="center" vertical="center"/>
    </xf>
    <xf numFmtId="0" fontId="75" fillId="0" borderId="8" xfId="25" applyFont="1" applyFill="1" applyBorder="1" applyAlignment="1">
      <alignment horizontal="left" vertical="center" wrapText="1"/>
    </xf>
    <xf numFmtId="0" fontId="75" fillId="0" borderId="21" xfId="25" applyFont="1" applyFill="1" applyBorder="1" applyAlignment="1">
      <alignment horizontal="left" vertical="center" wrapText="1"/>
    </xf>
    <xf numFmtId="0" fontId="33" fillId="3" borderId="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33" fillId="3" borderId="49" xfId="3" applyFont="1" applyFill="1" applyBorder="1" applyAlignment="1" applyProtection="1">
      <alignment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25" fillId="0" borderId="9" xfId="5" applyFont="1" applyBorder="1" applyAlignment="1" applyProtection="1">
      <alignment horizontal="center" vertical="center"/>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185" fontId="0" fillId="4" borderId="0" xfId="16" applyNumberFormat="1" applyFont="1" applyFill="1" applyAlignment="1" applyProtection="1">
      <alignment horizontal="right"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96" fillId="0" borderId="9" xfId="15" applyNumberFormat="1" applyFont="1" applyBorder="1" applyAlignment="1" applyProtection="1">
      <alignment horizontal="left" vertical="center" shrinkToFit="1"/>
      <protection hidden="1"/>
    </xf>
    <xf numFmtId="185" fontId="3" fillId="0" borderId="40" xfId="15" applyNumberFormat="1" applyFont="1" applyBorder="1" applyAlignment="1" applyProtection="1">
      <alignment horizontal="center" vertical="center" shrinkToFit="1"/>
      <protection locked="0"/>
    </xf>
    <xf numFmtId="185" fontId="96" fillId="0" borderId="8" xfId="15" applyNumberFormat="1" applyFont="1" applyBorder="1" applyAlignment="1" applyProtection="1">
      <alignment horizontal="left" vertical="center" shrinkToFit="1"/>
      <protection hidden="1"/>
    </xf>
    <xf numFmtId="185" fontId="96" fillId="0" borderId="21" xfId="15" applyNumberFormat="1" applyFont="1" applyBorder="1" applyAlignment="1" applyProtection="1">
      <alignment horizontal="lef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178" fontId="27" fillId="4" borderId="18" xfId="1" applyNumberFormat="1" applyFont="1" applyFill="1" applyBorder="1" applyAlignment="1" applyProtection="1">
      <alignment horizontal="right" vertical="center" shrinkToFit="1"/>
      <protection hidden="1"/>
    </xf>
    <xf numFmtId="38" fontId="42" fillId="4" borderId="0" xfId="0" applyNumberFormat="1"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9"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180" fontId="42" fillId="4" borderId="37" xfId="10" applyNumberFormat="1" applyFont="1" applyFill="1" applyBorder="1" applyAlignment="1" applyProtection="1">
      <alignment horizontal="left" vertical="top" wrapText="1"/>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4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27" fillId="4" borderId="20" xfId="0" applyFont="1" applyFill="1" applyBorder="1" applyAlignment="1" applyProtection="1">
      <alignment horizontal="center"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0" fontId="42" fillId="0" borderId="16" xfId="0" applyFont="1" applyFill="1" applyBorder="1" applyAlignment="1" applyProtection="1">
      <alignment horizontal="center" vertical="center"/>
    </xf>
    <xf numFmtId="0" fontId="42" fillId="0" borderId="11" xfId="0" applyFont="1" applyFill="1" applyBorder="1" applyAlignment="1" applyProtection="1">
      <alignment horizontal="center" vertical="center"/>
    </xf>
    <xf numFmtId="0" fontId="42" fillId="0" borderId="23"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38" fontId="42" fillId="4" borderId="34" xfId="0" applyNumberFormat="1" applyFont="1" applyFill="1" applyBorder="1" applyAlignment="1" applyProtection="1">
      <alignment horizontal="righ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0" fontId="42" fillId="0" borderId="15"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36"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38" fontId="42" fillId="3" borderId="18"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4" borderId="2"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9" xfId="0" applyNumberFormat="1" applyFont="1" applyFill="1" applyBorder="1" applyAlignment="1" applyProtection="1">
      <alignment horizontal="right" vertical="center"/>
      <protection locked="0"/>
    </xf>
    <xf numFmtId="3" fontId="42" fillId="6" borderId="18" xfId="0" applyNumberFormat="1" applyFont="1" applyFill="1" applyBorder="1" applyAlignment="1" applyProtection="1">
      <alignment horizontal="right" vertical="center"/>
      <protection locked="0"/>
    </xf>
    <xf numFmtId="3" fontId="27"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6" fillId="0" borderId="10" xfId="0" applyFont="1" applyFill="1" applyBorder="1" applyAlignment="1" applyProtection="1">
      <alignment vertical="center"/>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4" borderId="18" xfId="1" applyNumberFormat="1" applyFont="1" applyFill="1" applyBorder="1" applyAlignment="1" applyProtection="1">
      <alignment horizontal="right" vertical="center"/>
    </xf>
    <xf numFmtId="0" fontId="44" fillId="4" borderId="44" xfId="0" applyFont="1" applyFill="1" applyBorder="1" applyAlignment="1" applyProtection="1">
      <alignment vertical="top" wrapText="1"/>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0" fontId="44"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5" fillId="0" borderId="18" xfId="0" applyFont="1" applyFill="1" applyBorder="1" applyAlignment="1" applyProtection="1">
      <alignment horizontal="center"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4" fillId="4" borderId="44" xfId="0" applyFont="1" applyFill="1" applyBorder="1" applyAlignment="1" applyProtection="1">
      <alignment horizontal="left" vertical="top" wrapText="1"/>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4" borderId="19" xfId="1" applyNumberFormat="1" applyFont="1" applyFill="1" applyBorder="1" applyAlignment="1" applyProtection="1">
      <alignment horizontal="righ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27"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27"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cellXfs>
  <cellStyles count="30">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9" xfId="28"/>
    <cellStyle name="標準_賃金改善内訳表" xfId="3"/>
  </cellStyles>
  <dxfs count="254">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211" t="s">
        <v>506</v>
      </c>
      <c r="B2" s="212"/>
      <c r="C2" s="212"/>
      <c r="D2" s="212"/>
      <c r="E2" s="212"/>
      <c r="F2" s="212"/>
      <c r="G2" s="212"/>
      <c r="H2" s="212"/>
      <c r="I2" s="212"/>
      <c r="J2" s="212"/>
    </row>
    <row r="3" spans="1:14">
      <c r="A3" s="212"/>
      <c r="B3" s="212"/>
      <c r="C3" s="212"/>
      <c r="D3" s="212"/>
      <c r="E3" s="212"/>
      <c r="F3" s="212"/>
      <c r="G3" s="212"/>
      <c r="H3" s="212"/>
      <c r="I3" s="212"/>
      <c r="J3" s="212"/>
    </row>
    <row r="4" spans="1:14" ht="30.75" customHeight="1" thickBot="1">
      <c r="A4" s="212"/>
      <c r="B4" s="213" t="s">
        <v>320</v>
      </c>
      <c r="C4" s="212"/>
      <c r="D4" s="212"/>
      <c r="E4" s="212"/>
      <c r="F4" s="212"/>
      <c r="G4" s="212"/>
      <c r="H4" s="212"/>
      <c r="I4" s="212"/>
      <c r="J4" s="212"/>
      <c r="M4" s="56" t="s">
        <v>343</v>
      </c>
      <c r="N4" s="57">
        <v>43922</v>
      </c>
    </row>
    <row r="5" spans="1:14" ht="29.25" customHeight="1">
      <c r="A5" s="212"/>
      <c r="B5" s="212"/>
      <c r="C5" s="203" t="s">
        <v>98</v>
      </c>
      <c r="D5" s="204" t="s">
        <v>64</v>
      </c>
      <c r="E5" s="221"/>
      <c r="F5" s="205" t="s">
        <v>63</v>
      </c>
      <c r="G5" s="212"/>
      <c r="H5" s="212"/>
      <c r="I5" s="212"/>
      <c r="J5" s="212"/>
      <c r="M5" s="56" t="s">
        <v>348</v>
      </c>
      <c r="N5" s="57">
        <v>43952</v>
      </c>
    </row>
    <row r="6" spans="1:14" ht="29.25" customHeight="1">
      <c r="A6" s="212"/>
      <c r="B6" s="212"/>
      <c r="C6" s="206" t="s">
        <v>62</v>
      </c>
      <c r="D6" s="687" t="s">
        <v>255</v>
      </c>
      <c r="E6" s="687"/>
      <c r="F6" s="688"/>
      <c r="G6" s="212"/>
      <c r="H6" s="212"/>
      <c r="I6" s="212"/>
      <c r="J6" s="59"/>
      <c r="M6" s="56" t="s">
        <v>349</v>
      </c>
      <c r="N6" s="57">
        <v>43983</v>
      </c>
    </row>
    <row r="7" spans="1:14" ht="29.25" customHeight="1">
      <c r="A7" s="212"/>
      <c r="B7" s="212"/>
      <c r="C7" s="206" t="s">
        <v>321</v>
      </c>
      <c r="D7" s="689"/>
      <c r="E7" s="689"/>
      <c r="F7" s="690"/>
      <c r="G7" s="212"/>
      <c r="H7" s="212"/>
      <c r="I7" s="212"/>
      <c r="J7" s="59"/>
      <c r="M7" s="56" t="s">
        <v>350</v>
      </c>
      <c r="N7" s="57">
        <v>44013</v>
      </c>
    </row>
    <row r="8" spans="1:14" ht="29.25" customHeight="1">
      <c r="A8" s="212"/>
      <c r="B8" s="212"/>
      <c r="C8" s="206" t="s">
        <v>322</v>
      </c>
      <c r="D8" s="691"/>
      <c r="E8" s="692"/>
      <c r="F8" s="693"/>
      <c r="G8" s="212"/>
      <c r="H8" s="212"/>
      <c r="I8" s="212"/>
      <c r="J8" s="59"/>
      <c r="M8" s="56" t="s">
        <v>351</v>
      </c>
      <c r="N8" s="57">
        <v>44044</v>
      </c>
    </row>
    <row r="9" spans="1:14" ht="29.25" customHeight="1" thickBot="1">
      <c r="A9" s="212"/>
      <c r="B9" s="212"/>
      <c r="C9" s="207" t="s">
        <v>323</v>
      </c>
      <c r="D9" s="694"/>
      <c r="E9" s="695"/>
      <c r="F9" s="696"/>
      <c r="G9" s="212"/>
      <c r="H9" s="212"/>
      <c r="I9" s="212"/>
      <c r="J9" s="59"/>
      <c r="M9" s="56" t="s">
        <v>352</v>
      </c>
      <c r="N9" s="57">
        <v>44075</v>
      </c>
    </row>
    <row r="10" spans="1:14" ht="29.25" customHeight="1" thickBot="1">
      <c r="A10" s="212"/>
      <c r="B10" s="212"/>
      <c r="C10" s="214"/>
      <c r="D10" s="214"/>
      <c r="E10" s="214"/>
      <c r="F10" s="214"/>
      <c r="G10" s="212"/>
      <c r="H10" s="212"/>
      <c r="I10" s="212"/>
      <c r="J10" s="59"/>
      <c r="M10" s="56" t="s">
        <v>353</v>
      </c>
      <c r="N10" s="57">
        <v>44105</v>
      </c>
    </row>
    <row r="11" spans="1:14" ht="29.25" customHeight="1">
      <c r="A11" s="212"/>
      <c r="B11" s="212"/>
      <c r="C11" s="700" t="s">
        <v>342</v>
      </c>
      <c r="D11" s="701"/>
      <c r="E11" s="701"/>
      <c r="F11" s="702"/>
      <c r="G11" s="703" t="s">
        <v>347</v>
      </c>
      <c r="H11" s="704"/>
      <c r="I11" s="212"/>
      <c r="J11" s="59"/>
      <c r="M11" s="56" t="s">
        <v>354</v>
      </c>
      <c r="N11" s="57">
        <v>44136</v>
      </c>
    </row>
    <row r="12" spans="1:14" ht="29.25" customHeight="1" thickBot="1">
      <c r="A12" s="212"/>
      <c r="B12" s="212"/>
      <c r="C12" s="215" t="s">
        <v>343</v>
      </c>
      <c r="D12" s="216" t="s">
        <v>344</v>
      </c>
      <c r="E12" s="698" t="s">
        <v>345</v>
      </c>
      <c r="F12" s="699"/>
      <c r="G12" s="217">
        <f>_xlfn.DAYS(VLOOKUP(E12,M4:N18,2,FALSE),VLOOKUP(C12,M4:N18,2,FALSE))/30+1</f>
        <v>12.133333333333333</v>
      </c>
      <c r="H12" s="218" t="s">
        <v>346</v>
      </c>
      <c r="I12" s="212"/>
      <c r="J12" s="59"/>
      <c r="M12" s="56" t="s">
        <v>355</v>
      </c>
      <c r="N12" s="57">
        <v>44166</v>
      </c>
    </row>
    <row r="13" spans="1:14" ht="29.25" customHeight="1" thickBot="1">
      <c r="A13" s="212"/>
      <c r="B13" s="212"/>
      <c r="C13" s="214"/>
      <c r="D13" s="214"/>
      <c r="E13" s="214"/>
      <c r="F13" s="214"/>
      <c r="G13" s="212"/>
      <c r="H13" s="212"/>
      <c r="I13" s="212"/>
      <c r="J13" s="59"/>
      <c r="M13" s="56" t="s">
        <v>356</v>
      </c>
      <c r="N13" s="57">
        <v>44197</v>
      </c>
    </row>
    <row r="14" spans="1:14" ht="29.25" customHeight="1">
      <c r="A14" s="212"/>
      <c r="B14" s="212"/>
      <c r="C14" s="710" t="s">
        <v>382</v>
      </c>
      <c r="D14" s="705" t="s">
        <v>383</v>
      </c>
      <c r="E14" s="705"/>
      <c r="F14" s="705" t="s">
        <v>385</v>
      </c>
      <c r="G14" s="707"/>
      <c r="H14" s="212"/>
      <c r="I14" s="212"/>
      <c r="J14" s="59"/>
      <c r="M14" s="56"/>
      <c r="N14" s="57"/>
    </row>
    <row r="15" spans="1:14" ht="29.25" customHeight="1" thickBot="1">
      <c r="A15" s="212"/>
      <c r="B15" s="212"/>
      <c r="C15" s="711"/>
      <c r="D15" s="706" t="s">
        <v>384</v>
      </c>
      <c r="E15" s="706"/>
      <c r="F15" s="708" t="s">
        <v>723</v>
      </c>
      <c r="G15" s="709"/>
      <c r="H15" s="212"/>
      <c r="I15" s="212"/>
      <c r="J15" s="59"/>
      <c r="M15" s="56"/>
      <c r="N15" s="57"/>
    </row>
    <row r="16" spans="1:14" ht="29.25" customHeight="1">
      <c r="A16" s="212"/>
      <c r="B16" s="212"/>
      <c r="C16" s="214"/>
      <c r="D16" s="214"/>
      <c r="E16" s="214"/>
      <c r="F16" s="214"/>
      <c r="G16" s="212"/>
      <c r="H16" s="212"/>
      <c r="I16" s="212"/>
      <c r="J16" s="59"/>
      <c r="M16" s="56"/>
      <c r="N16" s="57"/>
    </row>
    <row r="17" spans="1:14" ht="30.75" customHeight="1" thickBot="1">
      <c r="A17" s="212"/>
      <c r="B17" s="213" t="s">
        <v>324</v>
      </c>
      <c r="C17" s="212"/>
      <c r="D17" s="212"/>
      <c r="E17" s="212"/>
      <c r="F17" s="212"/>
      <c r="G17" s="212"/>
      <c r="H17" s="212"/>
      <c r="I17" s="212"/>
      <c r="J17" s="59"/>
      <c r="M17" s="56" t="s">
        <v>357</v>
      </c>
      <c r="N17" s="57">
        <v>44228</v>
      </c>
    </row>
    <row r="18" spans="1:14" ht="29.25" customHeight="1" thickBot="1">
      <c r="A18" s="212"/>
      <c r="B18" s="212"/>
      <c r="C18" s="676" t="s">
        <v>325</v>
      </c>
      <c r="D18" s="677"/>
      <c r="E18" s="677"/>
      <c r="F18" s="678"/>
      <c r="G18" s="222"/>
      <c r="H18" s="208" t="s">
        <v>319</v>
      </c>
      <c r="I18" s="212"/>
      <c r="J18" s="59"/>
      <c r="M18" s="56" t="s">
        <v>345</v>
      </c>
      <c r="N18" s="57">
        <v>44256</v>
      </c>
    </row>
    <row r="19" spans="1:14" ht="29.25" customHeight="1" thickBot="1">
      <c r="A19" s="212"/>
      <c r="B19" s="212"/>
      <c r="C19" s="214"/>
      <c r="D19" s="214"/>
      <c r="E19" s="214"/>
      <c r="F19" s="214"/>
      <c r="G19" s="219"/>
      <c r="H19" s="220"/>
      <c r="I19" s="212"/>
      <c r="J19" s="59"/>
    </row>
    <row r="20" spans="1:14" ht="44.25" customHeight="1">
      <c r="A20" s="212"/>
      <c r="B20" s="212"/>
      <c r="C20" s="679" t="s">
        <v>507</v>
      </c>
      <c r="D20" s="680"/>
      <c r="E20" s="680"/>
      <c r="F20" s="680"/>
      <c r="G20" s="683"/>
      <c r="H20" s="684"/>
      <c r="I20" s="209" t="s">
        <v>12</v>
      </c>
      <c r="J20" s="59"/>
      <c r="L20" s="674" t="s">
        <v>326</v>
      </c>
      <c r="M20" s="674"/>
      <c r="N20" s="674"/>
    </row>
    <row r="21" spans="1:14" ht="44.25" customHeight="1" thickBot="1">
      <c r="A21" s="212"/>
      <c r="B21" s="212"/>
      <c r="C21" s="681" t="s">
        <v>508</v>
      </c>
      <c r="D21" s="682"/>
      <c r="E21" s="682"/>
      <c r="F21" s="682"/>
      <c r="G21" s="685"/>
      <c r="H21" s="686"/>
      <c r="I21" s="210" t="s">
        <v>12</v>
      </c>
      <c r="J21" s="59"/>
      <c r="L21" s="675" t="e">
        <f>G21/G20</f>
        <v>#DIV/0!</v>
      </c>
      <c r="M21" s="675"/>
      <c r="N21" s="675"/>
    </row>
    <row r="22" spans="1:14" ht="68.25" customHeight="1">
      <c r="A22" s="212"/>
      <c r="B22" s="212"/>
      <c r="C22" s="697" t="s">
        <v>509</v>
      </c>
      <c r="D22" s="697"/>
      <c r="E22" s="697"/>
      <c r="F22" s="697"/>
      <c r="G22" s="697"/>
      <c r="H22" s="697"/>
      <c r="I22" s="697"/>
      <c r="J22" s="59"/>
    </row>
    <row r="23" spans="1:14" ht="14.25">
      <c r="A23" s="212"/>
      <c r="B23" s="212"/>
      <c r="C23" s="212"/>
      <c r="D23" s="212"/>
      <c r="E23" s="212"/>
      <c r="F23" s="212"/>
      <c r="G23" s="212"/>
      <c r="H23" s="212"/>
      <c r="I23" s="212"/>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yJs3+Hc194TvX/jXa4P1hrRGRaDB6b9VpPqya98qghfVJgcsp3jqOWBLUgr+Xi+ZJK1wcu8L6FaxGvoGQsHsXw==" saltValue="ChDNTEmzAMdczdJcbFBkKQ==" spinCount="100000" sheet="1" objects="1" scenarios="1"/>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6"/>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F15:G15">
      <formula1>"平成29年度,令和１年度"</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topLeftCell="A67" zoomScale="70" zoomScaleNormal="100" zoomScaleSheetLayoutView="70" workbookViewId="0">
      <selection activeCell="E84" sqref="E84:E86"/>
    </sheetView>
  </sheetViews>
  <sheetFormatPr defaultRowHeight="13.5"/>
  <cols>
    <col min="1" max="1" width="5.125" style="502" customWidth="1"/>
    <col min="2" max="3" width="13.375" style="502" customWidth="1"/>
    <col min="4" max="4" width="11.625" style="502" customWidth="1"/>
    <col min="5" max="6" width="7.875" style="502" customWidth="1"/>
    <col min="7" max="7" width="12.75" style="502" customWidth="1"/>
    <col min="8" max="32" width="8" style="507" customWidth="1"/>
    <col min="33" max="33" width="9" style="502" customWidth="1"/>
    <col min="34" max="34" width="27.25" style="502" hidden="1" customWidth="1"/>
    <col min="35" max="42" width="9" style="502" hidden="1" customWidth="1"/>
    <col min="43" max="43" width="13.25" style="502" hidden="1" customWidth="1"/>
    <col min="44" max="84" width="9" style="502" hidden="1" customWidth="1"/>
    <col min="85" max="16384" width="9" style="502"/>
  </cols>
  <sheetData>
    <row r="1" spans="1:84">
      <c r="A1" s="299"/>
      <c r="B1" s="299"/>
      <c r="C1" s="299"/>
      <c r="D1" s="299"/>
      <c r="E1" s="299"/>
      <c r="F1" s="299"/>
      <c r="G1" s="299"/>
      <c r="H1" s="300"/>
      <c r="I1" s="300"/>
      <c r="J1" s="300"/>
      <c r="K1" s="300"/>
      <c r="L1" s="300"/>
      <c r="M1" s="300"/>
      <c r="N1" s="300"/>
      <c r="O1" s="300"/>
      <c r="P1" s="300"/>
      <c r="Q1" s="300"/>
      <c r="R1" s="300"/>
      <c r="S1" s="300"/>
      <c r="T1" s="300"/>
      <c r="U1" s="300"/>
      <c r="V1" s="300"/>
      <c r="W1" s="300"/>
      <c r="X1" s="300"/>
      <c r="Y1" s="300"/>
      <c r="Z1" s="300"/>
      <c r="AA1" s="300"/>
      <c r="AB1" s="300"/>
      <c r="AC1" s="300"/>
      <c r="AD1" s="1289" t="str">
        <f>IF(①入力シート!D8="","","（"&amp;①入力シート!D8&amp;"）　　")</f>
        <v/>
      </c>
      <c r="AE1" s="1289"/>
      <c r="AF1" s="1289"/>
      <c r="AG1" s="1289"/>
      <c r="AH1" s="299"/>
    </row>
    <row r="2" spans="1:84">
      <c r="A2" s="299"/>
      <c r="B2" s="299"/>
      <c r="C2" s="299"/>
      <c r="D2" s="299"/>
      <c r="E2" s="299"/>
      <c r="F2" s="299"/>
      <c r="G2" s="299"/>
      <c r="H2" s="301" t="s">
        <v>425</v>
      </c>
      <c r="I2" s="298"/>
      <c r="J2" s="302" t="s">
        <v>422</v>
      </c>
      <c r="K2" s="301" t="s">
        <v>424</v>
      </c>
      <c r="L2" s="298"/>
      <c r="M2" s="302" t="s">
        <v>422</v>
      </c>
      <c r="N2" s="301" t="s">
        <v>423</v>
      </c>
      <c r="O2" s="298"/>
      <c r="P2" s="302" t="s">
        <v>422</v>
      </c>
      <c r="Q2" s="300"/>
      <c r="R2" s="1293" t="s">
        <v>421</v>
      </c>
      <c r="S2" s="1294"/>
      <c r="T2" s="1295" t="s">
        <v>417</v>
      </c>
      <c r="U2" s="1296"/>
      <c r="V2" s="1297">
        <f>AP3</f>
        <v>0</v>
      </c>
      <c r="W2" s="1298"/>
      <c r="X2" s="1295" t="s">
        <v>420</v>
      </c>
      <c r="Y2" s="1296"/>
      <c r="Z2" s="1297">
        <f>AQ3</f>
        <v>0</v>
      </c>
      <c r="AA2" s="1298"/>
      <c r="AB2" s="300"/>
      <c r="AC2" s="300"/>
      <c r="AD2" s="300"/>
      <c r="AE2" s="300"/>
      <c r="AF2" s="300"/>
      <c r="AG2" s="299"/>
      <c r="AH2" s="299"/>
      <c r="AO2" s="502" t="s">
        <v>419</v>
      </c>
      <c r="AP2" s="502">
        <f>I2*マスタ!$C$3+L2*マスタ!$C$4</f>
        <v>0</v>
      </c>
      <c r="AQ2" s="502">
        <f>O2*マスタ!$C$5</f>
        <v>0</v>
      </c>
    </row>
    <row r="3" spans="1:84">
      <c r="A3" s="299"/>
      <c r="B3" s="299"/>
      <c r="C3" s="299"/>
      <c r="D3" s="299"/>
      <c r="E3" s="299"/>
      <c r="F3" s="299"/>
      <c r="G3" s="299"/>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299"/>
      <c r="AH3" s="299"/>
      <c r="AO3" s="502" t="s">
        <v>418</v>
      </c>
      <c r="AP3" s="502">
        <f>SUMIF($BF6:$BF95,1,BH6:BH95)+SUMIF(⑥入力シート3!$BF6:$BF95,1,⑥入力シート3!BH6:BH95)</f>
        <v>0</v>
      </c>
      <c r="AQ3" s="502">
        <f>SUMIF($BF6:$BF95,1,BU6:BU95)</f>
        <v>0</v>
      </c>
    </row>
    <row r="4" spans="1:84" ht="17.25">
      <c r="A4" s="1319" t="s">
        <v>598</v>
      </c>
      <c r="B4" s="1319"/>
      <c r="C4" s="1319"/>
      <c r="D4" s="1319"/>
      <c r="E4" s="1319"/>
      <c r="F4" s="1319"/>
      <c r="G4" s="1319"/>
      <c r="H4" s="1299" t="s">
        <v>417</v>
      </c>
      <c r="I4" s="1300"/>
      <c r="J4" s="1300"/>
      <c r="K4" s="1300"/>
      <c r="L4" s="1300"/>
      <c r="M4" s="1300"/>
      <c r="N4" s="1300"/>
      <c r="O4" s="1300"/>
      <c r="P4" s="1300"/>
      <c r="Q4" s="1300"/>
      <c r="R4" s="1300"/>
      <c r="S4" s="1300"/>
      <c r="T4" s="1301"/>
      <c r="U4" s="1299" t="s">
        <v>416</v>
      </c>
      <c r="V4" s="1300"/>
      <c r="W4" s="1300"/>
      <c r="X4" s="1300"/>
      <c r="Y4" s="1300"/>
      <c r="Z4" s="1300"/>
      <c r="AA4" s="1300"/>
      <c r="AB4" s="1300"/>
      <c r="AC4" s="1300"/>
      <c r="AD4" s="1300"/>
      <c r="AE4" s="1300"/>
      <c r="AF4" s="1300"/>
      <c r="AG4" s="1301"/>
      <c r="AH4" s="1302" t="s">
        <v>415</v>
      </c>
    </row>
    <row r="5" spans="1:84">
      <c r="A5" s="303"/>
      <c r="B5" s="304" t="s">
        <v>515</v>
      </c>
      <c r="C5" s="305" t="s">
        <v>414</v>
      </c>
      <c r="D5" s="305" t="s">
        <v>413</v>
      </c>
      <c r="E5" s="305" t="s">
        <v>105</v>
      </c>
      <c r="F5" s="305" t="s">
        <v>412</v>
      </c>
      <c r="G5" s="306" t="s">
        <v>518</v>
      </c>
      <c r="H5" s="307" t="s">
        <v>411</v>
      </c>
      <c r="I5" s="307" t="s">
        <v>410</v>
      </c>
      <c r="J5" s="307" t="s">
        <v>409</v>
      </c>
      <c r="K5" s="307" t="s">
        <v>408</v>
      </c>
      <c r="L5" s="307" t="s">
        <v>407</v>
      </c>
      <c r="M5" s="307" t="s">
        <v>406</v>
      </c>
      <c r="N5" s="307" t="s">
        <v>405</v>
      </c>
      <c r="O5" s="307" t="s">
        <v>404</v>
      </c>
      <c r="P5" s="307" t="s">
        <v>403</v>
      </c>
      <c r="Q5" s="307" t="s">
        <v>402</v>
      </c>
      <c r="R5" s="307" t="s">
        <v>401</v>
      </c>
      <c r="S5" s="307" t="s">
        <v>400</v>
      </c>
      <c r="T5" s="307" t="s">
        <v>399</v>
      </c>
      <c r="U5" s="307" t="s">
        <v>411</v>
      </c>
      <c r="V5" s="307" t="s">
        <v>410</v>
      </c>
      <c r="W5" s="307" t="s">
        <v>409</v>
      </c>
      <c r="X5" s="307" t="s">
        <v>408</v>
      </c>
      <c r="Y5" s="307" t="s">
        <v>407</v>
      </c>
      <c r="Z5" s="307" t="s">
        <v>406</v>
      </c>
      <c r="AA5" s="307" t="s">
        <v>405</v>
      </c>
      <c r="AB5" s="307" t="s">
        <v>404</v>
      </c>
      <c r="AC5" s="307" t="s">
        <v>403</v>
      </c>
      <c r="AD5" s="307" t="s">
        <v>402</v>
      </c>
      <c r="AE5" s="307" t="s">
        <v>401</v>
      </c>
      <c r="AF5" s="307" t="s">
        <v>400</v>
      </c>
      <c r="AG5" s="307" t="s">
        <v>399</v>
      </c>
      <c r="AH5" s="1303"/>
      <c r="AI5" s="504"/>
      <c r="AJ5" s="504"/>
      <c r="AK5" s="504"/>
      <c r="AL5" s="504"/>
      <c r="AM5" s="504"/>
      <c r="AN5" s="504"/>
      <c r="AO5" s="504" t="s">
        <v>398</v>
      </c>
      <c r="AP5" s="504" t="s">
        <v>397</v>
      </c>
      <c r="AQ5" s="505" t="s">
        <v>396</v>
      </c>
      <c r="AR5" s="505" t="s">
        <v>395</v>
      </c>
      <c r="AS5" s="505" t="s">
        <v>394</v>
      </c>
      <c r="AT5" s="505" t="s">
        <v>395</v>
      </c>
      <c r="AU5" s="505" t="s">
        <v>394</v>
      </c>
      <c r="AV5" s="505" t="s">
        <v>393</v>
      </c>
      <c r="BG5" s="502" t="s">
        <v>392</v>
      </c>
      <c r="BH5" s="506"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506"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506" t="e">
        <f t="shared" si="0"/>
        <v>#NUM!</v>
      </c>
      <c r="BK5" s="506" t="e">
        <f t="shared" si="0"/>
        <v>#NUM!</v>
      </c>
      <c r="BL5" s="506" t="e">
        <f t="shared" si="0"/>
        <v>#NUM!</v>
      </c>
      <c r="BM5" s="506" t="e">
        <f t="shared" si="0"/>
        <v>#NUM!</v>
      </c>
      <c r="BN5" s="506" t="e">
        <f t="shared" si="0"/>
        <v>#NUM!</v>
      </c>
      <c r="BO5" s="506" t="e">
        <f t="shared" si="0"/>
        <v>#NUM!</v>
      </c>
      <c r="BP5" s="506" t="e">
        <f t="shared" si="0"/>
        <v>#NUM!</v>
      </c>
      <c r="BQ5" s="506" t="e">
        <f t="shared" si="0"/>
        <v>#NUM!</v>
      </c>
      <c r="BR5" s="506" t="e">
        <f t="shared" si="0"/>
        <v>#NUM!</v>
      </c>
      <c r="BS5" s="506" t="e">
        <f t="shared" si="0"/>
        <v>#NUM!</v>
      </c>
    </row>
    <row r="6" spans="1:84">
      <c r="A6" s="1302">
        <v>1</v>
      </c>
      <c r="B6" s="1313"/>
      <c r="C6" s="1313"/>
      <c r="D6" s="1304"/>
      <c r="E6" s="1307"/>
      <c r="F6" s="1304"/>
      <c r="G6" s="308"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09">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309">
        <f t="shared" ref="AG6:AG37" si="4">SUM(U6:AF6)</f>
        <v>0</v>
      </c>
      <c r="AH6" s="1290"/>
      <c r="AI6" s="507"/>
      <c r="AJ6" s="507">
        <f>MAX(BH6:BS6)</f>
        <v>0</v>
      </c>
      <c r="AK6" s="507"/>
      <c r="AL6" s="507"/>
      <c r="AM6" s="507"/>
      <c r="AN6" s="507"/>
      <c r="AO6" s="502">
        <v>1</v>
      </c>
      <c r="AP6" s="502">
        <v>1</v>
      </c>
      <c r="AQ6" s="502">
        <v>1</v>
      </c>
      <c r="AR6" s="506">
        <f ca="1">IF($AQ6=1,IF(INDIRECT(ADDRESS(($AO6-1)*3+$AP6+5,$AQ6+7))="",0,INDIRECT(ADDRESS(($AO6-1)*3+$AP6+5,$AQ6+7))),IF(INDIRECT(ADDRESS(($AO6-1)*3+$AP6+5,$AQ6+7))="",0,IF(COUNTIF(INDIRECT(ADDRESS(($AO6-1)*36+($AP6-1)*12+6,COLUMN())):INDIRECT(ADDRESS(($AO6-1)*36+($AP6-1)*12+$AQ6+4,COLUMN())),INDIRECT(ADDRESS(($AO6-1)*3+$AP6+5,$AQ6+7)))&gt;=1,0,INDIRECT(ADDRESS(($AO6-1)*3+$AP6+5,$AQ6+7)))))</f>
        <v>0</v>
      </c>
      <c r="AS6" s="502">
        <f ca="1">COUNTIF(INDIRECT("H"&amp;(ROW()+12*(($AO6-1)*3+$AP6)-ROW())/12+5):INDIRECT("S"&amp;(ROW()+12*(($AO6-1)*3+$AP6)-ROW())/12+5),AR6)</f>
        <v>0</v>
      </c>
      <c r="AT6" s="506">
        <f ca="1">IF($AQ6=1,IF(INDIRECT(ADDRESS(($AO6-1)*3+$AP6+5,$AQ6+20))="",0,INDIRECT(ADDRESS(($AO6-1)*3+$AP6+5,$AQ6+20))),IF(INDIRECT(ADDRESS(($AO6-1)*3+$AP6+5,$AQ6+20))="",0,IF(COUNTIF(INDIRECT(ADDRESS(($AO6-1)*36+($AP6-1)*12+6,COLUMN())):INDIRECT(ADDRESS(($AO6-1)*36+($AP6-1)*12+$AQ6+4,COLUMN())),INDIRECT(ADDRESS(($AO6-1)*3+$AP6+5,$AQ6+20)))&gt;=1,0,INDIRECT(ADDRESS(($AO6-1)*3+$AP6+5,$AQ6+20)))))</f>
        <v>0</v>
      </c>
      <c r="AU6" s="502">
        <f ca="1">COUNTIF(INDIRECT("U"&amp;(ROW()+12*(($AO6-1)*3+$AP6)-ROW())/12+5):INDIRECT("AF"&amp;(ROW()+12*(($AO6-1)*3+$AP6)-ROW())/12+5),AT6)</f>
        <v>0</v>
      </c>
      <c r="AV6" s="502">
        <f ca="1">IF(AND(AR6+AT6&gt;0,AS6+AU6&gt;0),1,0)</f>
        <v>0</v>
      </c>
      <c r="BC6" s="506"/>
      <c r="BF6" s="502">
        <v>1</v>
      </c>
      <c r="BH6" s="508">
        <f t="shared" ref="BH6:BS6" si="5">SUM(H6:H7)</f>
        <v>0</v>
      </c>
      <c r="BI6" s="508">
        <f t="shared" si="5"/>
        <v>0</v>
      </c>
      <c r="BJ6" s="508">
        <f t="shared" si="5"/>
        <v>0</v>
      </c>
      <c r="BK6" s="508">
        <f t="shared" si="5"/>
        <v>0</v>
      </c>
      <c r="BL6" s="508">
        <f t="shared" si="5"/>
        <v>0</v>
      </c>
      <c r="BM6" s="508">
        <f t="shared" si="5"/>
        <v>0</v>
      </c>
      <c r="BN6" s="508">
        <f t="shared" si="5"/>
        <v>0</v>
      </c>
      <c r="BO6" s="508">
        <f t="shared" si="5"/>
        <v>0</v>
      </c>
      <c r="BP6" s="508">
        <f t="shared" si="5"/>
        <v>0</v>
      </c>
      <c r="BQ6" s="508">
        <f t="shared" si="5"/>
        <v>0</v>
      </c>
      <c r="BR6" s="508">
        <f t="shared" si="5"/>
        <v>0</v>
      </c>
      <c r="BS6" s="508">
        <f t="shared" si="5"/>
        <v>0</v>
      </c>
      <c r="BT6" s="507"/>
      <c r="BU6" s="508">
        <f t="shared" ref="BU6:CF6" si="6">SUM(U6:U7)</f>
        <v>0</v>
      </c>
      <c r="BV6" s="508">
        <f t="shared" si="6"/>
        <v>0</v>
      </c>
      <c r="BW6" s="508">
        <f t="shared" si="6"/>
        <v>0</v>
      </c>
      <c r="BX6" s="508">
        <f t="shared" si="6"/>
        <v>0</v>
      </c>
      <c r="BY6" s="508">
        <f t="shared" si="6"/>
        <v>0</v>
      </c>
      <c r="BZ6" s="508">
        <f t="shared" si="6"/>
        <v>0</v>
      </c>
      <c r="CA6" s="508">
        <f t="shared" si="6"/>
        <v>0</v>
      </c>
      <c r="CB6" s="508">
        <f t="shared" si="6"/>
        <v>0</v>
      </c>
      <c r="CC6" s="508">
        <f t="shared" si="6"/>
        <v>0</v>
      </c>
      <c r="CD6" s="508">
        <f t="shared" si="6"/>
        <v>0</v>
      </c>
      <c r="CE6" s="508">
        <f t="shared" si="6"/>
        <v>0</v>
      </c>
      <c r="CF6" s="508">
        <f t="shared" si="6"/>
        <v>0</v>
      </c>
    </row>
    <row r="7" spans="1:84">
      <c r="A7" s="1315"/>
      <c r="B7" s="1305"/>
      <c r="C7" s="1305"/>
      <c r="D7" s="1305"/>
      <c r="E7" s="1308"/>
      <c r="F7" s="1305"/>
      <c r="G7" s="310" t="s">
        <v>390</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311">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311">
        <f t="shared" si="4"/>
        <v>0</v>
      </c>
      <c r="AH7" s="1291"/>
      <c r="AI7" s="507"/>
      <c r="AJ7" s="507">
        <f>MIN(BH6:BS6)</f>
        <v>0</v>
      </c>
      <c r="AK7" s="507"/>
      <c r="AL7" s="507"/>
      <c r="AM7" s="507"/>
      <c r="AN7" s="507"/>
      <c r="AO7" s="502">
        <v>1</v>
      </c>
      <c r="AP7" s="502">
        <v>1</v>
      </c>
      <c r="AQ7" s="502">
        <v>2</v>
      </c>
      <c r="AR7" s="506">
        <f ca="1">IF($AQ7=1,IF(INDIRECT(ADDRESS(($AO7-1)*3+$AP7+5,$AQ7+7))="",0,INDIRECT(ADDRESS(($AO7-1)*3+$AP7+5,$AQ7+7))),IF(INDIRECT(ADDRESS(($AO7-1)*3+$AP7+5,$AQ7+7))="",0,IF(COUNTIF(INDIRECT(ADDRESS(($AO7-1)*36+($AP7-1)*12+6,COLUMN())):INDIRECT(ADDRESS(($AO7-1)*36+($AP7-1)*12+$AQ7+4,COLUMN())),INDIRECT(ADDRESS(($AO7-1)*3+$AP7+5,$AQ7+7)))&gt;=1,0,INDIRECT(ADDRESS(($AO7-1)*3+$AP7+5,$AQ7+7)))))</f>
        <v>0</v>
      </c>
      <c r="AS7" s="502">
        <f ca="1">COUNTIF(INDIRECT("H"&amp;(ROW()+12*(($AO7-1)*3+$AP7)-ROW())/12+5):INDIRECT("S"&amp;(ROW()+12*(($AO7-1)*3+$AP7)-ROW())/12+5),AR7)</f>
        <v>0</v>
      </c>
      <c r="AT7" s="506">
        <f ca="1">IF($AQ7=1,IF(INDIRECT(ADDRESS(($AO7-1)*3+$AP7+5,$AQ7+20))="",0,INDIRECT(ADDRESS(($AO7-1)*3+$AP7+5,$AQ7+20))),IF(INDIRECT(ADDRESS(($AO7-1)*3+$AP7+5,$AQ7+20))="",0,IF(COUNTIF(INDIRECT(ADDRESS(($AO7-1)*36+($AP7-1)*12+6,COLUMN())):INDIRECT(ADDRESS(($AO7-1)*36+($AP7-1)*12+$AQ7+4,COLUMN())),INDIRECT(ADDRESS(($AO7-1)*3+$AP7+5,$AQ7+20)))&gt;=1,0,INDIRECT(ADDRESS(($AO7-1)*3+$AP7+5,$AQ7+20)))))</f>
        <v>0</v>
      </c>
      <c r="AU7" s="502">
        <f ca="1">COUNTIF(INDIRECT("U"&amp;(ROW()+12*(($AO7-1)*3+$AP7)-ROW())/12+5):INDIRECT("AF"&amp;(ROW()+12*(($AO7-1)*3+$AP7)-ROW())/12+5),AT7)</f>
        <v>0</v>
      </c>
      <c r="AV7" s="502">
        <f ca="1">IF(AND(AR7+AT7&gt;0,AS7+AU7&gt;0),COUNTIF(AV$6:AV6,"&gt;0")+1,0)</f>
        <v>0</v>
      </c>
      <c r="BF7" s="502">
        <v>2</v>
      </c>
      <c r="BG7" s="502" t="s">
        <v>389</v>
      </c>
      <c r="BH7" s="508">
        <f>IF(BH6+BU6&gt;マスタ!$C$3,1,0)</f>
        <v>0</v>
      </c>
      <c r="BI7" s="508">
        <f>IF(BI6+BV6&gt;マスタ!$C$3,1,0)</f>
        <v>0</v>
      </c>
      <c r="BJ7" s="508">
        <f>IF(BJ6+BW6&gt;マスタ!$C$3,1,0)</f>
        <v>0</v>
      </c>
      <c r="BK7" s="508">
        <f>IF(BK6+BX6&gt;マスタ!$C$3,1,0)</f>
        <v>0</v>
      </c>
      <c r="BL7" s="508">
        <f>IF(BL6+BY6&gt;マスタ!$C$3,1,0)</f>
        <v>0</v>
      </c>
      <c r="BM7" s="508">
        <f>IF(BM6+BZ6&gt;マスタ!$C$3,1,0)</f>
        <v>0</v>
      </c>
      <c r="BN7" s="508">
        <f>IF(BN6+CA6&gt;マスタ!$C$3,1,0)</f>
        <v>0</v>
      </c>
      <c r="BO7" s="508">
        <f>IF(BO6+CB6&gt;マスタ!$C$3,1,0)</f>
        <v>0</v>
      </c>
      <c r="BP7" s="508">
        <f>IF(BP6+CC6&gt;マスタ!$C$3,1,0)</f>
        <v>0</v>
      </c>
      <c r="BQ7" s="508">
        <f>IF(BQ6+CD6&gt;マスタ!$C$3,1,0)</f>
        <v>0</v>
      </c>
      <c r="BR7" s="508">
        <f>IF(BR6+CE6&gt;マスタ!$C$3,1,0)</f>
        <v>0</v>
      </c>
      <c r="BS7" s="508">
        <f>IF(BS6+CF6&gt;マスタ!$C$3,1,0)</f>
        <v>0</v>
      </c>
      <c r="BT7" s="507"/>
      <c r="BU7" s="508"/>
      <c r="BV7" s="508"/>
      <c r="BW7" s="508"/>
      <c r="BX7" s="508"/>
      <c r="BY7" s="508"/>
      <c r="BZ7" s="508"/>
      <c r="CA7" s="508"/>
      <c r="CB7" s="508"/>
      <c r="CC7" s="508"/>
      <c r="CD7" s="508"/>
      <c r="CE7" s="508"/>
      <c r="CF7" s="508"/>
    </row>
    <row r="8" spans="1:84">
      <c r="A8" s="1303"/>
      <c r="B8" s="1306"/>
      <c r="C8" s="1306"/>
      <c r="D8" s="1306"/>
      <c r="E8" s="1309"/>
      <c r="F8" s="1306"/>
      <c r="G8" s="312" t="s">
        <v>517</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313">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313">
        <f t="shared" si="4"/>
        <v>0</v>
      </c>
      <c r="AH8" s="1292"/>
      <c r="AI8" s="507"/>
      <c r="AJ8" s="507"/>
      <c r="AK8" s="507"/>
      <c r="AL8" s="507"/>
      <c r="AM8" s="507"/>
      <c r="AN8" s="507"/>
      <c r="AO8" s="502">
        <v>1</v>
      </c>
      <c r="AP8" s="502">
        <v>1</v>
      </c>
      <c r="AQ8" s="502">
        <v>3</v>
      </c>
      <c r="AR8" s="506">
        <f ca="1">IF($AQ8=1,IF(INDIRECT(ADDRESS(($AO8-1)*3+$AP8+5,$AQ8+7))="",0,INDIRECT(ADDRESS(($AO8-1)*3+$AP8+5,$AQ8+7))),IF(INDIRECT(ADDRESS(($AO8-1)*3+$AP8+5,$AQ8+7))="",0,IF(COUNTIF(INDIRECT(ADDRESS(($AO8-1)*36+($AP8-1)*12+6,COLUMN())):INDIRECT(ADDRESS(($AO8-1)*36+($AP8-1)*12+$AQ8+4,COLUMN())),INDIRECT(ADDRESS(($AO8-1)*3+$AP8+5,$AQ8+7)))&gt;=1,0,INDIRECT(ADDRESS(($AO8-1)*3+$AP8+5,$AQ8+7)))))</f>
        <v>0</v>
      </c>
      <c r="AS8" s="502">
        <f ca="1">COUNTIF(INDIRECT("H"&amp;(ROW()+12*(($AO8-1)*3+$AP8)-ROW())/12+5):INDIRECT("S"&amp;(ROW()+12*(($AO8-1)*3+$AP8)-ROW())/12+5),AR8)</f>
        <v>0</v>
      </c>
      <c r="AT8" s="506">
        <f ca="1">IF($AQ8=1,IF(INDIRECT(ADDRESS(($AO8-1)*3+$AP8+5,$AQ8+20))="",0,INDIRECT(ADDRESS(($AO8-1)*3+$AP8+5,$AQ8+20))),IF(INDIRECT(ADDRESS(($AO8-1)*3+$AP8+5,$AQ8+20))="",0,IF(COUNTIF(INDIRECT(ADDRESS(($AO8-1)*36+($AP8-1)*12+6,COLUMN())):INDIRECT(ADDRESS(($AO8-1)*36+($AP8-1)*12+$AQ8+4,COLUMN())),INDIRECT(ADDRESS(($AO8-1)*3+$AP8+5,$AQ8+20)))&gt;=1,0,INDIRECT(ADDRESS(($AO8-1)*3+$AP8+5,$AQ8+20)))))</f>
        <v>0</v>
      </c>
      <c r="AU8" s="502">
        <f ca="1">COUNTIF(INDIRECT("U"&amp;(ROW()+12*(($AO8-1)*3+$AP8)-ROW())/12+5):INDIRECT("AF"&amp;(ROW()+12*(($AO8-1)*3+$AP8)-ROW())/12+5),AT8)</f>
        <v>0</v>
      </c>
      <c r="AV8" s="502">
        <f ca="1">IF(AND(AR8+AT8&gt;0,AS8+AU8&gt;0),COUNTIF(AV$6:AV7,"&gt;0")+1,0)</f>
        <v>0</v>
      </c>
      <c r="BF8" s="502">
        <v>3</v>
      </c>
      <c r="BH8" s="508"/>
      <c r="BI8" s="508"/>
      <c r="BJ8" s="508"/>
      <c r="BK8" s="508"/>
      <c r="BL8" s="508"/>
      <c r="BM8" s="508"/>
      <c r="BN8" s="508"/>
      <c r="BO8" s="508"/>
      <c r="BP8" s="508"/>
      <c r="BQ8" s="508"/>
      <c r="BR8" s="508"/>
      <c r="BS8" s="508"/>
      <c r="BT8" s="507"/>
      <c r="BU8" s="508"/>
      <c r="BV8" s="508"/>
      <c r="BW8" s="508"/>
      <c r="BX8" s="508"/>
      <c r="BY8" s="508"/>
      <c r="BZ8" s="508"/>
      <c r="CA8" s="508"/>
      <c r="CB8" s="508"/>
      <c r="CC8" s="508"/>
      <c r="CD8" s="508"/>
      <c r="CE8" s="508"/>
      <c r="CF8" s="508"/>
    </row>
    <row r="9" spans="1:84">
      <c r="A9" s="1302">
        <v>2</v>
      </c>
      <c r="B9" s="1314"/>
      <c r="C9" s="1314"/>
      <c r="D9" s="1304"/>
      <c r="E9" s="1307"/>
      <c r="F9" s="1304"/>
      <c r="G9" s="308" t="s">
        <v>391</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309">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309">
        <f t="shared" si="4"/>
        <v>0</v>
      </c>
      <c r="AH9" s="1290"/>
      <c r="AI9" s="507"/>
      <c r="AJ9" s="507"/>
      <c r="AK9" s="507"/>
      <c r="AL9" s="507"/>
      <c r="AM9" s="507"/>
      <c r="AN9" s="507"/>
      <c r="AO9" s="502">
        <v>1</v>
      </c>
      <c r="AP9" s="502">
        <v>1</v>
      </c>
      <c r="AQ9" s="502">
        <v>4</v>
      </c>
      <c r="AR9" s="506">
        <f ca="1">IF($AQ9=1,IF(INDIRECT(ADDRESS(($AO9-1)*3+$AP9+5,$AQ9+7))="",0,INDIRECT(ADDRESS(($AO9-1)*3+$AP9+5,$AQ9+7))),IF(INDIRECT(ADDRESS(($AO9-1)*3+$AP9+5,$AQ9+7))="",0,IF(COUNTIF(INDIRECT(ADDRESS(($AO9-1)*36+($AP9-1)*12+6,COLUMN())):INDIRECT(ADDRESS(($AO9-1)*36+($AP9-1)*12+$AQ9+4,COLUMN())),INDIRECT(ADDRESS(($AO9-1)*3+$AP9+5,$AQ9+7)))&gt;=1,0,INDIRECT(ADDRESS(($AO9-1)*3+$AP9+5,$AQ9+7)))))</f>
        <v>0</v>
      </c>
      <c r="AS9" s="502">
        <f ca="1">COUNTIF(INDIRECT("H"&amp;(ROW()+12*(($AO9-1)*3+$AP9)-ROW())/12+5):INDIRECT("S"&amp;(ROW()+12*(($AO9-1)*3+$AP9)-ROW())/12+5),AR9)</f>
        <v>0</v>
      </c>
      <c r="AT9" s="506">
        <f ca="1">IF($AQ9=1,IF(INDIRECT(ADDRESS(($AO9-1)*3+$AP9+5,$AQ9+20))="",0,INDIRECT(ADDRESS(($AO9-1)*3+$AP9+5,$AQ9+20))),IF(INDIRECT(ADDRESS(($AO9-1)*3+$AP9+5,$AQ9+20))="",0,IF(COUNTIF(INDIRECT(ADDRESS(($AO9-1)*36+($AP9-1)*12+6,COLUMN())):INDIRECT(ADDRESS(($AO9-1)*36+($AP9-1)*12+$AQ9+4,COLUMN())),INDIRECT(ADDRESS(($AO9-1)*3+$AP9+5,$AQ9+20)))&gt;=1,0,INDIRECT(ADDRESS(($AO9-1)*3+$AP9+5,$AQ9+20)))))</f>
        <v>0</v>
      </c>
      <c r="AU9" s="502">
        <f ca="1">COUNTIF(INDIRECT("U"&amp;(ROW()+12*(($AO9-1)*3+$AP9)-ROW())/12+5):INDIRECT("AF"&amp;(ROW()+12*(($AO9-1)*3+$AP9)-ROW())/12+5),AT9)</f>
        <v>0</v>
      </c>
      <c r="AV9" s="502">
        <f ca="1">IF(AND(AR9+AT9&gt;0,AS9+AU9&gt;0),COUNTIF(AV$6:AV8,"&gt;0")+1,0)</f>
        <v>0</v>
      </c>
      <c r="BF9" s="502">
        <v>1</v>
      </c>
      <c r="BH9" s="508">
        <f t="shared" ref="BH9:BS9" si="13">SUM(H9:H10)</f>
        <v>0</v>
      </c>
      <c r="BI9" s="508">
        <f t="shared" si="13"/>
        <v>0</v>
      </c>
      <c r="BJ9" s="508">
        <f t="shared" si="13"/>
        <v>0</v>
      </c>
      <c r="BK9" s="508">
        <f t="shared" si="13"/>
        <v>0</v>
      </c>
      <c r="BL9" s="508">
        <f t="shared" si="13"/>
        <v>0</v>
      </c>
      <c r="BM9" s="508">
        <f t="shared" si="13"/>
        <v>0</v>
      </c>
      <c r="BN9" s="508">
        <f t="shared" si="13"/>
        <v>0</v>
      </c>
      <c r="BO9" s="508">
        <f t="shared" si="13"/>
        <v>0</v>
      </c>
      <c r="BP9" s="508">
        <f t="shared" si="13"/>
        <v>0</v>
      </c>
      <c r="BQ9" s="508">
        <f t="shared" si="13"/>
        <v>0</v>
      </c>
      <c r="BR9" s="508">
        <f t="shared" si="13"/>
        <v>0</v>
      </c>
      <c r="BS9" s="508">
        <f t="shared" si="13"/>
        <v>0</v>
      </c>
      <c r="BT9" s="507"/>
      <c r="BU9" s="508">
        <f t="shared" ref="BU9:CF9" si="14">SUM(U9:U10)</f>
        <v>0</v>
      </c>
      <c r="BV9" s="508">
        <f t="shared" si="14"/>
        <v>0</v>
      </c>
      <c r="BW9" s="508">
        <f t="shared" si="14"/>
        <v>0</v>
      </c>
      <c r="BX9" s="508">
        <f t="shared" si="14"/>
        <v>0</v>
      </c>
      <c r="BY9" s="508">
        <f t="shared" si="14"/>
        <v>0</v>
      </c>
      <c r="BZ9" s="508">
        <f t="shared" si="14"/>
        <v>0</v>
      </c>
      <c r="CA9" s="508">
        <f t="shared" si="14"/>
        <v>0</v>
      </c>
      <c r="CB9" s="508">
        <f t="shared" si="14"/>
        <v>0</v>
      </c>
      <c r="CC9" s="508">
        <f t="shared" si="14"/>
        <v>0</v>
      </c>
      <c r="CD9" s="508">
        <f t="shared" si="14"/>
        <v>0</v>
      </c>
      <c r="CE9" s="508">
        <f t="shared" si="14"/>
        <v>0</v>
      </c>
      <c r="CF9" s="508">
        <f t="shared" si="14"/>
        <v>0</v>
      </c>
    </row>
    <row r="10" spans="1:84">
      <c r="A10" s="1315"/>
      <c r="B10" s="1305"/>
      <c r="C10" s="1305"/>
      <c r="D10" s="1305"/>
      <c r="E10" s="1308"/>
      <c r="F10" s="1305"/>
      <c r="G10" s="310" t="s">
        <v>390</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311">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311">
        <f t="shared" si="4"/>
        <v>0</v>
      </c>
      <c r="AH10" s="1291"/>
      <c r="AI10" s="507"/>
      <c r="AJ10" s="507"/>
      <c r="AK10" s="507"/>
      <c r="AL10" s="507"/>
      <c r="AM10" s="507"/>
      <c r="AN10" s="507"/>
      <c r="AO10" s="502">
        <v>1</v>
      </c>
      <c r="AP10" s="502">
        <v>1</v>
      </c>
      <c r="AQ10" s="502">
        <v>5</v>
      </c>
      <c r="AR10" s="506">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02">
        <f ca="1">COUNTIF(INDIRECT("H"&amp;(ROW()+12*(($AO10-1)*3+$AP10)-ROW())/12+5):INDIRECT("S"&amp;(ROW()+12*(($AO10-1)*3+$AP10)-ROW())/12+5),AR10)</f>
        <v>0</v>
      </c>
      <c r="AT10" s="506">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502">
        <f ca="1">COUNTIF(INDIRECT("U"&amp;(ROW()+12*(($AO10-1)*3+$AP10)-ROW())/12+5):INDIRECT("AF"&amp;(ROW()+12*(($AO10-1)*3+$AP10)-ROW())/12+5),AT10)</f>
        <v>0</v>
      </c>
      <c r="AV10" s="502">
        <f ca="1">IF(AND(AR10+AT10&gt;0,AS10+AU10&gt;0),COUNTIF(AV$6:AV9,"&gt;0")+1,0)</f>
        <v>0</v>
      </c>
      <c r="BF10" s="502">
        <v>2</v>
      </c>
      <c r="BG10" s="502" t="s">
        <v>389</v>
      </c>
      <c r="BH10" s="508">
        <f>IF(BH9+BU9&gt;マスタ!$C$3,1,0)</f>
        <v>0</v>
      </c>
      <c r="BI10" s="508">
        <f>IF(BI9+BV9&gt;マスタ!$C$3,1,0)</f>
        <v>0</v>
      </c>
      <c r="BJ10" s="508">
        <f>IF(BJ9+BW9&gt;マスタ!$C$3,1,0)</f>
        <v>0</v>
      </c>
      <c r="BK10" s="508">
        <f>IF(BK9+BX9&gt;マスタ!$C$3,1,0)</f>
        <v>0</v>
      </c>
      <c r="BL10" s="508">
        <f>IF(BL9+BY9&gt;マスタ!$C$3,1,0)</f>
        <v>0</v>
      </c>
      <c r="BM10" s="508">
        <f>IF(BM9+BZ9&gt;マスタ!$C$3,1,0)</f>
        <v>0</v>
      </c>
      <c r="BN10" s="508">
        <f>IF(BN9+CA9&gt;マスタ!$C$3,1,0)</f>
        <v>0</v>
      </c>
      <c r="BO10" s="508">
        <f>IF(BO9+CB9&gt;マスタ!$C$3,1,0)</f>
        <v>0</v>
      </c>
      <c r="BP10" s="508">
        <f>IF(BP9+CC9&gt;マスタ!$C$3,1,0)</f>
        <v>0</v>
      </c>
      <c r="BQ10" s="508">
        <f>IF(BQ9+CD9&gt;マスタ!$C$3,1,0)</f>
        <v>0</v>
      </c>
      <c r="BR10" s="508">
        <f>IF(BR9+CE9&gt;マスタ!$C$3,1,0)</f>
        <v>0</v>
      </c>
      <c r="BS10" s="508">
        <f>IF(BS9+CF9&gt;マスタ!$C$3,1,0)</f>
        <v>0</v>
      </c>
      <c r="BT10" s="507"/>
      <c r="BU10" s="508"/>
      <c r="BV10" s="508"/>
      <c r="BW10" s="508"/>
      <c r="BX10" s="508"/>
      <c r="BY10" s="508"/>
      <c r="BZ10" s="508"/>
      <c r="CA10" s="508"/>
      <c r="CB10" s="508"/>
      <c r="CC10" s="508"/>
      <c r="CD10" s="508"/>
      <c r="CE10" s="508"/>
      <c r="CF10" s="508"/>
    </row>
    <row r="11" spans="1:84">
      <c r="A11" s="1303"/>
      <c r="B11" s="1306"/>
      <c r="C11" s="1306"/>
      <c r="D11" s="1306"/>
      <c r="E11" s="1309"/>
      <c r="F11" s="1306"/>
      <c r="G11" s="314" t="s">
        <v>517</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313">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313">
        <f t="shared" si="4"/>
        <v>0</v>
      </c>
      <c r="AH11" s="1292"/>
      <c r="AI11" s="507"/>
      <c r="AJ11" s="507"/>
      <c r="AK11" s="507"/>
      <c r="AL11" s="507"/>
      <c r="AM11" s="507"/>
      <c r="AN11" s="507"/>
      <c r="AO11" s="502">
        <v>1</v>
      </c>
      <c r="AP11" s="502">
        <v>1</v>
      </c>
      <c r="AQ11" s="502">
        <v>6</v>
      </c>
      <c r="AR11" s="506">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02">
        <f ca="1">COUNTIF(INDIRECT("H"&amp;(ROW()+12*(($AO11-1)*3+$AP11)-ROW())/12+5):INDIRECT("S"&amp;(ROW()+12*(($AO11-1)*3+$AP11)-ROW())/12+5),AR11)</f>
        <v>0</v>
      </c>
      <c r="AT11" s="506">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502">
        <f ca="1">COUNTIF(INDIRECT("U"&amp;(ROW()+12*(($AO11-1)*3+$AP11)-ROW())/12+5):INDIRECT("AF"&amp;(ROW()+12*(($AO11-1)*3+$AP11)-ROW())/12+5),AT11)</f>
        <v>0</v>
      </c>
      <c r="AV11" s="502">
        <f ca="1">IF(AND(AR11+AT11&gt;0,AS11+AU11&gt;0),COUNTIF(AV$6:AV10,"&gt;0")+1,0)</f>
        <v>0</v>
      </c>
      <c r="BF11" s="502">
        <v>3</v>
      </c>
      <c r="BH11" s="508"/>
      <c r="BI11" s="508"/>
      <c r="BJ11" s="508"/>
      <c r="BK11" s="508"/>
      <c r="BL11" s="508"/>
      <c r="BM11" s="508"/>
      <c r="BN11" s="508"/>
      <c r="BO11" s="508"/>
      <c r="BP11" s="508"/>
      <c r="BQ11" s="508"/>
      <c r="BR11" s="508"/>
      <c r="BS11" s="508"/>
      <c r="BT11" s="507"/>
      <c r="BU11" s="508"/>
      <c r="BV11" s="508"/>
      <c r="BW11" s="508"/>
      <c r="BX11" s="508"/>
      <c r="BY11" s="508"/>
      <c r="BZ11" s="508"/>
      <c r="CA11" s="508"/>
      <c r="CB11" s="508"/>
      <c r="CC11" s="508"/>
      <c r="CD11" s="508"/>
      <c r="CE11" s="508"/>
      <c r="CF11" s="508"/>
    </row>
    <row r="12" spans="1:84">
      <c r="A12" s="1302">
        <v>3</v>
      </c>
      <c r="B12" s="1314"/>
      <c r="C12" s="1314"/>
      <c r="D12" s="1304"/>
      <c r="E12" s="1307"/>
      <c r="F12" s="1304"/>
      <c r="G12" s="308" t="s">
        <v>391</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309">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309">
        <f t="shared" si="4"/>
        <v>0</v>
      </c>
      <c r="AH12" s="1290"/>
      <c r="AI12" s="507"/>
      <c r="AJ12" s="507"/>
      <c r="AK12" s="507"/>
      <c r="AL12" s="507"/>
      <c r="AM12" s="507"/>
      <c r="AN12" s="507"/>
      <c r="AO12" s="502">
        <v>1</v>
      </c>
      <c r="AP12" s="502">
        <v>1</v>
      </c>
      <c r="AQ12" s="502">
        <v>7</v>
      </c>
      <c r="AR12" s="506">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02">
        <f ca="1">COUNTIF(INDIRECT("H"&amp;(ROW()+12*(($AO12-1)*3+$AP12)-ROW())/12+5):INDIRECT("S"&amp;(ROW()+12*(($AO12-1)*3+$AP12)-ROW())/12+5),AR12)</f>
        <v>0</v>
      </c>
      <c r="AT12" s="506">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502">
        <f ca="1">COUNTIF(INDIRECT("U"&amp;(ROW()+12*(($AO12-1)*3+$AP12)-ROW())/12+5):INDIRECT("AF"&amp;(ROW()+12*(($AO12-1)*3+$AP12)-ROW())/12+5),AT12)</f>
        <v>0</v>
      </c>
      <c r="AV12" s="502">
        <f ca="1">IF(AND(AR12+AT12&gt;0,AS12+AU12&gt;0),COUNTIF(AV$6:AV11,"&gt;0")+1,0)</f>
        <v>0</v>
      </c>
      <c r="BF12" s="502">
        <v>1</v>
      </c>
      <c r="BH12" s="508">
        <f t="shared" ref="BH12:BS12" si="21">SUM(H12:H13)</f>
        <v>0</v>
      </c>
      <c r="BI12" s="508">
        <f t="shared" si="21"/>
        <v>0</v>
      </c>
      <c r="BJ12" s="508">
        <f t="shared" si="21"/>
        <v>0</v>
      </c>
      <c r="BK12" s="508">
        <f t="shared" si="21"/>
        <v>0</v>
      </c>
      <c r="BL12" s="508">
        <f t="shared" si="21"/>
        <v>0</v>
      </c>
      <c r="BM12" s="508">
        <f t="shared" si="21"/>
        <v>0</v>
      </c>
      <c r="BN12" s="508">
        <f t="shared" si="21"/>
        <v>0</v>
      </c>
      <c r="BO12" s="508">
        <f t="shared" si="21"/>
        <v>0</v>
      </c>
      <c r="BP12" s="508">
        <f t="shared" si="21"/>
        <v>0</v>
      </c>
      <c r="BQ12" s="508">
        <f t="shared" si="21"/>
        <v>0</v>
      </c>
      <c r="BR12" s="508">
        <f t="shared" si="21"/>
        <v>0</v>
      </c>
      <c r="BS12" s="508">
        <f t="shared" si="21"/>
        <v>0</v>
      </c>
      <c r="BT12" s="507"/>
      <c r="BU12" s="508">
        <f t="shared" ref="BU12:CF12" si="22">SUM(U12:U13)</f>
        <v>0</v>
      </c>
      <c r="BV12" s="508">
        <f t="shared" si="22"/>
        <v>0</v>
      </c>
      <c r="BW12" s="508">
        <f t="shared" si="22"/>
        <v>0</v>
      </c>
      <c r="BX12" s="508">
        <f t="shared" si="22"/>
        <v>0</v>
      </c>
      <c r="BY12" s="508">
        <f t="shared" si="22"/>
        <v>0</v>
      </c>
      <c r="BZ12" s="508">
        <f t="shared" si="22"/>
        <v>0</v>
      </c>
      <c r="CA12" s="508">
        <f t="shared" si="22"/>
        <v>0</v>
      </c>
      <c r="CB12" s="508">
        <f t="shared" si="22"/>
        <v>0</v>
      </c>
      <c r="CC12" s="508">
        <f t="shared" si="22"/>
        <v>0</v>
      </c>
      <c r="CD12" s="508">
        <f t="shared" si="22"/>
        <v>0</v>
      </c>
      <c r="CE12" s="508">
        <f t="shared" si="22"/>
        <v>0</v>
      </c>
      <c r="CF12" s="508">
        <f t="shared" si="22"/>
        <v>0</v>
      </c>
    </row>
    <row r="13" spans="1:84">
      <c r="A13" s="1315"/>
      <c r="B13" s="1305"/>
      <c r="C13" s="1305"/>
      <c r="D13" s="1305"/>
      <c r="E13" s="1308"/>
      <c r="F13" s="1305"/>
      <c r="G13" s="310" t="s">
        <v>390</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311">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311">
        <f t="shared" si="4"/>
        <v>0</v>
      </c>
      <c r="AH13" s="1291"/>
      <c r="AI13" s="507"/>
      <c r="AJ13" s="507"/>
      <c r="AK13" s="507"/>
      <c r="AL13" s="507"/>
      <c r="AM13" s="507"/>
      <c r="AN13" s="507"/>
      <c r="AO13" s="502">
        <v>1</v>
      </c>
      <c r="AP13" s="502">
        <v>1</v>
      </c>
      <c r="AQ13" s="502">
        <v>8</v>
      </c>
      <c r="AR13" s="506">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02">
        <f ca="1">COUNTIF(INDIRECT("H"&amp;(ROW()+12*(($AO13-1)*3+$AP13)-ROW())/12+5):INDIRECT("S"&amp;(ROW()+12*(($AO13-1)*3+$AP13)-ROW())/12+5),AR13)</f>
        <v>0</v>
      </c>
      <c r="AT13" s="506">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502">
        <f ca="1">COUNTIF(INDIRECT("U"&amp;(ROW()+12*(($AO13-1)*3+$AP13)-ROW())/12+5):INDIRECT("AF"&amp;(ROW()+12*(($AO13-1)*3+$AP13)-ROW())/12+5),AT13)</f>
        <v>0</v>
      </c>
      <c r="AV13" s="502">
        <f ca="1">IF(AND(AR13+AT13&gt;0,AS13+AU13&gt;0),COUNTIF(AV$6:AV12,"&gt;0")+1,0)</f>
        <v>0</v>
      </c>
      <c r="BF13" s="502">
        <v>2</v>
      </c>
      <c r="BG13" s="502" t="s">
        <v>389</v>
      </c>
      <c r="BH13" s="508">
        <f>IF(BH12+BU12&gt;マスタ!$C$3,1,0)</f>
        <v>0</v>
      </c>
      <c r="BI13" s="508">
        <f>IF(BI12+BV12&gt;マスタ!$C$3,1,0)</f>
        <v>0</v>
      </c>
      <c r="BJ13" s="508">
        <f>IF(BJ12+BW12&gt;マスタ!$C$3,1,0)</f>
        <v>0</v>
      </c>
      <c r="BK13" s="508">
        <f>IF(BK12+BX12&gt;マスタ!$C$3,1,0)</f>
        <v>0</v>
      </c>
      <c r="BL13" s="508">
        <f>IF(BL12+BY12&gt;マスタ!$C$3,1,0)</f>
        <v>0</v>
      </c>
      <c r="BM13" s="508">
        <f>IF(BM12+BZ12&gt;マスタ!$C$3,1,0)</f>
        <v>0</v>
      </c>
      <c r="BN13" s="508">
        <f>IF(BN12+CA12&gt;マスタ!$C$3,1,0)</f>
        <v>0</v>
      </c>
      <c r="BO13" s="508">
        <f>IF(BO12+CB12&gt;マスタ!$C$3,1,0)</f>
        <v>0</v>
      </c>
      <c r="BP13" s="508">
        <f>IF(BP12+CC12&gt;マスタ!$C$3,1,0)</f>
        <v>0</v>
      </c>
      <c r="BQ13" s="508">
        <f>IF(BQ12+CD12&gt;マスタ!$C$3,1,0)</f>
        <v>0</v>
      </c>
      <c r="BR13" s="508">
        <f>IF(BR12+CE12&gt;マスタ!$C$3,1,0)</f>
        <v>0</v>
      </c>
      <c r="BS13" s="508">
        <f>IF(BS12+CF12&gt;マスタ!$C$3,1,0)</f>
        <v>0</v>
      </c>
      <c r="BT13" s="507"/>
      <c r="BU13" s="508"/>
      <c r="BV13" s="508"/>
      <c r="BW13" s="508"/>
      <c r="BX13" s="508"/>
      <c r="BY13" s="508"/>
      <c r="BZ13" s="508"/>
      <c r="CA13" s="508"/>
      <c r="CB13" s="508"/>
      <c r="CC13" s="508"/>
      <c r="CD13" s="508"/>
      <c r="CE13" s="508"/>
      <c r="CF13" s="508"/>
    </row>
    <row r="14" spans="1:84">
      <c r="A14" s="1303"/>
      <c r="B14" s="1306"/>
      <c r="C14" s="1306"/>
      <c r="D14" s="1306"/>
      <c r="E14" s="1309"/>
      <c r="F14" s="1306"/>
      <c r="G14" s="314" t="s">
        <v>517</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313">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313">
        <f t="shared" si="4"/>
        <v>0</v>
      </c>
      <c r="AH14" s="1292"/>
      <c r="AI14" s="507"/>
      <c r="AJ14" s="507"/>
      <c r="AK14" s="507"/>
      <c r="AL14" s="507"/>
      <c r="AM14" s="507"/>
      <c r="AN14" s="507"/>
      <c r="AO14" s="502">
        <v>1</v>
      </c>
      <c r="AP14" s="502">
        <v>1</v>
      </c>
      <c r="AQ14" s="502">
        <v>9</v>
      </c>
      <c r="AR14" s="506">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02">
        <f ca="1">COUNTIF(INDIRECT("H"&amp;(ROW()+12*(($AO14-1)*3+$AP14)-ROW())/12+5):INDIRECT("S"&amp;(ROW()+12*(($AO14-1)*3+$AP14)-ROW())/12+5),AR14)</f>
        <v>0</v>
      </c>
      <c r="AT14" s="506">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502">
        <f ca="1">COUNTIF(INDIRECT("U"&amp;(ROW()+12*(($AO14-1)*3+$AP14)-ROW())/12+5):INDIRECT("AF"&amp;(ROW()+12*(($AO14-1)*3+$AP14)-ROW())/12+5),AT14)</f>
        <v>0</v>
      </c>
      <c r="AV14" s="502">
        <f ca="1">IF(AND(AR14+AT14&gt;0,AS14+AU14&gt;0),COUNTIF(AV$6:AV13,"&gt;0")+1,0)</f>
        <v>0</v>
      </c>
      <c r="BF14" s="502">
        <v>3</v>
      </c>
      <c r="BH14" s="508"/>
      <c r="BI14" s="508"/>
      <c r="BJ14" s="508"/>
      <c r="BK14" s="508"/>
      <c r="BL14" s="508"/>
      <c r="BM14" s="508"/>
      <c r="BN14" s="508"/>
      <c r="BO14" s="508"/>
      <c r="BP14" s="508"/>
      <c r="BQ14" s="508"/>
      <c r="BR14" s="508"/>
      <c r="BS14" s="508"/>
      <c r="BT14" s="507"/>
      <c r="BU14" s="508"/>
      <c r="BV14" s="508"/>
      <c r="BW14" s="508"/>
      <c r="BX14" s="508"/>
      <c r="BY14" s="508"/>
      <c r="BZ14" s="508"/>
      <c r="CA14" s="508"/>
      <c r="CB14" s="508"/>
      <c r="CC14" s="508"/>
      <c r="CD14" s="508"/>
      <c r="CE14" s="508"/>
      <c r="CF14" s="508"/>
    </row>
    <row r="15" spans="1:84">
      <c r="A15" s="1316">
        <v>4</v>
      </c>
      <c r="B15" s="1314"/>
      <c r="C15" s="1314"/>
      <c r="D15" s="1304"/>
      <c r="E15" s="1307"/>
      <c r="F15" s="1304"/>
      <c r="G15" s="308" t="s">
        <v>391</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309">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309">
        <f t="shared" si="4"/>
        <v>0</v>
      </c>
      <c r="AH15" s="1290"/>
      <c r="AI15" s="507"/>
      <c r="AJ15" s="507"/>
      <c r="AK15" s="507"/>
      <c r="AL15" s="507"/>
      <c r="AM15" s="507"/>
      <c r="AN15" s="507"/>
      <c r="AO15" s="502">
        <v>1</v>
      </c>
      <c r="AP15" s="502">
        <v>1</v>
      </c>
      <c r="AQ15" s="502">
        <v>10</v>
      </c>
      <c r="AR15" s="506">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02">
        <f ca="1">COUNTIF(INDIRECT("H"&amp;(ROW()+12*(($AO15-1)*3+$AP15)-ROW())/12+5):INDIRECT("S"&amp;(ROW()+12*(($AO15-1)*3+$AP15)-ROW())/12+5),AR15)</f>
        <v>0</v>
      </c>
      <c r="AT15" s="506">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502">
        <f ca="1">COUNTIF(INDIRECT("U"&amp;(ROW()+12*(($AO15-1)*3+$AP15)-ROW())/12+5):INDIRECT("AF"&amp;(ROW()+12*(($AO15-1)*3+$AP15)-ROW())/12+5),AT15)</f>
        <v>0</v>
      </c>
      <c r="AV15" s="502">
        <f ca="1">IF(AND(AR15+AT15&gt;0,AS15+AU15&gt;0),COUNTIF(AV$6:AV14,"&gt;0")+1,0)</f>
        <v>0</v>
      </c>
      <c r="BF15" s="502">
        <v>1</v>
      </c>
      <c r="BH15" s="508">
        <f t="shared" ref="BH15:BS15" si="29">SUM(H15:H16)</f>
        <v>0</v>
      </c>
      <c r="BI15" s="508">
        <f t="shared" si="29"/>
        <v>0</v>
      </c>
      <c r="BJ15" s="508">
        <f t="shared" si="29"/>
        <v>0</v>
      </c>
      <c r="BK15" s="508">
        <f t="shared" si="29"/>
        <v>0</v>
      </c>
      <c r="BL15" s="508">
        <f t="shared" si="29"/>
        <v>0</v>
      </c>
      <c r="BM15" s="508">
        <f t="shared" si="29"/>
        <v>0</v>
      </c>
      <c r="BN15" s="508">
        <f t="shared" si="29"/>
        <v>0</v>
      </c>
      <c r="BO15" s="508">
        <f t="shared" si="29"/>
        <v>0</v>
      </c>
      <c r="BP15" s="508">
        <f t="shared" si="29"/>
        <v>0</v>
      </c>
      <c r="BQ15" s="508">
        <f t="shared" si="29"/>
        <v>0</v>
      </c>
      <c r="BR15" s="508">
        <f t="shared" si="29"/>
        <v>0</v>
      </c>
      <c r="BS15" s="508">
        <f t="shared" si="29"/>
        <v>0</v>
      </c>
      <c r="BT15" s="507"/>
      <c r="BU15" s="508">
        <f t="shared" ref="BU15:CF15" si="30">SUM(U15:U16)</f>
        <v>0</v>
      </c>
      <c r="BV15" s="508">
        <f t="shared" si="30"/>
        <v>0</v>
      </c>
      <c r="BW15" s="508">
        <f t="shared" si="30"/>
        <v>0</v>
      </c>
      <c r="BX15" s="508">
        <f t="shared" si="30"/>
        <v>0</v>
      </c>
      <c r="BY15" s="508">
        <f t="shared" si="30"/>
        <v>0</v>
      </c>
      <c r="BZ15" s="508">
        <f t="shared" si="30"/>
        <v>0</v>
      </c>
      <c r="CA15" s="508">
        <f t="shared" si="30"/>
        <v>0</v>
      </c>
      <c r="CB15" s="508">
        <f t="shared" si="30"/>
        <v>0</v>
      </c>
      <c r="CC15" s="508">
        <f t="shared" si="30"/>
        <v>0</v>
      </c>
      <c r="CD15" s="508">
        <f t="shared" si="30"/>
        <v>0</v>
      </c>
      <c r="CE15" s="508">
        <f t="shared" si="30"/>
        <v>0</v>
      </c>
      <c r="CF15" s="508">
        <f t="shared" si="30"/>
        <v>0</v>
      </c>
    </row>
    <row r="16" spans="1:84">
      <c r="A16" s="1317"/>
      <c r="B16" s="1311"/>
      <c r="C16" s="1311"/>
      <c r="D16" s="1305"/>
      <c r="E16" s="1308"/>
      <c r="F16" s="1305"/>
      <c r="G16" s="310" t="s">
        <v>390</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311">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311">
        <f t="shared" si="4"/>
        <v>0</v>
      </c>
      <c r="AH16" s="1291"/>
      <c r="AI16" s="507"/>
      <c r="AJ16" s="507"/>
      <c r="AK16" s="507"/>
      <c r="AL16" s="507"/>
      <c r="AM16" s="507"/>
      <c r="AN16" s="507"/>
      <c r="AO16" s="502">
        <v>1</v>
      </c>
      <c r="AP16" s="502">
        <v>1</v>
      </c>
      <c r="AQ16" s="502">
        <v>11</v>
      </c>
      <c r="AR16" s="506">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02">
        <f ca="1">COUNTIF(INDIRECT("H"&amp;(ROW()+12*(($AO16-1)*3+$AP16)-ROW())/12+5):INDIRECT("S"&amp;(ROW()+12*(($AO16-1)*3+$AP16)-ROW())/12+5),AR16)</f>
        <v>0</v>
      </c>
      <c r="AT16" s="506">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502">
        <f ca="1">COUNTIF(INDIRECT("U"&amp;(ROW()+12*(($AO16-1)*3+$AP16)-ROW())/12+5):INDIRECT("AF"&amp;(ROW()+12*(($AO16-1)*3+$AP16)-ROW())/12+5),AT16)</f>
        <v>0</v>
      </c>
      <c r="AV16" s="502">
        <f ca="1">IF(AND(AR16+AT16&gt;0,AS16+AU16&gt;0),COUNTIF(AV$6:AV15,"&gt;0")+1,0)</f>
        <v>0</v>
      </c>
      <c r="BF16" s="502">
        <v>2</v>
      </c>
      <c r="BG16" s="502" t="s">
        <v>389</v>
      </c>
      <c r="BH16" s="508">
        <f>IF(BH15+BU15&gt;マスタ!$C$3,1,0)</f>
        <v>0</v>
      </c>
      <c r="BI16" s="508">
        <f>IF(BI15+BV15&gt;マスタ!$C$3,1,0)</f>
        <v>0</v>
      </c>
      <c r="BJ16" s="508">
        <f>IF(BJ15+BW15&gt;マスタ!$C$3,1,0)</f>
        <v>0</v>
      </c>
      <c r="BK16" s="508">
        <f>IF(BK15+BX15&gt;マスタ!$C$3,1,0)</f>
        <v>0</v>
      </c>
      <c r="BL16" s="508">
        <f>IF(BL15+BY15&gt;マスタ!$C$3,1,0)</f>
        <v>0</v>
      </c>
      <c r="BM16" s="508">
        <f>IF(BM15+BZ15&gt;マスタ!$C$3,1,0)</f>
        <v>0</v>
      </c>
      <c r="BN16" s="508">
        <f>IF(BN15+CA15&gt;マスタ!$C$3,1,0)</f>
        <v>0</v>
      </c>
      <c r="BO16" s="508">
        <f>IF(BO15+CB15&gt;マスタ!$C$3,1,0)</f>
        <v>0</v>
      </c>
      <c r="BP16" s="508">
        <f>IF(BP15+CC15&gt;マスタ!$C$3,1,0)</f>
        <v>0</v>
      </c>
      <c r="BQ16" s="508">
        <f>IF(BQ15+CD15&gt;マスタ!$C$3,1,0)</f>
        <v>0</v>
      </c>
      <c r="BR16" s="508">
        <f>IF(BR15+CE15&gt;マスタ!$C$3,1,0)</f>
        <v>0</v>
      </c>
      <c r="BS16" s="508">
        <f>IF(BS15+CF15&gt;マスタ!$C$3,1,0)</f>
        <v>0</v>
      </c>
      <c r="BT16" s="507"/>
      <c r="BU16" s="508"/>
      <c r="BV16" s="508"/>
      <c r="BW16" s="508"/>
      <c r="BX16" s="508"/>
      <c r="BY16" s="508"/>
      <c r="BZ16" s="508"/>
      <c r="CA16" s="508"/>
      <c r="CB16" s="508"/>
      <c r="CC16" s="508"/>
      <c r="CD16" s="508"/>
      <c r="CE16" s="508"/>
      <c r="CF16" s="508"/>
    </row>
    <row r="17" spans="1:84">
      <c r="A17" s="1318"/>
      <c r="B17" s="1312"/>
      <c r="C17" s="1312"/>
      <c r="D17" s="1306"/>
      <c r="E17" s="1309"/>
      <c r="F17" s="1306"/>
      <c r="G17" s="314" t="s">
        <v>517</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313">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313">
        <f t="shared" si="4"/>
        <v>0</v>
      </c>
      <c r="AH17" s="1292"/>
      <c r="AI17" s="507"/>
      <c r="AJ17" s="507"/>
      <c r="AK17" s="507"/>
      <c r="AL17" s="507"/>
      <c r="AM17" s="507"/>
      <c r="AN17" s="507"/>
      <c r="AO17" s="502">
        <v>1</v>
      </c>
      <c r="AP17" s="502">
        <v>1</v>
      </c>
      <c r="AQ17" s="502">
        <v>12</v>
      </c>
      <c r="AR17" s="506">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02">
        <f ca="1">COUNTIF(INDIRECT("H"&amp;(ROW()+12*(($AO17-1)*3+$AP17)-ROW())/12+5):INDIRECT("S"&amp;(ROW()+12*(($AO17-1)*3+$AP17)-ROW())/12+5),AR17)</f>
        <v>0</v>
      </c>
      <c r="AT17" s="506">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502">
        <f ca="1">COUNTIF(INDIRECT("U"&amp;(ROW()+12*(($AO17-1)*3+$AP17)-ROW())/12+5):INDIRECT("AF"&amp;(ROW()+12*(($AO17-1)*3+$AP17)-ROW())/12+5),AT17)</f>
        <v>0</v>
      </c>
      <c r="AV17" s="502">
        <f ca="1">IF(AND(AR17+AT17&gt;0,AS17+AU17&gt;0),COUNTIF(AV$6:AV16,"&gt;0")+1,0)</f>
        <v>0</v>
      </c>
      <c r="BF17" s="502">
        <v>3</v>
      </c>
      <c r="BH17" s="508"/>
      <c r="BI17" s="508"/>
      <c r="BJ17" s="508"/>
      <c r="BK17" s="508"/>
      <c r="BL17" s="508"/>
      <c r="BM17" s="508"/>
      <c r="BN17" s="508"/>
      <c r="BO17" s="508"/>
      <c r="BP17" s="508"/>
      <c r="BQ17" s="508"/>
      <c r="BR17" s="508"/>
      <c r="BS17" s="508"/>
      <c r="BT17" s="507"/>
      <c r="BU17" s="508"/>
      <c r="BV17" s="508"/>
      <c r="BW17" s="508"/>
      <c r="BX17" s="508"/>
      <c r="BY17" s="508"/>
      <c r="BZ17" s="508"/>
      <c r="CA17" s="508"/>
      <c r="CB17" s="508"/>
      <c r="CC17" s="508"/>
      <c r="CD17" s="508"/>
      <c r="CE17" s="508"/>
      <c r="CF17" s="508"/>
    </row>
    <row r="18" spans="1:84">
      <c r="A18" s="1302">
        <v>5</v>
      </c>
      <c r="B18" s="1314"/>
      <c r="C18" s="1304"/>
      <c r="D18" s="1304"/>
      <c r="E18" s="1307"/>
      <c r="F18" s="1304"/>
      <c r="G18" s="308" t="s">
        <v>391</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309">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309">
        <f t="shared" si="4"/>
        <v>0</v>
      </c>
      <c r="AH18" s="1290"/>
      <c r="AI18" s="507"/>
      <c r="AJ18" s="507"/>
      <c r="AK18" s="507"/>
      <c r="AL18" s="507"/>
      <c r="AM18" s="507"/>
      <c r="AN18" s="507"/>
      <c r="AO18" s="502">
        <v>1</v>
      </c>
      <c r="AP18" s="502">
        <v>2</v>
      </c>
      <c r="AQ18" s="502">
        <v>1</v>
      </c>
      <c r="AR18" s="506">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02">
        <f ca="1">COUNTIF(INDIRECT("H"&amp;(ROW()+12*(($AO18-1)*3+$AP18)-ROW())/12+5):INDIRECT("S"&amp;(ROW()+12*(($AO18-1)*3+$AP18)-ROW())/12+5),AR18)</f>
        <v>0</v>
      </c>
      <c r="AT18" s="506">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502">
        <f ca="1">COUNTIF(INDIRECT("U"&amp;(ROW()+12*(($AO18-1)*3+$AP18)-ROW())/12+5):INDIRECT("AF"&amp;(ROW()+12*(($AO18-1)*3+$AP18)-ROW())/12+5),AT18)</f>
        <v>0</v>
      </c>
      <c r="AV18" s="502">
        <f ca="1">IF(AND(AR18+AT18&gt;0,AS18+AU18&gt;0),COUNTIF(AV$6:AV17,"&gt;0")+1,0)</f>
        <v>0</v>
      </c>
      <c r="BF18" s="502">
        <v>1</v>
      </c>
      <c r="BH18" s="508">
        <f t="shared" ref="BH18:BS18" si="37">SUM(H18:H19)</f>
        <v>0</v>
      </c>
      <c r="BI18" s="508">
        <f t="shared" si="37"/>
        <v>0</v>
      </c>
      <c r="BJ18" s="508">
        <f t="shared" si="37"/>
        <v>0</v>
      </c>
      <c r="BK18" s="508">
        <f t="shared" si="37"/>
        <v>0</v>
      </c>
      <c r="BL18" s="508">
        <f t="shared" si="37"/>
        <v>0</v>
      </c>
      <c r="BM18" s="508">
        <f t="shared" si="37"/>
        <v>0</v>
      </c>
      <c r="BN18" s="508">
        <f t="shared" si="37"/>
        <v>0</v>
      </c>
      <c r="BO18" s="508">
        <f t="shared" si="37"/>
        <v>0</v>
      </c>
      <c r="BP18" s="508">
        <f t="shared" si="37"/>
        <v>0</v>
      </c>
      <c r="BQ18" s="508">
        <f t="shared" si="37"/>
        <v>0</v>
      </c>
      <c r="BR18" s="508">
        <f t="shared" si="37"/>
        <v>0</v>
      </c>
      <c r="BS18" s="508">
        <f t="shared" si="37"/>
        <v>0</v>
      </c>
      <c r="BT18" s="507"/>
      <c r="BU18" s="508">
        <f t="shared" ref="BU18:CF18" si="38">SUM(U18:U19)</f>
        <v>0</v>
      </c>
      <c r="BV18" s="508">
        <f t="shared" si="38"/>
        <v>0</v>
      </c>
      <c r="BW18" s="508">
        <f t="shared" si="38"/>
        <v>0</v>
      </c>
      <c r="BX18" s="508">
        <f t="shared" si="38"/>
        <v>0</v>
      </c>
      <c r="BY18" s="508">
        <f t="shared" si="38"/>
        <v>0</v>
      </c>
      <c r="BZ18" s="508">
        <f t="shared" si="38"/>
        <v>0</v>
      </c>
      <c r="CA18" s="508">
        <f t="shared" si="38"/>
        <v>0</v>
      </c>
      <c r="CB18" s="508">
        <f t="shared" si="38"/>
        <v>0</v>
      </c>
      <c r="CC18" s="508">
        <f t="shared" si="38"/>
        <v>0</v>
      </c>
      <c r="CD18" s="508">
        <f t="shared" si="38"/>
        <v>0</v>
      </c>
      <c r="CE18" s="508">
        <f t="shared" si="38"/>
        <v>0</v>
      </c>
      <c r="CF18" s="508">
        <f t="shared" si="38"/>
        <v>0</v>
      </c>
    </row>
    <row r="19" spans="1:84">
      <c r="A19" s="1315"/>
      <c r="B19" s="1305"/>
      <c r="C19" s="1305"/>
      <c r="D19" s="1305"/>
      <c r="E19" s="1308"/>
      <c r="F19" s="1305"/>
      <c r="G19" s="310" t="s">
        <v>390</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311">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311">
        <f t="shared" si="4"/>
        <v>0</v>
      </c>
      <c r="AH19" s="1291"/>
      <c r="AI19" s="507"/>
      <c r="AJ19" s="507"/>
      <c r="AK19" s="507"/>
      <c r="AL19" s="507"/>
      <c r="AM19" s="507"/>
      <c r="AN19" s="507"/>
      <c r="AO19" s="502">
        <v>1</v>
      </c>
      <c r="AP19" s="502">
        <v>2</v>
      </c>
      <c r="AQ19" s="502">
        <v>2</v>
      </c>
      <c r="AR19" s="506">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02">
        <f ca="1">COUNTIF(INDIRECT("H"&amp;(ROW()+12*(($AO19-1)*3+$AP19)-ROW())/12+5):INDIRECT("S"&amp;(ROW()+12*(($AO19-1)*3+$AP19)-ROW())/12+5),AR19)</f>
        <v>0</v>
      </c>
      <c r="AT19" s="506">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502">
        <f ca="1">COUNTIF(INDIRECT("U"&amp;(ROW()+12*(($AO19-1)*3+$AP19)-ROW())/12+5):INDIRECT("AF"&amp;(ROW()+12*(($AO19-1)*3+$AP19)-ROW())/12+5),AT19)</f>
        <v>0</v>
      </c>
      <c r="AV19" s="502">
        <f ca="1">IF(AND(AR19+AT19&gt;0,AS19+AU19&gt;0),COUNTIF(AV$6:AV18,"&gt;0")+1,0)</f>
        <v>0</v>
      </c>
      <c r="BF19" s="502">
        <v>2</v>
      </c>
      <c r="BG19" s="502" t="s">
        <v>389</v>
      </c>
      <c r="BH19" s="508">
        <f>IF(BH18+BU18&gt;マスタ!$C$3,1,0)</f>
        <v>0</v>
      </c>
      <c r="BI19" s="508">
        <f>IF(BI18+BV18&gt;マスタ!$C$3,1,0)</f>
        <v>0</v>
      </c>
      <c r="BJ19" s="508">
        <f>IF(BJ18+BW18&gt;マスタ!$C$3,1,0)</f>
        <v>0</v>
      </c>
      <c r="BK19" s="508">
        <f>IF(BK18+BX18&gt;マスタ!$C$3,1,0)</f>
        <v>0</v>
      </c>
      <c r="BL19" s="508">
        <f>IF(BL18+BY18&gt;マスタ!$C$3,1,0)</f>
        <v>0</v>
      </c>
      <c r="BM19" s="508">
        <f>IF(BM18+BZ18&gt;マスタ!$C$3,1,0)</f>
        <v>0</v>
      </c>
      <c r="BN19" s="508">
        <f>IF(BN18+CA18&gt;マスタ!$C$3,1,0)</f>
        <v>0</v>
      </c>
      <c r="BO19" s="508">
        <f>IF(BO18+CB18&gt;マスタ!$C$3,1,0)</f>
        <v>0</v>
      </c>
      <c r="BP19" s="508">
        <f>IF(BP18+CC18&gt;マスタ!$C$3,1,0)</f>
        <v>0</v>
      </c>
      <c r="BQ19" s="508">
        <f>IF(BQ18+CD18&gt;マスタ!$C$3,1,0)</f>
        <v>0</v>
      </c>
      <c r="BR19" s="508">
        <f>IF(BR18+CE18&gt;マスタ!$C$3,1,0)</f>
        <v>0</v>
      </c>
      <c r="BS19" s="508">
        <f>IF(BS18+CF18&gt;マスタ!$C$3,1,0)</f>
        <v>0</v>
      </c>
      <c r="BT19" s="507"/>
      <c r="BU19" s="508"/>
      <c r="BV19" s="508"/>
      <c r="BW19" s="508"/>
      <c r="BX19" s="508"/>
      <c r="BY19" s="508"/>
      <c r="BZ19" s="508"/>
      <c r="CA19" s="508"/>
      <c r="CB19" s="508"/>
      <c r="CC19" s="508"/>
      <c r="CD19" s="508"/>
      <c r="CE19" s="508"/>
      <c r="CF19" s="508"/>
    </row>
    <row r="20" spans="1:84">
      <c r="A20" s="1303"/>
      <c r="B20" s="1306"/>
      <c r="C20" s="1306"/>
      <c r="D20" s="1306"/>
      <c r="E20" s="1309"/>
      <c r="F20" s="1306"/>
      <c r="G20" s="314" t="s">
        <v>517</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313">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313">
        <f t="shared" si="4"/>
        <v>0</v>
      </c>
      <c r="AH20" s="1292"/>
      <c r="AI20" s="507"/>
      <c r="AJ20" s="507"/>
      <c r="AK20" s="507"/>
      <c r="AL20" s="507"/>
      <c r="AM20" s="507"/>
      <c r="AN20" s="507"/>
      <c r="AO20" s="502">
        <v>1</v>
      </c>
      <c r="AP20" s="502">
        <v>2</v>
      </c>
      <c r="AQ20" s="502">
        <v>3</v>
      </c>
      <c r="AR20" s="506">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02">
        <f ca="1">COUNTIF(INDIRECT("H"&amp;(ROW()+12*(($AO20-1)*3+$AP20)-ROW())/12+5):INDIRECT("S"&amp;(ROW()+12*(($AO20-1)*3+$AP20)-ROW())/12+5),AR20)</f>
        <v>0</v>
      </c>
      <c r="AT20" s="506">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502">
        <f ca="1">COUNTIF(INDIRECT("U"&amp;(ROW()+12*(($AO20-1)*3+$AP20)-ROW())/12+5):INDIRECT("AF"&amp;(ROW()+12*(($AO20-1)*3+$AP20)-ROW())/12+5),AT20)</f>
        <v>0</v>
      </c>
      <c r="AV20" s="502">
        <f ca="1">IF(AND(AR20+AT20&gt;0,AS20+AU20&gt;0),COUNTIF(AV$6:AV19,"&gt;0")+1,0)</f>
        <v>0</v>
      </c>
      <c r="BF20" s="502">
        <v>3</v>
      </c>
      <c r="BH20" s="508"/>
      <c r="BI20" s="508"/>
      <c r="BJ20" s="508"/>
      <c r="BK20" s="508"/>
      <c r="BL20" s="508"/>
      <c r="BM20" s="508"/>
      <c r="BN20" s="508"/>
      <c r="BO20" s="508"/>
      <c r="BP20" s="508"/>
      <c r="BQ20" s="508"/>
      <c r="BR20" s="508"/>
      <c r="BS20" s="508"/>
      <c r="BT20" s="507"/>
      <c r="BU20" s="508"/>
      <c r="BV20" s="508"/>
      <c r="BW20" s="508"/>
      <c r="BX20" s="508"/>
      <c r="BY20" s="508"/>
      <c r="BZ20" s="508"/>
      <c r="CA20" s="508"/>
      <c r="CB20" s="508"/>
      <c r="CC20" s="508"/>
      <c r="CD20" s="508"/>
      <c r="CE20" s="508"/>
      <c r="CF20" s="508"/>
    </row>
    <row r="21" spans="1:84">
      <c r="A21" s="1302">
        <v>6</v>
      </c>
      <c r="B21" s="1304"/>
      <c r="C21" s="1304"/>
      <c r="D21" s="1304"/>
      <c r="E21" s="1307"/>
      <c r="F21" s="1304"/>
      <c r="G21" s="308" t="s">
        <v>391</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309">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309">
        <f t="shared" si="4"/>
        <v>0</v>
      </c>
      <c r="AH21" s="1290"/>
      <c r="AI21" s="507"/>
      <c r="AJ21" s="507"/>
      <c r="AK21" s="507"/>
      <c r="AL21" s="507"/>
      <c r="AM21" s="507"/>
      <c r="AN21" s="507"/>
      <c r="AO21" s="502">
        <v>1</v>
      </c>
      <c r="AP21" s="502">
        <v>2</v>
      </c>
      <c r="AQ21" s="502">
        <v>4</v>
      </c>
      <c r="AR21" s="506">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02">
        <f ca="1">COUNTIF(INDIRECT("H"&amp;(ROW()+12*(($AO21-1)*3+$AP21)-ROW())/12+5):INDIRECT("S"&amp;(ROW()+12*(($AO21-1)*3+$AP21)-ROW())/12+5),AR21)</f>
        <v>0</v>
      </c>
      <c r="AT21" s="506">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502">
        <f ca="1">COUNTIF(INDIRECT("U"&amp;(ROW()+12*(($AO21-1)*3+$AP21)-ROW())/12+5):INDIRECT("AF"&amp;(ROW()+12*(($AO21-1)*3+$AP21)-ROW())/12+5),AT21)</f>
        <v>0</v>
      </c>
      <c r="AV21" s="502">
        <f ca="1">IF(AND(AR21+AT21&gt;0,AS21+AU21&gt;0),COUNTIF(AV$6:AV20,"&gt;0")+1,0)</f>
        <v>0</v>
      </c>
      <c r="BF21" s="502">
        <v>1</v>
      </c>
      <c r="BH21" s="508">
        <f t="shared" ref="BH21:BS21" si="45">SUM(H21:H22)</f>
        <v>0</v>
      </c>
      <c r="BI21" s="508">
        <f t="shared" si="45"/>
        <v>0</v>
      </c>
      <c r="BJ21" s="508">
        <f t="shared" si="45"/>
        <v>0</v>
      </c>
      <c r="BK21" s="508">
        <f t="shared" si="45"/>
        <v>0</v>
      </c>
      <c r="BL21" s="508">
        <f t="shared" si="45"/>
        <v>0</v>
      </c>
      <c r="BM21" s="508">
        <f t="shared" si="45"/>
        <v>0</v>
      </c>
      <c r="BN21" s="508">
        <f t="shared" si="45"/>
        <v>0</v>
      </c>
      <c r="BO21" s="508">
        <f t="shared" si="45"/>
        <v>0</v>
      </c>
      <c r="BP21" s="508">
        <f t="shared" si="45"/>
        <v>0</v>
      </c>
      <c r="BQ21" s="508">
        <f t="shared" si="45"/>
        <v>0</v>
      </c>
      <c r="BR21" s="508">
        <f t="shared" si="45"/>
        <v>0</v>
      </c>
      <c r="BS21" s="508">
        <f t="shared" si="45"/>
        <v>0</v>
      </c>
      <c r="BT21" s="507"/>
      <c r="BU21" s="508">
        <f t="shared" ref="BU21:CF21" si="46">SUM(U21:U22)</f>
        <v>0</v>
      </c>
      <c r="BV21" s="508">
        <f t="shared" si="46"/>
        <v>0</v>
      </c>
      <c r="BW21" s="508">
        <f t="shared" si="46"/>
        <v>0</v>
      </c>
      <c r="BX21" s="508">
        <f t="shared" si="46"/>
        <v>0</v>
      </c>
      <c r="BY21" s="508">
        <f t="shared" si="46"/>
        <v>0</v>
      </c>
      <c r="BZ21" s="508">
        <f t="shared" si="46"/>
        <v>0</v>
      </c>
      <c r="CA21" s="508">
        <f t="shared" si="46"/>
        <v>0</v>
      </c>
      <c r="CB21" s="508">
        <f t="shared" si="46"/>
        <v>0</v>
      </c>
      <c r="CC21" s="508">
        <f t="shared" si="46"/>
        <v>0</v>
      </c>
      <c r="CD21" s="508">
        <f t="shared" si="46"/>
        <v>0</v>
      </c>
      <c r="CE21" s="508">
        <f t="shared" si="46"/>
        <v>0</v>
      </c>
      <c r="CF21" s="508">
        <f t="shared" si="46"/>
        <v>0</v>
      </c>
    </row>
    <row r="22" spans="1:84">
      <c r="A22" s="1315"/>
      <c r="B22" s="1305"/>
      <c r="C22" s="1305"/>
      <c r="D22" s="1305"/>
      <c r="E22" s="1308"/>
      <c r="F22" s="1305"/>
      <c r="G22" s="310" t="s">
        <v>390</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311">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311">
        <f t="shared" si="4"/>
        <v>0</v>
      </c>
      <c r="AH22" s="1291"/>
      <c r="AI22" s="507"/>
      <c r="AJ22" s="507"/>
      <c r="AK22" s="507"/>
      <c r="AL22" s="507"/>
      <c r="AM22" s="507"/>
      <c r="AN22" s="507"/>
      <c r="AO22" s="502">
        <v>1</v>
      </c>
      <c r="AP22" s="502">
        <v>2</v>
      </c>
      <c r="AQ22" s="502">
        <v>5</v>
      </c>
      <c r="AR22" s="506">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02">
        <f ca="1">COUNTIF(INDIRECT("H"&amp;(ROW()+12*(($AO22-1)*3+$AP22)-ROW())/12+5):INDIRECT("S"&amp;(ROW()+12*(($AO22-1)*3+$AP22)-ROW())/12+5),AR22)</f>
        <v>0</v>
      </c>
      <c r="AT22" s="506">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502">
        <f ca="1">COUNTIF(INDIRECT("U"&amp;(ROW()+12*(($AO22-1)*3+$AP22)-ROW())/12+5):INDIRECT("AF"&amp;(ROW()+12*(($AO22-1)*3+$AP22)-ROW())/12+5),AT22)</f>
        <v>0</v>
      </c>
      <c r="AV22" s="502">
        <f ca="1">IF(AND(AR22+AT22&gt;0,AS22+AU22&gt;0),COUNTIF(AV$6:AV21,"&gt;0")+1,0)</f>
        <v>0</v>
      </c>
      <c r="BF22" s="502">
        <v>2</v>
      </c>
      <c r="BG22" s="502" t="s">
        <v>389</v>
      </c>
      <c r="BH22" s="508">
        <f>IF(BH21+BU21&gt;マスタ!$C$3,1,0)</f>
        <v>0</v>
      </c>
      <c r="BI22" s="508">
        <f>IF(BI21+BV21&gt;マスタ!$C$3,1,0)</f>
        <v>0</v>
      </c>
      <c r="BJ22" s="508">
        <f>IF(BJ21+BW21&gt;マスタ!$C$3,1,0)</f>
        <v>0</v>
      </c>
      <c r="BK22" s="508">
        <f>IF(BK21+BX21&gt;マスタ!$C$3,1,0)</f>
        <v>0</v>
      </c>
      <c r="BL22" s="508">
        <f>IF(BL21+BY21&gt;マスタ!$C$3,1,0)</f>
        <v>0</v>
      </c>
      <c r="BM22" s="508">
        <f>IF(BM21+BZ21&gt;マスタ!$C$3,1,0)</f>
        <v>0</v>
      </c>
      <c r="BN22" s="508">
        <f>IF(BN21+CA21&gt;マスタ!$C$3,1,0)</f>
        <v>0</v>
      </c>
      <c r="BO22" s="508">
        <f>IF(BO21+CB21&gt;マスタ!$C$3,1,0)</f>
        <v>0</v>
      </c>
      <c r="BP22" s="508">
        <f>IF(BP21+CC21&gt;マスタ!$C$3,1,0)</f>
        <v>0</v>
      </c>
      <c r="BQ22" s="508">
        <f>IF(BQ21+CD21&gt;マスタ!$C$3,1,0)</f>
        <v>0</v>
      </c>
      <c r="BR22" s="508">
        <f>IF(BR21+CE21&gt;マスタ!$C$3,1,0)</f>
        <v>0</v>
      </c>
      <c r="BS22" s="508">
        <f>IF(BS21+CF21&gt;マスタ!$C$3,1,0)</f>
        <v>0</v>
      </c>
      <c r="BT22" s="507"/>
      <c r="BU22" s="508"/>
      <c r="BV22" s="508"/>
      <c r="BW22" s="508"/>
      <c r="BX22" s="508"/>
      <c r="BY22" s="508"/>
      <c r="BZ22" s="508"/>
      <c r="CA22" s="508"/>
      <c r="CB22" s="508"/>
      <c r="CC22" s="508"/>
      <c r="CD22" s="508"/>
      <c r="CE22" s="508"/>
      <c r="CF22" s="508"/>
    </row>
    <row r="23" spans="1:84">
      <c r="A23" s="1303"/>
      <c r="B23" s="1306"/>
      <c r="C23" s="1306"/>
      <c r="D23" s="1306"/>
      <c r="E23" s="1309"/>
      <c r="F23" s="1306"/>
      <c r="G23" s="314" t="s">
        <v>517</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313">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313">
        <f t="shared" si="4"/>
        <v>0</v>
      </c>
      <c r="AH23" s="1292"/>
      <c r="AI23" s="507"/>
      <c r="AJ23" s="507"/>
      <c r="AK23" s="507"/>
      <c r="AL23" s="507"/>
      <c r="AM23" s="507"/>
      <c r="AN23" s="507"/>
      <c r="AO23" s="502">
        <v>1</v>
      </c>
      <c r="AP23" s="502">
        <v>2</v>
      </c>
      <c r="AQ23" s="502">
        <v>6</v>
      </c>
      <c r="AR23" s="506">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02">
        <f ca="1">COUNTIF(INDIRECT("H"&amp;(ROW()+12*(($AO23-1)*3+$AP23)-ROW())/12+5):INDIRECT("S"&amp;(ROW()+12*(($AO23-1)*3+$AP23)-ROW())/12+5),AR23)</f>
        <v>0</v>
      </c>
      <c r="AT23" s="506">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502">
        <f ca="1">COUNTIF(INDIRECT("U"&amp;(ROW()+12*(($AO23-1)*3+$AP23)-ROW())/12+5):INDIRECT("AF"&amp;(ROW()+12*(($AO23-1)*3+$AP23)-ROW())/12+5),AT23)</f>
        <v>0</v>
      </c>
      <c r="AV23" s="502">
        <f ca="1">IF(AND(AR23+AT23&gt;0,AS23+AU23&gt;0),COUNTIF(AV$6:AV22,"&gt;0")+1,0)</f>
        <v>0</v>
      </c>
      <c r="BF23" s="502">
        <v>3</v>
      </c>
      <c r="BH23" s="508"/>
      <c r="BI23" s="508"/>
      <c r="BJ23" s="508"/>
      <c r="BK23" s="508"/>
      <c r="BL23" s="508"/>
      <c r="BM23" s="508"/>
      <c r="BN23" s="508"/>
      <c r="BO23" s="508"/>
      <c r="BP23" s="508"/>
      <c r="BQ23" s="508"/>
      <c r="BR23" s="508"/>
      <c r="BS23" s="508"/>
      <c r="BT23" s="507"/>
      <c r="BU23" s="508"/>
      <c r="BV23" s="508"/>
      <c r="BW23" s="508"/>
      <c r="BX23" s="508"/>
      <c r="BY23" s="508"/>
      <c r="BZ23" s="508"/>
      <c r="CA23" s="508"/>
      <c r="CB23" s="508"/>
      <c r="CC23" s="508"/>
      <c r="CD23" s="508"/>
      <c r="CE23" s="508"/>
      <c r="CF23" s="508"/>
    </row>
    <row r="24" spans="1:84">
      <c r="A24" s="1302">
        <v>7</v>
      </c>
      <c r="B24" s="1304"/>
      <c r="C24" s="1304"/>
      <c r="D24" s="1304"/>
      <c r="E24" s="1307"/>
      <c r="F24" s="1304"/>
      <c r="G24" s="308" t="s">
        <v>391</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309">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309">
        <f t="shared" si="4"/>
        <v>0</v>
      </c>
      <c r="AH24" s="1290"/>
      <c r="AI24" s="507"/>
      <c r="AJ24" s="507"/>
      <c r="AK24" s="507"/>
      <c r="AL24" s="507"/>
      <c r="AM24" s="507"/>
      <c r="AN24" s="507"/>
      <c r="AO24" s="502">
        <v>1</v>
      </c>
      <c r="AP24" s="502">
        <v>2</v>
      </c>
      <c r="AQ24" s="502">
        <v>7</v>
      </c>
      <c r="AR24" s="506">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02">
        <f ca="1">COUNTIF(INDIRECT("H"&amp;(ROW()+12*(($AO24-1)*3+$AP24)-ROW())/12+5):INDIRECT("S"&amp;(ROW()+12*(($AO24-1)*3+$AP24)-ROW())/12+5),AR24)</f>
        <v>0</v>
      </c>
      <c r="AT24" s="506">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502">
        <f ca="1">COUNTIF(INDIRECT("U"&amp;(ROW()+12*(($AO24-1)*3+$AP24)-ROW())/12+5):INDIRECT("AF"&amp;(ROW()+12*(($AO24-1)*3+$AP24)-ROW())/12+5),AT24)</f>
        <v>0</v>
      </c>
      <c r="AV24" s="502">
        <f ca="1">IF(AND(AR24+AT24&gt;0,AS24+AU24&gt;0),COUNTIF(AV$6:AV23,"&gt;0")+1,0)</f>
        <v>0</v>
      </c>
      <c r="BF24" s="502">
        <v>1</v>
      </c>
      <c r="BH24" s="508">
        <f t="shared" ref="BH24:BS24" si="53">SUM(H24:H25)</f>
        <v>0</v>
      </c>
      <c r="BI24" s="508">
        <f t="shared" si="53"/>
        <v>0</v>
      </c>
      <c r="BJ24" s="508">
        <f t="shared" si="53"/>
        <v>0</v>
      </c>
      <c r="BK24" s="508">
        <f t="shared" si="53"/>
        <v>0</v>
      </c>
      <c r="BL24" s="508">
        <f t="shared" si="53"/>
        <v>0</v>
      </c>
      <c r="BM24" s="508">
        <f t="shared" si="53"/>
        <v>0</v>
      </c>
      <c r="BN24" s="508">
        <f t="shared" si="53"/>
        <v>0</v>
      </c>
      <c r="BO24" s="508">
        <f t="shared" si="53"/>
        <v>0</v>
      </c>
      <c r="BP24" s="508">
        <f t="shared" si="53"/>
        <v>0</v>
      </c>
      <c r="BQ24" s="508">
        <f t="shared" si="53"/>
        <v>0</v>
      </c>
      <c r="BR24" s="508">
        <f t="shared" si="53"/>
        <v>0</v>
      </c>
      <c r="BS24" s="508">
        <f t="shared" si="53"/>
        <v>0</v>
      </c>
      <c r="BT24" s="507"/>
      <c r="BU24" s="508">
        <f t="shared" ref="BU24:CF24" si="54">SUM(U24:U25)</f>
        <v>0</v>
      </c>
      <c r="BV24" s="508">
        <f t="shared" si="54"/>
        <v>0</v>
      </c>
      <c r="BW24" s="508">
        <f t="shared" si="54"/>
        <v>0</v>
      </c>
      <c r="BX24" s="508">
        <f t="shared" si="54"/>
        <v>0</v>
      </c>
      <c r="BY24" s="508">
        <f t="shared" si="54"/>
        <v>0</v>
      </c>
      <c r="BZ24" s="508">
        <f t="shared" si="54"/>
        <v>0</v>
      </c>
      <c r="CA24" s="508">
        <f t="shared" si="54"/>
        <v>0</v>
      </c>
      <c r="CB24" s="508">
        <f t="shared" si="54"/>
        <v>0</v>
      </c>
      <c r="CC24" s="508">
        <f t="shared" si="54"/>
        <v>0</v>
      </c>
      <c r="CD24" s="508">
        <f t="shared" si="54"/>
        <v>0</v>
      </c>
      <c r="CE24" s="508">
        <f t="shared" si="54"/>
        <v>0</v>
      </c>
      <c r="CF24" s="508">
        <f t="shared" si="54"/>
        <v>0</v>
      </c>
    </row>
    <row r="25" spans="1:84">
      <c r="A25" s="1315"/>
      <c r="B25" s="1305"/>
      <c r="C25" s="1305"/>
      <c r="D25" s="1305"/>
      <c r="E25" s="1308"/>
      <c r="F25" s="1305"/>
      <c r="G25" s="310" t="s">
        <v>390</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311">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311">
        <f t="shared" si="4"/>
        <v>0</v>
      </c>
      <c r="AH25" s="1291"/>
      <c r="AI25" s="507"/>
      <c r="AJ25" s="507"/>
      <c r="AK25" s="507"/>
      <c r="AL25" s="507"/>
      <c r="AM25" s="507"/>
      <c r="AN25" s="507"/>
      <c r="AO25" s="502">
        <v>1</v>
      </c>
      <c r="AP25" s="502">
        <v>2</v>
      </c>
      <c r="AQ25" s="502">
        <v>8</v>
      </c>
      <c r="AR25" s="506">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02">
        <f ca="1">COUNTIF(INDIRECT("H"&amp;(ROW()+12*(($AO25-1)*3+$AP25)-ROW())/12+5):INDIRECT("S"&amp;(ROW()+12*(($AO25-1)*3+$AP25)-ROW())/12+5),AR25)</f>
        <v>0</v>
      </c>
      <c r="AT25" s="506">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502">
        <f ca="1">COUNTIF(INDIRECT("U"&amp;(ROW()+12*(($AO25-1)*3+$AP25)-ROW())/12+5):INDIRECT("AF"&amp;(ROW()+12*(($AO25-1)*3+$AP25)-ROW())/12+5),AT25)</f>
        <v>0</v>
      </c>
      <c r="AV25" s="502">
        <f ca="1">IF(AND(AR25+AT25&gt;0,AS25+AU25&gt;0),COUNTIF(AV$6:AV24,"&gt;0")+1,0)</f>
        <v>0</v>
      </c>
      <c r="BF25" s="502">
        <v>2</v>
      </c>
      <c r="BG25" s="502" t="s">
        <v>389</v>
      </c>
      <c r="BH25" s="508">
        <f>IF(BH24+BU24&gt;マスタ!$C$3,1,0)</f>
        <v>0</v>
      </c>
      <c r="BI25" s="508">
        <f>IF(BI24+BV24&gt;マスタ!$C$3,1,0)</f>
        <v>0</v>
      </c>
      <c r="BJ25" s="508">
        <f>IF(BJ24+BW24&gt;マスタ!$C$3,1,0)</f>
        <v>0</v>
      </c>
      <c r="BK25" s="508">
        <f>IF(BK24+BX24&gt;マスタ!$C$3,1,0)</f>
        <v>0</v>
      </c>
      <c r="BL25" s="508">
        <f>IF(BL24+BY24&gt;マスタ!$C$3,1,0)</f>
        <v>0</v>
      </c>
      <c r="BM25" s="508">
        <f>IF(BM24+BZ24&gt;マスタ!$C$3,1,0)</f>
        <v>0</v>
      </c>
      <c r="BN25" s="508">
        <f>IF(BN24+CA24&gt;マスタ!$C$3,1,0)</f>
        <v>0</v>
      </c>
      <c r="BO25" s="508">
        <f>IF(BO24+CB24&gt;マスタ!$C$3,1,0)</f>
        <v>0</v>
      </c>
      <c r="BP25" s="508">
        <f>IF(BP24+CC24&gt;マスタ!$C$3,1,0)</f>
        <v>0</v>
      </c>
      <c r="BQ25" s="508">
        <f>IF(BQ24+CD24&gt;マスタ!$C$3,1,0)</f>
        <v>0</v>
      </c>
      <c r="BR25" s="508">
        <f>IF(BR24+CE24&gt;マスタ!$C$3,1,0)</f>
        <v>0</v>
      </c>
      <c r="BS25" s="508">
        <f>IF(BS24+CF24&gt;マスタ!$C$3,1,0)</f>
        <v>0</v>
      </c>
      <c r="BT25" s="507"/>
      <c r="BU25" s="508"/>
      <c r="BV25" s="508"/>
      <c r="BW25" s="508"/>
      <c r="BX25" s="508"/>
      <c r="BY25" s="508"/>
      <c r="BZ25" s="508"/>
      <c r="CA25" s="508"/>
      <c r="CB25" s="508"/>
      <c r="CC25" s="508"/>
      <c r="CD25" s="508"/>
      <c r="CE25" s="508"/>
      <c r="CF25" s="508"/>
    </row>
    <row r="26" spans="1:84">
      <c r="A26" s="1303"/>
      <c r="B26" s="1306"/>
      <c r="C26" s="1306"/>
      <c r="D26" s="1306"/>
      <c r="E26" s="1309"/>
      <c r="F26" s="1306"/>
      <c r="G26" s="314" t="s">
        <v>517</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313">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313">
        <f t="shared" si="4"/>
        <v>0</v>
      </c>
      <c r="AH26" s="1292"/>
      <c r="AI26" s="507"/>
      <c r="AJ26" s="507"/>
      <c r="AK26" s="507"/>
      <c r="AL26" s="507"/>
      <c r="AM26" s="507"/>
      <c r="AN26" s="507"/>
      <c r="AO26" s="502">
        <v>1</v>
      </c>
      <c r="AP26" s="502">
        <v>2</v>
      </c>
      <c r="AQ26" s="502">
        <v>9</v>
      </c>
      <c r="AR26" s="506">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02">
        <f ca="1">COUNTIF(INDIRECT("H"&amp;(ROW()+12*(($AO26-1)*3+$AP26)-ROW())/12+5):INDIRECT("S"&amp;(ROW()+12*(($AO26-1)*3+$AP26)-ROW())/12+5),AR26)</f>
        <v>0</v>
      </c>
      <c r="AT26" s="506">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502">
        <f ca="1">COUNTIF(INDIRECT("U"&amp;(ROW()+12*(($AO26-1)*3+$AP26)-ROW())/12+5):INDIRECT("AF"&amp;(ROW()+12*(($AO26-1)*3+$AP26)-ROW())/12+5),AT26)</f>
        <v>0</v>
      </c>
      <c r="AV26" s="502">
        <f ca="1">IF(AND(AR26+AT26&gt;0,AS26+AU26&gt;0),COUNTIF(AV$6:AV25,"&gt;0")+1,0)</f>
        <v>0</v>
      </c>
      <c r="BF26" s="502">
        <v>3</v>
      </c>
      <c r="BH26" s="508"/>
      <c r="BI26" s="508"/>
      <c r="BJ26" s="508"/>
      <c r="BK26" s="508"/>
      <c r="BL26" s="508"/>
      <c r="BM26" s="508"/>
      <c r="BN26" s="508"/>
      <c r="BO26" s="508"/>
      <c r="BP26" s="508"/>
      <c r="BQ26" s="508"/>
      <c r="BR26" s="508"/>
      <c r="BS26" s="508"/>
      <c r="BT26" s="507"/>
      <c r="BU26" s="508"/>
      <c r="BV26" s="508"/>
      <c r="BW26" s="508"/>
      <c r="BX26" s="508"/>
      <c r="BY26" s="508"/>
      <c r="BZ26" s="508"/>
      <c r="CA26" s="508"/>
      <c r="CB26" s="508"/>
      <c r="CC26" s="508"/>
      <c r="CD26" s="508"/>
      <c r="CE26" s="508"/>
      <c r="CF26" s="508"/>
    </row>
    <row r="27" spans="1:84">
      <c r="A27" s="1302">
        <v>8</v>
      </c>
      <c r="B27" s="1304"/>
      <c r="C27" s="1304"/>
      <c r="D27" s="1304"/>
      <c r="E27" s="1307"/>
      <c r="F27" s="1304"/>
      <c r="G27" s="308" t="s">
        <v>391</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309">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309">
        <f t="shared" si="4"/>
        <v>0</v>
      </c>
      <c r="AH27" s="1290"/>
      <c r="AI27" s="507"/>
      <c r="AJ27" s="507"/>
      <c r="AK27" s="507"/>
      <c r="AL27" s="507"/>
      <c r="AM27" s="507"/>
      <c r="AN27" s="507"/>
      <c r="AO27" s="502">
        <v>1</v>
      </c>
      <c r="AP27" s="502">
        <v>2</v>
      </c>
      <c r="AQ27" s="502">
        <v>10</v>
      </c>
      <c r="AR27" s="506">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02">
        <f ca="1">COUNTIF(INDIRECT("H"&amp;(ROW()+12*(($AO27-1)*3+$AP27)-ROW())/12+5):INDIRECT("S"&amp;(ROW()+12*(($AO27-1)*3+$AP27)-ROW())/12+5),AR27)</f>
        <v>0</v>
      </c>
      <c r="AT27" s="506">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502">
        <f ca="1">COUNTIF(INDIRECT("U"&amp;(ROW()+12*(($AO27-1)*3+$AP27)-ROW())/12+5):INDIRECT("AF"&amp;(ROW()+12*(($AO27-1)*3+$AP27)-ROW())/12+5),AT27)</f>
        <v>0</v>
      </c>
      <c r="AV27" s="502">
        <f ca="1">IF(AND(AR27+AT27&gt;0,AS27+AU27&gt;0),COUNTIF(AV$6:AV26,"&gt;0")+1,0)</f>
        <v>0</v>
      </c>
      <c r="BF27" s="502">
        <v>1</v>
      </c>
      <c r="BH27" s="508">
        <f t="shared" ref="BH27:BS27" si="61">SUM(H27:H28)</f>
        <v>0</v>
      </c>
      <c r="BI27" s="508">
        <f t="shared" si="61"/>
        <v>0</v>
      </c>
      <c r="BJ27" s="508">
        <f t="shared" si="61"/>
        <v>0</v>
      </c>
      <c r="BK27" s="508">
        <f t="shared" si="61"/>
        <v>0</v>
      </c>
      <c r="BL27" s="508">
        <f t="shared" si="61"/>
        <v>0</v>
      </c>
      <c r="BM27" s="508">
        <f t="shared" si="61"/>
        <v>0</v>
      </c>
      <c r="BN27" s="508">
        <f t="shared" si="61"/>
        <v>0</v>
      </c>
      <c r="BO27" s="508">
        <f t="shared" si="61"/>
        <v>0</v>
      </c>
      <c r="BP27" s="508">
        <f t="shared" si="61"/>
        <v>0</v>
      </c>
      <c r="BQ27" s="508">
        <f t="shared" si="61"/>
        <v>0</v>
      </c>
      <c r="BR27" s="508">
        <f t="shared" si="61"/>
        <v>0</v>
      </c>
      <c r="BS27" s="508">
        <f t="shared" si="61"/>
        <v>0</v>
      </c>
      <c r="BT27" s="507"/>
      <c r="BU27" s="508">
        <f t="shared" ref="BU27:CF27" si="62">SUM(U27:U28)</f>
        <v>0</v>
      </c>
      <c r="BV27" s="508">
        <f t="shared" si="62"/>
        <v>0</v>
      </c>
      <c r="BW27" s="508">
        <f t="shared" si="62"/>
        <v>0</v>
      </c>
      <c r="BX27" s="508">
        <f t="shared" si="62"/>
        <v>0</v>
      </c>
      <c r="BY27" s="508">
        <f t="shared" si="62"/>
        <v>0</v>
      </c>
      <c r="BZ27" s="508">
        <f t="shared" si="62"/>
        <v>0</v>
      </c>
      <c r="CA27" s="508">
        <f t="shared" si="62"/>
        <v>0</v>
      </c>
      <c r="CB27" s="508">
        <f t="shared" si="62"/>
        <v>0</v>
      </c>
      <c r="CC27" s="508">
        <f t="shared" si="62"/>
        <v>0</v>
      </c>
      <c r="CD27" s="508">
        <f t="shared" si="62"/>
        <v>0</v>
      </c>
      <c r="CE27" s="508">
        <f t="shared" si="62"/>
        <v>0</v>
      </c>
      <c r="CF27" s="508">
        <f t="shared" si="62"/>
        <v>0</v>
      </c>
    </row>
    <row r="28" spans="1:84">
      <c r="A28" s="1315"/>
      <c r="B28" s="1305"/>
      <c r="C28" s="1305"/>
      <c r="D28" s="1305"/>
      <c r="E28" s="1308"/>
      <c r="F28" s="1305"/>
      <c r="G28" s="310" t="s">
        <v>390</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311">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311">
        <f t="shared" si="4"/>
        <v>0</v>
      </c>
      <c r="AH28" s="1291"/>
      <c r="AI28" s="507"/>
      <c r="AJ28" s="507"/>
      <c r="AK28" s="507"/>
      <c r="AL28" s="507"/>
      <c r="AM28" s="507"/>
      <c r="AN28" s="507"/>
      <c r="AO28" s="502">
        <v>1</v>
      </c>
      <c r="AP28" s="502">
        <v>2</v>
      </c>
      <c r="AQ28" s="502">
        <v>11</v>
      </c>
      <c r="AR28" s="506">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02">
        <f ca="1">COUNTIF(INDIRECT("H"&amp;(ROW()+12*(($AO28-1)*3+$AP28)-ROW())/12+5):INDIRECT("S"&amp;(ROW()+12*(($AO28-1)*3+$AP28)-ROW())/12+5),AR28)</f>
        <v>0</v>
      </c>
      <c r="AT28" s="506">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502">
        <f ca="1">COUNTIF(INDIRECT("U"&amp;(ROW()+12*(($AO28-1)*3+$AP28)-ROW())/12+5):INDIRECT("AF"&amp;(ROW()+12*(($AO28-1)*3+$AP28)-ROW())/12+5),AT28)</f>
        <v>0</v>
      </c>
      <c r="AV28" s="502">
        <f ca="1">IF(AND(AR28+AT28&gt;0,AS28+AU28&gt;0),COUNTIF(AV$6:AV27,"&gt;0")+1,0)</f>
        <v>0</v>
      </c>
      <c r="BF28" s="502">
        <v>2</v>
      </c>
      <c r="BG28" s="502" t="s">
        <v>389</v>
      </c>
      <c r="BH28" s="508">
        <f>IF(BH27+BU27&gt;マスタ!$C$3,1,0)</f>
        <v>0</v>
      </c>
      <c r="BI28" s="508">
        <f>IF(BI27+BV27&gt;マスタ!$C$3,1,0)</f>
        <v>0</v>
      </c>
      <c r="BJ28" s="508">
        <f>IF(BJ27+BW27&gt;マスタ!$C$3,1,0)</f>
        <v>0</v>
      </c>
      <c r="BK28" s="508">
        <f>IF(BK27+BX27&gt;マスタ!$C$3,1,0)</f>
        <v>0</v>
      </c>
      <c r="BL28" s="508">
        <f>IF(BL27+BY27&gt;マスタ!$C$3,1,0)</f>
        <v>0</v>
      </c>
      <c r="BM28" s="508">
        <f>IF(BM27+BZ27&gt;マスタ!$C$3,1,0)</f>
        <v>0</v>
      </c>
      <c r="BN28" s="508">
        <f>IF(BN27+CA27&gt;マスタ!$C$3,1,0)</f>
        <v>0</v>
      </c>
      <c r="BO28" s="508">
        <f>IF(BO27+CB27&gt;マスタ!$C$3,1,0)</f>
        <v>0</v>
      </c>
      <c r="BP28" s="508">
        <f>IF(BP27+CC27&gt;マスタ!$C$3,1,0)</f>
        <v>0</v>
      </c>
      <c r="BQ28" s="508">
        <f>IF(BQ27+CD27&gt;マスタ!$C$3,1,0)</f>
        <v>0</v>
      </c>
      <c r="BR28" s="508">
        <f>IF(BR27+CE27&gt;マスタ!$C$3,1,0)</f>
        <v>0</v>
      </c>
      <c r="BS28" s="508">
        <f>IF(BS27+CF27&gt;マスタ!$C$3,1,0)</f>
        <v>0</v>
      </c>
      <c r="BT28" s="507"/>
      <c r="BU28" s="508"/>
      <c r="BV28" s="508"/>
      <c r="BW28" s="508"/>
      <c r="BX28" s="508"/>
      <c r="BY28" s="508"/>
      <c r="BZ28" s="508"/>
      <c r="CA28" s="508"/>
      <c r="CB28" s="508"/>
      <c r="CC28" s="508"/>
      <c r="CD28" s="508"/>
      <c r="CE28" s="508"/>
      <c r="CF28" s="508"/>
    </row>
    <row r="29" spans="1:84">
      <c r="A29" s="1303"/>
      <c r="B29" s="1306"/>
      <c r="C29" s="1306"/>
      <c r="D29" s="1306"/>
      <c r="E29" s="1309"/>
      <c r="F29" s="1306"/>
      <c r="G29" s="314" t="s">
        <v>517</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313">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313">
        <f t="shared" si="4"/>
        <v>0</v>
      </c>
      <c r="AH29" s="1292"/>
      <c r="AI29" s="507"/>
      <c r="AJ29" s="507"/>
      <c r="AK29" s="507"/>
      <c r="AL29" s="507"/>
      <c r="AM29" s="507"/>
      <c r="AN29" s="507"/>
      <c r="AO29" s="502">
        <v>1</v>
      </c>
      <c r="AP29" s="502">
        <v>2</v>
      </c>
      <c r="AQ29" s="502">
        <v>12</v>
      </c>
      <c r="AR29" s="506">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02">
        <f ca="1">COUNTIF(INDIRECT("H"&amp;(ROW()+12*(($AO29-1)*3+$AP29)-ROW())/12+5):INDIRECT("S"&amp;(ROW()+12*(($AO29-1)*3+$AP29)-ROW())/12+5),AR29)</f>
        <v>0</v>
      </c>
      <c r="AT29" s="506">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502">
        <f ca="1">COUNTIF(INDIRECT("U"&amp;(ROW()+12*(($AO29-1)*3+$AP29)-ROW())/12+5):INDIRECT("AF"&amp;(ROW()+12*(($AO29-1)*3+$AP29)-ROW())/12+5),AT29)</f>
        <v>0</v>
      </c>
      <c r="AV29" s="502">
        <f ca="1">IF(AND(AR29+AT29&gt;0,AS29+AU29&gt;0),COUNTIF(AV$6:AV28,"&gt;0")+1,0)</f>
        <v>0</v>
      </c>
      <c r="BF29" s="502">
        <v>3</v>
      </c>
      <c r="BH29" s="508"/>
      <c r="BI29" s="508"/>
      <c r="BJ29" s="508"/>
      <c r="BK29" s="508"/>
      <c r="BL29" s="508"/>
      <c r="BM29" s="508"/>
      <c r="BN29" s="508"/>
      <c r="BO29" s="508"/>
      <c r="BP29" s="508"/>
      <c r="BQ29" s="508"/>
      <c r="BR29" s="508"/>
      <c r="BS29" s="508"/>
    </row>
    <row r="30" spans="1:84">
      <c r="A30" s="1302">
        <v>9</v>
      </c>
      <c r="B30" s="1304"/>
      <c r="C30" s="1304"/>
      <c r="D30" s="1304"/>
      <c r="E30" s="1307"/>
      <c r="F30" s="1304"/>
      <c r="G30" s="308" t="s">
        <v>391</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309">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309">
        <f t="shared" si="4"/>
        <v>0</v>
      </c>
      <c r="AH30" s="1290"/>
      <c r="AI30" s="507"/>
      <c r="AJ30" s="507"/>
      <c r="AK30" s="507"/>
      <c r="AL30" s="507"/>
      <c r="AM30" s="507"/>
      <c r="AN30" s="507"/>
      <c r="AO30" s="502">
        <v>1</v>
      </c>
      <c r="AP30" s="502">
        <v>3</v>
      </c>
      <c r="AQ30" s="502">
        <v>1</v>
      </c>
      <c r="AR30" s="506">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02">
        <f ca="1">COUNTIF(INDIRECT("H"&amp;(ROW()+12*(($AO30-1)*3+$AP30)-ROW())/12+5):INDIRECT("S"&amp;(ROW()+12*(($AO30-1)*3+$AP30)-ROW())/12+5),AR30)</f>
        <v>0</v>
      </c>
      <c r="AT30" s="506">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502">
        <f ca="1">COUNTIF(INDIRECT("U"&amp;(ROW()+12*(($AO30-1)*3+$AP30)-ROW())/12+5):INDIRECT("AF"&amp;(ROW()+12*(($AO30-1)*3+$AP30)-ROW())/12+5),AT30)</f>
        <v>0</v>
      </c>
      <c r="AV30" s="502">
        <f ca="1">IF(AND(AR30+AT30&gt;0,AS30+AU30&gt;0),COUNTIF(AV$6:AV29,"&gt;0")+1,0)</f>
        <v>0</v>
      </c>
      <c r="BF30" s="502">
        <v>1</v>
      </c>
      <c r="BH30" s="508">
        <f t="shared" ref="BH30:BS30" si="69">SUM(H30:H31)</f>
        <v>0</v>
      </c>
      <c r="BI30" s="508">
        <f t="shared" si="69"/>
        <v>0</v>
      </c>
      <c r="BJ30" s="508">
        <f t="shared" si="69"/>
        <v>0</v>
      </c>
      <c r="BK30" s="508">
        <f t="shared" si="69"/>
        <v>0</v>
      </c>
      <c r="BL30" s="508">
        <f t="shared" si="69"/>
        <v>0</v>
      </c>
      <c r="BM30" s="508">
        <f t="shared" si="69"/>
        <v>0</v>
      </c>
      <c r="BN30" s="508">
        <f t="shared" si="69"/>
        <v>0</v>
      </c>
      <c r="BO30" s="508">
        <f t="shared" si="69"/>
        <v>0</v>
      </c>
      <c r="BP30" s="508">
        <f t="shared" si="69"/>
        <v>0</v>
      </c>
      <c r="BQ30" s="508">
        <f t="shared" si="69"/>
        <v>0</v>
      </c>
      <c r="BR30" s="508">
        <f t="shared" si="69"/>
        <v>0</v>
      </c>
      <c r="BS30" s="508">
        <f t="shared" si="69"/>
        <v>0</v>
      </c>
      <c r="BT30" s="507"/>
      <c r="BU30" s="508">
        <f t="shared" ref="BU30:CF30" si="70">SUM(U30:U31)</f>
        <v>0</v>
      </c>
      <c r="BV30" s="508">
        <f t="shared" si="70"/>
        <v>0</v>
      </c>
      <c r="BW30" s="508">
        <f t="shared" si="70"/>
        <v>0</v>
      </c>
      <c r="BX30" s="508">
        <f t="shared" si="70"/>
        <v>0</v>
      </c>
      <c r="BY30" s="508">
        <f t="shared" si="70"/>
        <v>0</v>
      </c>
      <c r="BZ30" s="508">
        <f t="shared" si="70"/>
        <v>0</v>
      </c>
      <c r="CA30" s="508">
        <f t="shared" si="70"/>
        <v>0</v>
      </c>
      <c r="CB30" s="508">
        <f t="shared" si="70"/>
        <v>0</v>
      </c>
      <c r="CC30" s="508">
        <f t="shared" si="70"/>
        <v>0</v>
      </c>
      <c r="CD30" s="508">
        <f t="shared" si="70"/>
        <v>0</v>
      </c>
      <c r="CE30" s="508">
        <f t="shared" si="70"/>
        <v>0</v>
      </c>
      <c r="CF30" s="508">
        <f t="shared" si="70"/>
        <v>0</v>
      </c>
    </row>
    <row r="31" spans="1:84">
      <c r="A31" s="1315"/>
      <c r="B31" s="1305"/>
      <c r="C31" s="1305"/>
      <c r="D31" s="1305"/>
      <c r="E31" s="1308"/>
      <c r="F31" s="1305"/>
      <c r="G31" s="310" t="s">
        <v>390</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311">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311">
        <f t="shared" si="4"/>
        <v>0</v>
      </c>
      <c r="AH31" s="1291"/>
      <c r="AI31" s="507"/>
      <c r="AJ31" s="507"/>
      <c r="AK31" s="507"/>
      <c r="AL31" s="507"/>
      <c r="AM31" s="507"/>
      <c r="AN31" s="507"/>
      <c r="AO31" s="502">
        <v>1</v>
      </c>
      <c r="AP31" s="502">
        <v>3</v>
      </c>
      <c r="AQ31" s="502">
        <v>2</v>
      </c>
      <c r="AR31" s="506">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02">
        <f ca="1">COUNTIF(INDIRECT("H"&amp;(ROW()+12*(($AO31-1)*3+$AP31)-ROW())/12+5):INDIRECT("S"&amp;(ROW()+12*(($AO31-1)*3+$AP31)-ROW())/12+5),AR31)</f>
        <v>0</v>
      </c>
      <c r="AT31" s="506">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502">
        <f ca="1">COUNTIF(INDIRECT("U"&amp;(ROW()+12*(($AO31-1)*3+$AP31)-ROW())/12+5):INDIRECT("AF"&amp;(ROW()+12*(($AO31-1)*3+$AP31)-ROW())/12+5),AT31)</f>
        <v>0</v>
      </c>
      <c r="AV31" s="502">
        <f ca="1">IF(AND(AR31+AT31&gt;0,AS31+AU31&gt;0),COUNTIF(AV$6:AV30,"&gt;0")+1,0)</f>
        <v>0</v>
      </c>
      <c r="BF31" s="502">
        <v>2</v>
      </c>
      <c r="BG31" s="502" t="s">
        <v>389</v>
      </c>
      <c r="BH31" s="508">
        <f>IF(BH30+BU30&gt;マスタ!$C$3,1,0)</f>
        <v>0</v>
      </c>
      <c r="BI31" s="508">
        <f>IF(BI30+BV30&gt;マスタ!$C$3,1,0)</f>
        <v>0</v>
      </c>
      <c r="BJ31" s="508">
        <f>IF(BJ30+BW30&gt;マスタ!$C$3,1,0)</f>
        <v>0</v>
      </c>
      <c r="BK31" s="508">
        <f>IF(BK30+BX30&gt;マスタ!$C$3,1,0)</f>
        <v>0</v>
      </c>
      <c r="BL31" s="508">
        <f>IF(BL30+BY30&gt;マスタ!$C$3,1,0)</f>
        <v>0</v>
      </c>
      <c r="BM31" s="508">
        <f>IF(BM30+BZ30&gt;マスタ!$C$3,1,0)</f>
        <v>0</v>
      </c>
      <c r="BN31" s="508">
        <f>IF(BN30+CA30&gt;マスタ!$C$3,1,0)</f>
        <v>0</v>
      </c>
      <c r="BO31" s="508">
        <f>IF(BO30+CB30&gt;マスタ!$C$3,1,0)</f>
        <v>0</v>
      </c>
      <c r="BP31" s="508">
        <f>IF(BP30+CC30&gt;マスタ!$C$3,1,0)</f>
        <v>0</v>
      </c>
      <c r="BQ31" s="508">
        <f>IF(BQ30+CD30&gt;マスタ!$C$3,1,0)</f>
        <v>0</v>
      </c>
      <c r="BR31" s="508">
        <f>IF(BR30+CE30&gt;マスタ!$C$3,1,0)</f>
        <v>0</v>
      </c>
      <c r="BS31" s="508">
        <f>IF(BS30+CF30&gt;マスタ!$C$3,1,0)</f>
        <v>0</v>
      </c>
      <c r="BT31" s="507"/>
      <c r="BU31" s="508"/>
      <c r="BV31" s="508"/>
      <c r="BW31" s="508"/>
      <c r="BX31" s="508"/>
      <c r="BY31" s="508"/>
      <c r="BZ31" s="508"/>
      <c r="CA31" s="508"/>
      <c r="CB31" s="508"/>
      <c r="CC31" s="508"/>
      <c r="CD31" s="508"/>
      <c r="CE31" s="508"/>
      <c r="CF31" s="508"/>
    </row>
    <row r="32" spans="1:84">
      <c r="A32" s="1303"/>
      <c r="B32" s="1306"/>
      <c r="C32" s="1306"/>
      <c r="D32" s="1306"/>
      <c r="E32" s="1309"/>
      <c r="F32" s="1306"/>
      <c r="G32" s="314" t="s">
        <v>517</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313">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313">
        <f t="shared" si="4"/>
        <v>0</v>
      </c>
      <c r="AH32" s="1292"/>
      <c r="AI32" s="507"/>
      <c r="AJ32" s="507"/>
      <c r="AK32" s="507"/>
      <c r="AL32" s="507"/>
      <c r="AM32" s="507"/>
      <c r="AN32" s="507"/>
      <c r="AO32" s="502">
        <v>1</v>
      </c>
      <c r="AP32" s="502">
        <v>3</v>
      </c>
      <c r="AQ32" s="502">
        <v>3</v>
      </c>
      <c r="AR32" s="506">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02">
        <f ca="1">COUNTIF(INDIRECT("H"&amp;(ROW()+12*(($AO32-1)*3+$AP32)-ROW())/12+5):INDIRECT("S"&amp;(ROW()+12*(($AO32-1)*3+$AP32)-ROW())/12+5),AR32)</f>
        <v>0</v>
      </c>
      <c r="AT32" s="506">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502">
        <f ca="1">COUNTIF(INDIRECT("U"&amp;(ROW()+12*(($AO32-1)*3+$AP32)-ROW())/12+5):INDIRECT("AF"&amp;(ROW()+12*(($AO32-1)*3+$AP32)-ROW())/12+5),AT32)</f>
        <v>0</v>
      </c>
      <c r="AV32" s="502">
        <f ca="1">IF(AND(AR32+AT32&gt;0,AS32+AU32&gt;0),COUNTIF(AV$6:AV31,"&gt;0")+1,0)</f>
        <v>0</v>
      </c>
      <c r="BF32" s="502">
        <v>3</v>
      </c>
      <c r="BH32" s="508"/>
      <c r="BI32" s="508"/>
      <c r="BJ32" s="508"/>
      <c r="BK32" s="508"/>
      <c r="BL32" s="508"/>
      <c r="BM32" s="508"/>
      <c r="BN32" s="508"/>
      <c r="BO32" s="508"/>
      <c r="BP32" s="508"/>
      <c r="BQ32" s="508"/>
      <c r="BR32" s="508"/>
      <c r="BS32" s="508"/>
      <c r="BT32" s="507"/>
      <c r="BU32" s="508"/>
      <c r="BV32" s="508"/>
      <c r="BW32" s="508"/>
      <c r="BX32" s="508"/>
      <c r="BY32" s="508"/>
      <c r="BZ32" s="508"/>
      <c r="CA32" s="508"/>
      <c r="CB32" s="508"/>
      <c r="CC32" s="508"/>
      <c r="CD32" s="508"/>
      <c r="CE32" s="508"/>
      <c r="CF32" s="508"/>
    </row>
    <row r="33" spans="1:84">
      <c r="A33" s="1302">
        <v>10</v>
      </c>
      <c r="B33" s="1304"/>
      <c r="C33" s="1304"/>
      <c r="D33" s="1304"/>
      <c r="E33" s="1307"/>
      <c r="F33" s="1304"/>
      <c r="G33" s="308" t="s">
        <v>391</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309">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309">
        <f t="shared" si="4"/>
        <v>0</v>
      </c>
      <c r="AH33" s="1290"/>
      <c r="AI33" s="507"/>
      <c r="AJ33" s="507"/>
      <c r="AK33" s="507"/>
      <c r="AL33" s="507"/>
      <c r="AM33" s="507"/>
      <c r="AN33" s="507"/>
      <c r="AO33" s="502">
        <v>1</v>
      </c>
      <c r="AP33" s="502">
        <v>3</v>
      </c>
      <c r="AQ33" s="502">
        <v>4</v>
      </c>
      <c r="AR33" s="506">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02">
        <f ca="1">COUNTIF(INDIRECT("H"&amp;(ROW()+12*(($AO33-1)*3+$AP33)-ROW())/12+5):INDIRECT("S"&amp;(ROW()+12*(($AO33-1)*3+$AP33)-ROW())/12+5),AR33)</f>
        <v>0</v>
      </c>
      <c r="AT33" s="506">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502">
        <f ca="1">COUNTIF(INDIRECT("U"&amp;(ROW()+12*(($AO33-1)*3+$AP33)-ROW())/12+5):INDIRECT("AF"&amp;(ROW()+12*(($AO33-1)*3+$AP33)-ROW())/12+5),AT33)</f>
        <v>0</v>
      </c>
      <c r="AV33" s="502">
        <f ca="1">IF(AND(AR33+AT33&gt;0,AS33+AU33&gt;0),COUNTIF(AV$6:AV32,"&gt;0")+1,0)</f>
        <v>0</v>
      </c>
      <c r="BF33" s="502">
        <v>1</v>
      </c>
      <c r="BH33" s="508">
        <f t="shared" ref="BH33:BS33" si="77">SUM(H33:H34)</f>
        <v>0</v>
      </c>
      <c r="BI33" s="508">
        <f t="shared" si="77"/>
        <v>0</v>
      </c>
      <c r="BJ33" s="508">
        <f t="shared" si="77"/>
        <v>0</v>
      </c>
      <c r="BK33" s="508">
        <f t="shared" si="77"/>
        <v>0</v>
      </c>
      <c r="BL33" s="508">
        <f t="shared" si="77"/>
        <v>0</v>
      </c>
      <c r="BM33" s="508">
        <f t="shared" si="77"/>
        <v>0</v>
      </c>
      <c r="BN33" s="508">
        <f t="shared" si="77"/>
        <v>0</v>
      </c>
      <c r="BO33" s="508">
        <f t="shared" si="77"/>
        <v>0</v>
      </c>
      <c r="BP33" s="508">
        <f t="shared" si="77"/>
        <v>0</v>
      </c>
      <c r="BQ33" s="508">
        <f t="shared" si="77"/>
        <v>0</v>
      </c>
      <c r="BR33" s="508">
        <f t="shared" si="77"/>
        <v>0</v>
      </c>
      <c r="BS33" s="508">
        <f t="shared" si="77"/>
        <v>0</v>
      </c>
      <c r="BT33" s="507"/>
      <c r="BU33" s="508">
        <f t="shared" ref="BU33:CF33" si="78">SUM(U33:U34)</f>
        <v>0</v>
      </c>
      <c r="BV33" s="508">
        <f t="shared" si="78"/>
        <v>0</v>
      </c>
      <c r="BW33" s="508">
        <f t="shared" si="78"/>
        <v>0</v>
      </c>
      <c r="BX33" s="508">
        <f t="shared" si="78"/>
        <v>0</v>
      </c>
      <c r="BY33" s="508">
        <f t="shared" si="78"/>
        <v>0</v>
      </c>
      <c r="BZ33" s="508">
        <f t="shared" si="78"/>
        <v>0</v>
      </c>
      <c r="CA33" s="508">
        <f t="shared" si="78"/>
        <v>0</v>
      </c>
      <c r="CB33" s="508">
        <f t="shared" si="78"/>
        <v>0</v>
      </c>
      <c r="CC33" s="508">
        <f t="shared" si="78"/>
        <v>0</v>
      </c>
      <c r="CD33" s="508">
        <f t="shared" si="78"/>
        <v>0</v>
      </c>
      <c r="CE33" s="508">
        <f t="shared" si="78"/>
        <v>0</v>
      </c>
      <c r="CF33" s="508">
        <f t="shared" si="78"/>
        <v>0</v>
      </c>
    </row>
    <row r="34" spans="1:84">
      <c r="A34" s="1315"/>
      <c r="B34" s="1305"/>
      <c r="C34" s="1305"/>
      <c r="D34" s="1305"/>
      <c r="E34" s="1308"/>
      <c r="F34" s="1305"/>
      <c r="G34" s="310" t="s">
        <v>390</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311">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311">
        <f t="shared" si="4"/>
        <v>0</v>
      </c>
      <c r="AH34" s="1291"/>
      <c r="AI34" s="507"/>
      <c r="AJ34" s="507"/>
      <c r="AK34" s="507"/>
      <c r="AL34" s="507"/>
      <c r="AM34" s="507"/>
      <c r="AN34" s="507"/>
      <c r="AO34" s="502">
        <v>1</v>
      </c>
      <c r="AP34" s="502">
        <v>3</v>
      </c>
      <c r="AQ34" s="502">
        <v>5</v>
      </c>
      <c r="AR34" s="506">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02">
        <f ca="1">COUNTIF(INDIRECT("H"&amp;(ROW()+12*(($AO34-1)*3+$AP34)-ROW())/12+5):INDIRECT("S"&amp;(ROW()+12*(($AO34-1)*3+$AP34)-ROW())/12+5),AR34)</f>
        <v>0</v>
      </c>
      <c r="AT34" s="506">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502">
        <f ca="1">COUNTIF(INDIRECT("U"&amp;(ROW()+12*(($AO34-1)*3+$AP34)-ROW())/12+5):INDIRECT("AF"&amp;(ROW()+12*(($AO34-1)*3+$AP34)-ROW())/12+5),AT34)</f>
        <v>0</v>
      </c>
      <c r="AV34" s="502">
        <f ca="1">IF(AND(AR34+AT34&gt;0,AS34+AU34&gt;0),COUNTIF(AV$6:AV33,"&gt;0")+1,0)</f>
        <v>0</v>
      </c>
      <c r="BF34" s="502">
        <v>2</v>
      </c>
      <c r="BG34" s="502" t="s">
        <v>389</v>
      </c>
      <c r="BH34" s="508">
        <f>IF(BH33+BU33&gt;マスタ!$C$3,1,0)</f>
        <v>0</v>
      </c>
      <c r="BI34" s="508">
        <f>IF(BI33+BV33&gt;マスタ!$C$3,1,0)</f>
        <v>0</v>
      </c>
      <c r="BJ34" s="508">
        <f>IF(BJ33+BW33&gt;マスタ!$C$3,1,0)</f>
        <v>0</v>
      </c>
      <c r="BK34" s="508">
        <f>IF(BK33+BX33&gt;マスタ!$C$3,1,0)</f>
        <v>0</v>
      </c>
      <c r="BL34" s="508">
        <f>IF(BL33+BY33&gt;マスタ!$C$3,1,0)</f>
        <v>0</v>
      </c>
      <c r="BM34" s="508">
        <f>IF(BM33+BZ33&gt;マスタ!$C$3,1,0)</f>
        <v>0</v>
      </c>
      <c r="BN34" s="508">
        <f>IF(BN33+CA33&gt;マスタ!$C$3,1,0)</f>
        <v>0</v>
      </c>
      <c r="BO34" s="508">
        <f>IF(BO33+CB33&gt;マスタ!$C$3,1,0)</f>
        <v>0</v>
      </c>
      <c r="BP34" s="508">
        <f>IF(BP33+CC33&gt;マスタ!$C$3,1,0)</f>
        <v>0</v>
      </c>
      <c r="BQ34" s="508">
        <f>IF(BQ33+CD33&gt;マスタ!$C$3,1,0)</f>
        <v>0</v>
      </c>
      <c r="BR34" s="508">
        <f>IF(BR33+CE33&gt;マスタ!$C$3,1,0)</f>
        <v>0</v>
      </c>
      <c r="BS34" s="508">
        <f>IF(BS33+CF33&gt;マスタ!$C$3,1,0)</f>
        <v>0</v>
      </c>
      <c r="BT34" s="507"/>
      <c r="BU34" s="508"/>
      <c r="BV34" s="508"/>
      <c r="BW34" s="508"/>
      <c r="BX34" s="508"/>
      <c r="BY34" s="508"/>
      <c r="BZ34" s="508"/>
      <c r="CA34" s="508"/>
      <c r="CB34" s="508"/>
      <c r="CC34" s="508"/>
      <c r="CD34" s="508"/>
      <c r="CE34" s="508"/>
      <c r="CF34" s="508"/>
    </row>
    <row r="35" spans="1:84">
      <c r="A35" s="1303"/>
      <c r="B35" s="1306"/>
      <c r="C35" s="1306"/>
      <c r="D35" s="1306"/>
      <c r="E35" s="1309"/>
      <c r="F35" s="1306"/>
      <c r="G35" s="314" t="s">
        <v>517</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313">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313">
        <f t="shared" si="4"/>
        <v>0</v>
      </c>
      <c r="AH35" s="1292"/>
      <c r="AI35" s="507"/>
      <c r="AJ35" s="507"/>
      <c r="AK35" s="507"/>
      <c r="AL35" s="507"/>
      <c r="AM35" s="507"/>
      <c r="AN35" s="507"/>
      <c r="AO35" s="502">
        <v>1</v>
      </c>
      <c r="AP35" s="502">
        <v>3</v>
      </c>
      <c r="AQ35" s="502">
        <v>6</v>
      </c>
      <c r="AR35" s="506">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02">
        <f ca="1">COUNTIF(INDIRECT("H"&amp;(ROW()+12*(($AO35-1)*3+$AP35)-ROW())/12+5):INDIRECT("S"&amp;(ROW()+12*(($AO35-1)*3+$AP35)-ROW())/12+5),AR35)</f>
        <v>0</v>
      </c>
      <c r="AT35" s="506">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502">
        <f ca="1">COUNTIF(INDIRECT("U"&amp;(ROW()+12*(($AO35-1)*3+$AP35)-ROW())/12+5):INDIRECT("AF"&amp;(ROW()+12*(($AO35-1)*3+$AP35)-ROW())/12+5),AT35)</f>
        <v>0</v>
      </c>
      <c r="AV35" s="502">
        <f ca="1">IF(AND(AR35+AT35&gt;0,AS35+AU35&gt;0),COUNTIF(AV$6:AV34,"&gt;0")+1,0)</f>
        <v>0</v>
      </c>
      <c r="BF35" s="502">
        <v>3</v>
      </c>
      <c r="BH35" s="508"/>
      <c r="BI35" s="508"/>
      <c r="BJ35" s="508"/>
      <c r="BK35" s="508"/>
      <c r="BL35" s="508"/>
      <c r="BM35" s="508"/>
      <c r="BN35" s="508"/>
      <c r="BO35" s="508"/>
      <c r="BP35" s="508"/>
      <c r="BQ35" s="508"/>
      <c r="BR35" s="508"/>
      <c r="BS35" s="508"/>
    </row>
    <row r="36" spans="1:84">
      <c r="A36" s="1302">
        <v>11</v>
      </c>
      <c r="B36" s="1304"/>
      <c r="C36" s="1304"/>
      <c r="D36" s="1304"/>
      <c r="E36" s="1307"/>
      <c r="F36" s="1304"/>
      <c r="G36" s="308" t="s">
        <v>391</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309">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309">
        <f t="shared" si="4"/>
        <v>0</v>
      </c>
      <c r="AH36" s="1290"/>
      <c r="AO36" s="502">
        <v>1</v>
      </c>
      <c r="AP36" s="502">
        <v>3</v>
      </c>
      <c r="AQ36" s="502">
        <v>7</v>
      </c>
      <c r="AR36" s="506">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02">
        <f ca="1">COUNTIF(INDIRECT("H"&amp;(ROW()+12*(($AO36-1)*3+$AP36)-ROW())/12+5):INDIRECT("S"&amp;(ROW()+12*(($AO36-1)*3+$AP36)-ROW())/12+5),AR36)</f>
        <v>0</v>
      </c>
      <c r="AT36" s="506">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502">
        <f ca="1">COUNTIF(INDIRECT("U"&amp;(ROW()+12*(($AO36-1)*3+$AP36)-ROW())/12+5):INDIRECT("AF"&amp;(ROW()+12*(($AO36-1)*3+$AP36)-ROW())/12+5),AT36)</f>
        <v>0</v>
      </c>
      <c r="AV36" s="502">
        <f ca="1">IF(AND(AR36+AT36&gt;0,AS36+AU36&gt;0),COUNTIF(AV$6:AV35,"&gt;0")+1,0)</f>
        <v>0</v>
      </c>
      <c r="BF36" s="502">
        <v>1</v>
      </c>
      <c r="BH36" s="508">
        <f t="shared" ref="BH36:BS36" si="85">SUM(H36:H37)</f>
        <v>0</v>
      </c>
      <c r="BI36" s="508">
        <f t="shared" si="85"/>
        <v>0</v>
      </c>
      <c r="BJ36" s="508">
        <f t="shared" si="85"/>
        <v>0</v>
      </c>
      <c r="BK36" s="508">
        <f t="shared" si="85"/>
        <v>0</v>
      </c>
      <c r="BL36" s="508">
        <f t="shared" si="85"/>
        <v>0</v>
      </c>
      <c r="BM36" s="508">
        <f t="shared" si="85"/>
        <v>0</v>
      </c>
      <c r="BN36" s="508">
        <f t="shared" si="85"/>
        <v>0</v>
      </c>
      <c r="BO36" s="508">
        <f t="shared" si="85"/>
        <v>0</v>
      </c>
      <c r="BP36" s="508">
        <f t="shared" si="85"/>
        <v>0</v>
      </c>
      <c r="BQ36" s="508">
        <f t="shared" si="85"/>
        <v>0</v>
      </c>
      <c r="BR36" s="508">
        <f t="shared" si="85"/>
        <v>0</v>
      </c>
      <c r="BS36" s="508">
        <f t="shared" si="85"/>
        <v>0</v>
      </c>
      <c r="BU36" s="508">
        <f t="shared" ref="BU36:CF36" si="86">SUM(U36:U37)</f>
        <v>0</v>
      </c>
      <c r="BV36" s="508">
        <f t="shared" si="86"/>
        <v>0</v>
      </c>
      <c r="BW36" s="508">
        <f t="shared" si="86"/>
        <v>0</v>
      </c>
      <c r="BX36" s="508">
        <f t="shared" si="86"/>
        <v>0</v>
      </c>
      <c r="BY36" s="508">
        <f t="shared" si="86"/>
        <v>0</v>
      </c>
      <c r="BZ36" s="508">
        <f t="shared" si="86"/>
        <v>0</v>
      </c>
      <c r="CA36" s="508">
        <f t="shared" si="86"/>
        <v>0</v>
      </c>
      <c r="CB36" s="508">
        <f t="shared" si="86"/>
        <v>0</v>
      </c>
      <c r="CC36" s="508">
        <f t="shared" si="86"/>
        <v>0</v>
      </c>
      <c r="CD36" s="508">
        <f t="shared" si="86"/>
        <v>0</v>
      </c>
      <c r="CE36" s="508">
        <f t="shared" si="86"/>
        <v>0</v>
      </c>
      <c r="CF36" s="508">
        <f t="shared" si="86"/>
        <v>0</v>
      </c>
    </row>
    <row r="37" spans="1:84">
      <c r="A37" s="1315"/>
      <c r="B37" s="1305"/>
      <c r="C37" s="1305"/>
      <c r="D37" s="1305"/>
      <c r="E37" s="1308"/>
      <c r="F37" s="1305"/>
      <c r="G37" s="310" t="s">
        <v>390</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311">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311">
        <f t="shared" si="4"/>
        <v>0</v>
      </c>
      <c r="AH37" s="1291"/>
      <c r="AO37" s="502">
        <v>1</v>
      </c>
      <c r="AP37" s="502">
        <v>3</v>
      </c>
      <c r="AQ37" s="502">
        <v>8</v>
      </c>
      <c r="AR37" s="506">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02">
        <f ca="1">COUNTIF(INDIRECT("H"&amp;(ROW()+12*(($AO37-1)*3+$AP37)-ROW())/12+5):INDIRECT("S"&amp;(ROW()+12*(($AO37-1)*3+$AP37)-ROW())/12+5),AR37)</f>
        <v>0</v>
      </c>
      <c r="AT37" s="506">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502">
        <f ca="1">COUNTIF(INDIRECT("U"&amp;(ROW()+12*(($AO37-1)*3+$AP37)-ROW())/12+5):INDIRECT("AF"&amp;(ROW()+12*(($AO37-1)*3+$AP37)-ROW())/12+5),AT37)</f>
        <v>0</v>
      </c>
      <c r="AV37" s="502">
        <f ca="1">IF(AND(AR37+AT37&gt;0,AS37+AU37&gt;0),COUNTIF(AV$6:AV36,"&gt;0")+1,0)</f>
        <v>0</v>
      </c>
      <c r="BF37" s="502">
        <v>2</v>
      </c>
      <c r="BG37" s="502" t="s">
        <v>389</v>
      </c>
      <c r="BH37" s="508">
        <f>IF(BH36+BU36&gt;マスタ!$C$3,1,0)</f>
        <v>0</v>
      </c>
      <c r="BI37" s="508">
        <f>IF(BI36+BV36&gt;マスタ!$C$3,1,0)</f>
        <v>0</v>
      </c>
      <c r="BJ37" s="508">
        <f>IF(BJ36+BW36&gt;マスタ!$C$3,1,0)</f>
        <v>0</v>
      </c>
      <c r="BK37" s="508">
        <f>IF(BK36+BX36&gt;マスタ!$C$3,1,0)</f>
        <v>0</v>
      </c>
      <c r="BL37" s="508">
        <f>IF(BL36+BY36&gt;マスタ!$C$3,1,0)</f>
        <v>0</v>
      </c>
      <c r="BM37" s="508">
        <f>IF(BM36+BZ36&gt;マスタ!$C$3,1,0)</f>
        <v>0</v>
      </c>
      <c r="BN37" s="508">
        <f>IF(BN36+CA36&gt;マスタ!$C$3,1,0)</f>
        <v>0</v>
      </c>
      <c r="BO37" s="508">
        <f>IF(BO36+CB36&gt;マスタ!$C$3,1,0)</f>
        <v>0</v>
      </c>
      <c r="BP37" s="508">
        <f>IF(BP36+CC36&gt;マスタ!$C$3,1,0)</f>
        <v>0</v>
      </c>
      <c r="BQ37" s="508">
        <f>IF(BQ36+CD36&gt;マスタ!$C$3,1,0)</f>
        <v>0</v>
      </c>
      <c r="BR37" s="508">
        <f>IF(BR36+CE36&gt;マスタ!$C$3,1,0)</f>
        <v>0</v>
      </c>
      <c r="BS37" s="508">
        <f>IF(BS36+CF36&gt;マスタ!$C$3,1,0)</f>
        <v>0</v>
      </c>
      <c r="BU37" s="508"/>
      <c r="BV37" s="508"/>
      <c r="BW37" s="508"/>
      <c r="BX37" s="508"/>
      <c r="BY37" s="508"/>
      <c r="BZ37" s="508"/>
      <c r="CA37" s="508"/>
      <c r="CB37" s="508"/>
      <c r="CC37" s="508"/>
      <c r="CD37" s="508"/>
      <c r="CE37" s="508"/>
      <c r="CF37" s="508"/>
    </row>
    <row r="38" spans="1:84">
      <c r="A38" s="1303"/>
      <c r="B38" s="1306"/>
      <c r="C38" s="1306"/>
      <c r="D38" s="1306"/>
      <c r="E38" s="1309"/>
      <c r="F38" s="1306"/>
      <c r="G38" s="314" t="s">
        <v>517</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313">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313">
        <f t="shared" ref="AG38:AG69" si="92">SUM(U38:AF38)</f>
        <v>0</v>
      </c>
      <c r="AH38" s="1292"/>
      <c r="AO38" s="502">
        <v>1</v>
      </c>
      <c r="AP38" s="502">
        <v>3</v>
      </c>
      <c r="AQ38" s="502">
        <v>9</v>
      </c>
      <c r="AR38" s="506">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02">
        <f ca="1">COUNTIF(INDIRECT("H"&amp;(ROW()+12*(($AO38-1)*3+$AP38)-ROW())/12+5):INDIRECT("S"&amp;(ROW()+12*(($AO38-1)*3+$AP38)-ROW())/12+5),AR38)</f>
        <v>0</v>
      </c>
      <c r="AT38" s="506">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502">
        <f ca="1">COUNTIF(INDIRECT("U"&amp;(ROW()+12*(($AO38-1)*3+$AP38)-ROW())/12+5):INDIRECT("AF"&amp;(ROW()+12*(($AO38-1)*3+$AP38)-ROW())/12+5),AT38)</f>
        <v>0</v>
      </c>
      <c r="AV38" s="502">
        <f ca="1">IF(AND(AR38+AT38&gt;0,AS38+AU38&gt;0),COUNTIF(AV$6:AV37,"&gt;0")+1,0)</f>
        <v>0</v>
      </c>
      <c r="BF38" s="502">
        <v>3</v>
      </c>
      <c r="BH38" s="508"/>
      <c r="BI38" s="508"/>
      <c r="BJ38" s="508"/>
      <c r="BK38" s="508"/>
      <c r="BL38" s="508"/>
      <c r="BM38" s="508"/>
      <c r="BN38" s="508"/>
      <c r="BO38" s="508"/>
      <c r="BP38" s="508"/>
      <c r="BQ38" s="508"/>
      <c r="BR38" s="508"/>
      <c r="BS38" s="508"/>
      <c r="BU38" s="508"/>
      <c r="BV38" s="508"/>
      <c r="BW38" s="508"/>
      <c r="BX38" s="508"/>
      <c r="BY38" s="508"/>
      <c r="BZ38" s="508"/>
      <c r="CA38" s="508"/>
      <c r="CB38" s="508"/>
      <c r="CC38" s="508"/>
      <c r="CD38" s="508"/>
      <c r="CE38" s="508"/>
      <c r="CF38" s="508"/>
    </row>
    <row r="39" spans="1:84">
      <c r="A39" s="1302">
        <v>12</v>
      </c>
      <c r="B39" s="1304"/>
      <c r="C39" s="1304"/>
      <c r="D39" s="1304"/>
      <c r="E39" s="1307"/>
      <c r="F39" s="1304"/>
      <c r="G39" s="308" t="s">
        <v>391</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309">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309">
        <f t="shared" si="92"/>
        <v>0</v>
      </c>
      <c r="AH39" s="1290"/>
      <c r="AO39" s="502">
        <v>1</v>
      </c>
      <c r="AP39" s="502">
        <v>3</v>
      </c>
      <c r="AQ39" s="502">
        <v>10</v>
      </c>
      <c r="AR39" s="506">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02">
        <f ca="1">COUNTIF(INDIRECT("H"&amp;(ROW()+12*(($AO39-1)*3+$AP39)-ROW())/12+5):INDIRECT("S"&amp;(ROW()+12*(($AO39-1)*3+$AP39)-ROW())/12+5),AR39)</f>
        <v>0</v>
      </c>
      <c r="AT39" s="506">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502">
        <f ca="1">COUNTIF(INDIRECT("U"&amp;(ROW()+12*(($AO39-1)*3+$AP39)-ROW())/12+5):INDIRECT("AF"&amp;(ROW()+12*(($AO39-1)*3+$AP39)-ROW())/12+5),AT39)</f>
        <v>0</v>
      </c>
      <c r="AV39" s="502">
        <f ca="1">IF(AND(AR39+AT39&gt;0,AS39+AU39&gt;0),COUNTIF(AV$6:AV38,"&gt;0")+1,0)</f>
        <v>0</v>
      </c>
      <c r="BF39" s="502">
        <v>1</v>
      </c>
      <c r="BH39" s="508">
        <f t="shared" ref="BH39:BS39" si="95">SUM(H39:H40)</f>
        <v>0</v>
      </c>
      <c r="BI39" s="508">
        <f t="shared" si="95"/>
        <v>0</v>
      </c>
      <c r="BJ39" s="508">
        <f t="shared" si="95"/>
        <v>0</v>
      </c>
      <c r="BK39" s="508">
        <f t="shared" si="95"/>
        <v>0</v>
      </c>
      <c r="BL39" s="508">
        <f t="shared" si="95"/>
        <v>0</v>
      </c>
      <c r="BM39" s="508">
        <f t="shared" si="95"/>
        <v>0</v>
      </c>
      <c r="BN39" s="508">
        <f t="shared" si="95"/>
        <v>0</v>
      </c>
      <c r="BO39" s="508">
        <f t="shared" si="95"/>
        <v>0</v>
      </c>
      <c r="BP39" s="508">
        <f t="shared" si="95"/>
        <v>0</v>
      </c>
      <c r="BQ39" s="508">
        <f t="shared" si="95"/>
        <v>0</v>
      </c>
      <c r="BR39" s="508">
        <f t="shared" si="95"/>
        <v>0</v>
      </c>
      <c r="BS39" s="508">
        <f t="shared" si="95"/>
        <v>0</v>
      </c>
      <c r="BU39" s="508">
        <f t="shared" ref="BU39:CF39" si="96">SUM(U39:U40)</f>
        <v>0</v>
      </c>
      <c r="BV39" s="508">
        <f t="shared" si="96"/>
        <v>0</v>
      </c>
      <c r="BW39" s="508">
        <f t="shared" si="96"/>
        <v>0</v>
      </c>
      <c r="BX39" s="508">
        <f t="shared" si="96"/>
        <v>0</v>
      </c>
      <c r="BY39" s="508">
        <f t="shared" si="96"/>
        <v>0</v>
      </c>
      <c r="BZ39" s="508">
        <f t="shared" si="96"/>
        <v>0</v>
      </c>
      <c r="CA39" s="508">
        <f t="shared" si="96"/>
        <v>0</v>
      </c>
      <c r="CB39" s="508">
        <f t="shared" si="96"/>
        <v>0</v>
      </c>
      <c r="CC39" s="508">
        <f t="shared" si="96"/>
        <v>0</v>
      </c>
      <c r="CD39" s="508">
        <f t="shared" si="96"/>
        <v>0</v>
      </c>
      <c r="CE39" s="508">
        <f t="shared" si="96"/>
        <v>0</v>
      </c>
      <c r="CF39" s="508">
        <f t="shared" si="96"/>
        <v>0</v>
      </c>
    </row>
    <row r="40" spans="1:84">
      <c r="A40" s="1315"/>
      <c r="B40" s="1305"/>
      <c r="C40" s="1305"/>
      <c r="D40" s="1305"/>
      <c r="E40" s="1308"/>
      <c r="F40" s="1305"/>
      <c r="G40" s="310" t="s">
        <v>390</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311">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311">
        <f t="shared" si="92"/>
        <v>0</v>
      </c>
      <c r="AH40" s="1291"/>
      <c r="AO40" s="502">
        <v>1</v>
      </c>
      <c r="AP40" s="502">
        <v>3</v>
      </c>
      <c r="AQ40" s="502">
        <v>11</v>
      </c>
      <c r="AR40" s="506">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02">
        <f ca="1">COUNTIF(INDIRECT("H"&amp;(ROW()+12*(($AO40-1)*3+$AP40)-ROW())/12+5):INDIRECT("S"&amp;(ROW()+12*(($AO40-1)*3+$AP40)-ROW())/12+5),AR40)</f>
        <v>0</v>
      </c>
      <c r="AT40" s="506">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502">
        <f ca="1">COUNTIF(INDIRECT("U"&amp;(ROW()+12*(($AO40-1)*3+$AP40)-ROW())/12+5):INDIRECT("AF"&amp;(ROW()+12*(($AO40-1)*3+$AP40)-ROW())/12+5),AT40)</f>
        <v>0</v>
      </c>
      <c r="AV40" s="502">
        <f ca="1">IF(AND(AR40+AT40&gt;0,AS40+AU40&gt;0),COUNTIF(AV$6:AV39,"&gt;0")+1,0)</f>
        <v>0</v>
      </c>
      <c r="BF40" s="502">
        <v>2</v>
      </c>
      <c r="BG40" s="502" t="s">
        <v>389</v>
      </c>
      <c r="BH40" s="508">
        <f>IF(BH39+BU39&gt;マスタ!$C$3,1,0)</f>
        <v>0</v>
      </c>
      <c r="BI40" s="508">
        <f>IF(BI39+BV39&gt;マスタ!$C$3,1,0)</f>
        <v>0</v>
      </c>
      <c r="BJ40" s="508">
        <f>IF(BJ39+BW39&gt;マスタ!$C$3,1,0)</f>
        <v>0</v>
      </c>
      <c r="BK40" s="508">
        <f>IF(BK39+BX39&gt;マスタ!$C$3,1,0)</f>
        <v>0</v>
      </c>
      <c r="BL40" s="508">
        <f>IF(BL39+BY39&gt;マスタ!$C$3,1,0)</f>
        <v>0</v>
      </c>
      <c r="BM40" s="508">
        <f>IF(BM39+BZ39&gt;マスタ!$C$3,1,0)</f>
        <v>0</v>
      </c>
      <c r="BN40" s="508">
        <f>IF(BN39+CA39&gt;マスタ!$C$3,1,0)</f>
        <v>0</v>
      </c>
      <c r="BO40" s="508">
        <f>IF(BO39+CB39&gt;マスタ!$C$3,1,0)</f>
        <v>0</v>
      </c>
      <c r="BP40" s="508">
        <f>IF(BP39+CC39&gt;マスタ!$C$3,1,0)</f>
        <v>0</v>
      </c>
      <c r="BQ40" s="508">
        <f>IF(BQ39+CD39&gt;マスタ!$C$3,1,0)</f>
        <v>0</v>
      </c>
      <c r="BR40" s="508">
        <f>IF(BR39+CE39&gt;マスタ!$C$3,1,0)</f>
        <v>0</v>
      </c>
      <c r="BS40" s="508">
        <f>IF(BS39+CF39&gt;マスタ!$C$3,1,0)</f>
        <v>0</v>
      </c>
      <c r="BU40" s="508"/>
      <c r="BV40" s="508"/>
      <c r="BW40" s="508"/>
      <c r="BX40" s="508"/>
      <c r="BY40" s="508"/>
      <c r="BZ40" s="508"/>
      <c r="CA40" s="508"/>
      <c r="CB40" s="508"/>
      <c r="CC40" s="508"/>
      <c r="CD40" s="508"/>
      <c r="CE40" s="508"/>
      <c r="CF40" s="508"/>
    </row>
    <row r="41" spans="1:84">
      <c r="A41" s="1303"/>
      <c r="B41" s="1306"/>
      <c r="C41" s="1306"/>
      <c r="D41" s="1306"/>
      <c r="E41" s="1309"/>
      <c r="F41" s="1306"/>
      <c r="G41" s="314" t="s">
        <v>517</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313">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313">
        <f t="shared" si="92"/>
        <v>0</v>
      </c>
      <c r="AH41" s="1292"/>
      <c r="AO41" s="502">
        <v>1</v>
      </c>
      <c r="AP41" s="502">
        <v>3</v>
      </c>
      <c r="AQ41" s="502">
        <v>12</v>
      </c>
      <c r="AR41" s="506">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02">
        <f ca="1">COUNTIF(INDIRECT("H"&amp;(ROW()+12*(($AO41-1)*3+$AP41)-ROW())/12+5):INDIRECT("S"&amp;(ROW()+12*(($AO41-1)*3+$AP41)-ROW())/12+5),AR41)</f>
        <v>0</v>
      </c>
      <c r="AT41" s="506">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502">
        <f ca="1">COUNTIF(INDIRECT("U"&amp;(ROW()+12*(($AO41-1)*3+$AP41)-ROW())/12+5):INDIRECT("AF"&amp;(ROW()+12*(($AO41-1)*3+$AP41)-ROW())/12+5),AT41)</f>
        <v>0</v>
      </c>
      <c r="AV41" s="502">
        <f ca="1">IF(AND(AR41+AT41&gt;0,AS41+AU41&gt;0),COUNTIF(AV$6:AV40,"&gt;0")+1,0)</f>
        <v>0</v>
      </c>
      <c r="BF41" s="502">
        <v>3</v>
      </c>
      <c r="BH41" s="508"/>
      <c r="BI41" s="508"/>
      <c r="BJ41" s="508"/>
      <c r="BK41" s="508"/>
      <c r="BL41" s="508"/>
      <c r="BM41" s="508"/>
      <c r="BN41" s="508"/>
      <c r="BO41" s="508"/>
      <c r="BP41" s="508"/>
      <c r="BQ41" s="508"/>
      <c r="BR41" s="508"/>
      <c r="BS41" s="508"/>
      <c r="BU41" s="508"/>
      <c r="BV41" s="508"/>
      <c r="BW41" s="508"/>
      <c r="BX41" s="508"/>
      <c r="BY41" s="508"/>
      <c r="BZ41" s="508"/>
      <c r="CA41" s="508"/>
      <c r="CB41" s="508"/>
      <c r="CC41" s="508"/>
      <c r="CD41" s="508"/>
      <c r="CE41" s="508"/>
      <c r="CF41" s="508"/>
    </row>
    <row r="42" spans="1:84">
      <c r="A42" s="1302">
        <v>13</v>
      </c>
      <c r="B42" s="1304"/>
      <c r="C42" s="1304"/>
      <c r="D42" s="1304"/>
      <c r="E42" s="1307"/>
      <c r="F42" s="1304"/>
      <c r="G42" s="308" t="s">
        <v>391</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309">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309">
        <f t="shared" si="92"/>
        <v>0</v>
      </c>
      <c r="AH42" s="1290"/>
      <c r="AO42" s="502">
        <v>2</v>
      </c>
      <c r="AP42" s="502">
        <v>1</v>
      </c>
      <c r="AQ42" s="502">
        <v>1</v>
      </c>
      <c r="AR42" s="506">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02">
        <f ca="1">COUNTIF(INDIRECT("H"&amp;(ROW()+12*(($AO42-1)*3+$AP42)-ROW())/12+5):INDIRECT("S"&amp;(ROW()+12*(($AO42-1)*3+$AP42)-ROW())/12+5),AR42)</f>
        <v>0</v>
      </c>
      <c r="AT42" s="506">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502">
        <f ca="1">COUNTIF(INDIRECT("U"&amp;(ROW()+12*(($AO42-1)*3+$AP42)-ROW())/12+5):INDIRECT("AF"&amp;(ROW()+12*(($AO42-1)*3+$AP42)-ROW())/12+5),AT42)</f>
        <v>0</v>
      </c>
      <c r="AV42" s="502">
        <f ca="1">IF(AND(AR42+AT42&gt;0,AS42+AU42&gt;0),COUNTIF(AV$6:AV41,"&gt;0")+1,0)</f>
        <v>0</v>
      </c>
      <c r="BF42" s="502">
        <v>1</v>
      </c>
      <c r="BH42" s="508">
        <f t="shared" ref="BH42:BS42" si="103">SUM(H42:H43)</f>
        <v>0</v>
      </c>
      <c r="BI42" s="508">
        <f t="shared" si="103"/>
        <v>0</v>
      </c>
      <c r="BJ42" s="508">
        <f t="shared" si="103"/>
        <v>0</v>
      </c>
      <c r="BK42" s="508">
        <f t="shared" si="103"/>
        <v>0</v>
      </c>
      <c r="BL42" s="508">
        <f t="shared" si="103"/>
        <v>0</v>
      </c>
      <c r="BM42" s="508">
        <f t="shared" si="103"/>
        <v>0</v>
      </c>
      <c r="BN42" s="508">
        <f t="shared" si="103"/>
        <v>0</v>
      </c>
      <c r="BO42" s="508">
        <f t="shared" si="103"/>
        <v>0</v>
      </c>
      <c r="BP42" s="508">
        <f t="shared" si="103"/>
        <v>0</v>
      </c>
      <c r="BQ42" s="508">
        <f t="shared" si="103"/>
        <v>0</v>
      </c>
      <c r="BR42" s="508">
        <f t="shared" si="103"/>
        <v>0</v>
      </c>
      <c r="BS42" s="508">
        <f t="shared" si="103"/>
        <v>0</v>
      </c>
      <c r="BU42" s="508">
        <f t="shared" ref="BU42:CF42" si="104">SUM(U42:U43)</f>
        <v>0</v>
      </c>
      <c r="BV42" s="508">
        <f t="shared" si="104"/>
        <v>0</v>
      </c>
      <c r="BW42" s="508">
        <f t="shared" si="104"/>
        <v>0</v>
      </c>
      <c r="BX42" s="508">
        <f t="shared" si="104"/>
        <v>0</v>
      </c>
      <c r="BY42" s="508">
        <f t="shared" si="104"/>
        <v>0</v>
      </c>
      <c r="BZ42" s="508">
        <f t="shared" si="104"/>
        <v>0</v>
      </c>
      <c r="CA42" s="508">
        <f t="shared" si="104"/>
        <v>0</v>
      </c>
      <c r="CB42" s="508">
        <f t="shared" si="104"/>
        <v>0</v>
      </c>
      <c r="CC42" s="508">
        <f t="shared" si="104"/>
        <v>0</v>
      </c>
      <c r="CD42" s="508">
        <f t="shared" si="104"/>
        <v>0</v>
      </c>
      <c r="CE42" s="508">
        <f t="shared" si="104"/>
        <v>0</v>
      </c>
      <c r="CF42" s="508">
        <f t="shared" si="104"/>
        <v>0</v>
      </c>
    </row>
    <row r="43" spans="1:84">
      <c r="A43" s="1315"/>
      <c r="B43" s="1305"/>
      <c r="C43" s="1305"/>
      <c r="D43" s="1305"/>
      <c r="E43" s="1308"/>
      <c r="F43" s="1305"/>
      <c r="G43" s="310" t="s">
        <v>390</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311">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311">
        <f t="shared" si="92"/>
        <v>0</v>
      </c>
      <c r="AH43" s="1291"/>
      <c r="AO43" s="502">
        <v>2</v>
      </c>
      <c r="AP43" s="502">
        <v>1</v>
      </c>
      <c r="AQ43" s="502">
        <v>2</v>
      </c>
      <c r="AR43" s="506">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02">
        <f ca="1">COUNTIF(INDIRECT("H"&amp;(ROW()+12*(($AO43-1)*3+$AP43)-ROW())/12+5):INDIRECT("S"&amp;(ROW()+12*(($AO43-1)*3+$AP43)-ROW())/12+5),AR43)</f>
        <v>0</v>
      </c>
      <c r="AT43" s="506">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502">
        <f ca="1">COUNTIF(INDIRECT("U"&amp;(ROW()+12*(($AO43-1)*3+$AP43)-ROW())/12+5):INDIRECT("AF"&amp;(ROW()+12*(($AO43-1)*3+$AP43)-ROW())/12+5),AT43)</f>
        <v>0</v>
      </c>
      <c r="AV43" s="502">
        <f ca="1">IF(AND(AR43+AT43&gt;0,AS43+AU43&gt;0),COUNTIF(AV$6:AV42,"&gt;0")+1,0)</f>
        <v>0</v>
      </c>
      <c r="BF43" s="502">
        <v>2</v>
      </c>
      <c r="BG43" s="502" t="s">
        <v>389</v>
      </c>
      <c r="BH43" s="508">
        <f>IF(BH42+BU42&gt;マスタ!$C$3,1,0)</f>
        <v>0</v>
      </c>
      <c r="BI43" s="508">
        <f>IF(BI42+BV42&gt;マスタ!$C$3,1,0)</f>
        <v>0</v>
      </c>
      <c r="BJ43" s="508">
        <f>IF(BJ42+BW42&gt;マスタ!$C$3,1,0)</f>
        <v>0</v>
      </c>
      <c r="BK43" s="508">
        <f>IF(BK42+BX42&gt;マスタ!$C$3,1,0)</f>
        <v>0</v>
      </c>
      <c r="BL43" s="508">
        <f>IF(BL42+BY42&gt;マスタ!$C$3,1,0)</f>
        <v>0</v>
      </c>
      <c r="BM43" s="508">
        <f>IF(BM42+BZ42&gt;マスタ!$C$3,1,0)</f>
        <v>0</v>
      </c>
      <c r="BN43" s="508">
        <f>IF(BN42+CA42&gt;マスタ!$C$3,1,0)</f>
        <v>0</v>
      </c>
      <c r="BO43" s="508">
        <f>IF(BO42+CB42&gt;マスタ!$C$3,1,0)</f>
        <v>0</v>
      </c>
      <c r="BP43" s="508">
        <f>IF(BP42+CC42&gt;マスタ!$C$3,1,0)</f>
        <v>0</v>
      </c>
      <c r="BQ43" s="508">
        <f>IF(BQ42+CD42&gt;マスタ!$C$3,1,0)</f>
        <v>0</v>
      </c>
      <c r="BR43" s="508">
        <f>IF(BR42+CE42&gt;マスタ!$C$3,1,0)</f>
        <v>0</v>
      </c>
      <c r="BS43" s="508">
        <f>IF(BS42+CF42&gt;マスタ!$C$3,1,0)</f>
        <v>0</v>
      </c>
      <c r="BU43" s="508"/>
      <c r="BV43" s="508"/>
      <c r="BW43" s="508"/>
      <c r="BX43" s="508"/>
      <c r="BY43" s="508"/>
      <c r="BZ43" s="508"/>
      <c r="CA43" s="508"/>
      <c r="CB43" s="508"/>
      <c r="CC43" s="508"/>
      <c r="CD43" s="508"/>
      <c r="CE43" s="508"/>
      <c r="CF43" s="508"/>
    </row>
    <row r="44" spans="1:84">
      <c r="A44" s="1303"/>
      <c r="B44" s="1306"/>
      <c r="C44" s="1306"/>
      <c r="D44" s="1306"/>
      <c r="E44" s="1309"/>
      <c r="F44" s="1306"/>
      <c r="G44" s="314" t="s">
        <v>517</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313">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313">
        <f t="shared" si="92"/>
        <v>0</v>
      </c>
      <c r="AH44" s="1292"/>
      <c r="AO44" s="502">
        <v>2</v>
      </c>
      <c r="AP44" s="502">
        <v>1</v>
      </c>
      <c r="AQ44" s="502">
        <v>3</v>
      </c>
      <c r="AR44" s="506">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02">
        <f ca="1">COUNTIF(INDIRECT("H"&amp;(ROW()+12*(($AO44-1)*3+$AP44)-ROW())/12+5):INDIRECT("S"&amp;(ROW()+12*(($AO44-1)*3+$AP44)-ROW())/12+5),AR44)</f>
        <v>0</v>
      </c>
      <c r="AT44" s="506">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502">
        <f ca="1">COUNTIF(INDIRECT("U"&amp;(ROW()+12*(($AO44-1)*3+$AP44)-ROW())/12+5):INDIRECT("AF"&amp;(ROW()+12*(($AO44-1)*3+$AP44)-ROW())/12+5),AT44)</f>
        <v>0</v>
      </c>
      <c r="AV44" s="502">
        <f ca="1">IF(AND(AR44+AT44&gt;0,AS44+AU44&gt;0),COUNTIF(AV$6:AV43,"&gt;0")+1,0)</f>
        <v>0</v>
      </c>
      <c r="BF44" s="502">
        <v>3</v>
      </c>
      <c r="BH44" s="508"/>
      <c r="BI44" s="508"/>
      <c r="BJ44" s="508"/>
      <c r="BK44" s="508"/>
      <c r="BL44" s="508"/>
      <c r="BM44" s="508"/>
      <c r="BN44" s="508"/>
      <c r="BO44" s="508"/>
      <c r="BP44" s="508"/>
      <c r="BQ44" s="508"/>
      <c r="BR44" s="508"/>
      <c r="BS44" s="508"/>
      <c r="BU44" s="508"/>
      <c r="BV44" s="508"/>
      <c r="BW44" s="508"/>
      <c r="BX44" s="508"/>
      <c r="BY44" s="508"/>
      <c r="BZ44" s="508"/>
      <c r="CA44" s="508"/>
      <c r="CB44" s="508"/>
      <c r="CC44" s="508"/>
      <c r="CD44" s="508"/>
      <c r="CE44" s="508"/>
      <c r="CF44" s="508"/>
    </row>
    <row r="45" spans="1:84">
      <c r="A45" s="1316">
        <v>14</v>
      </c>
      <c r="B45" s="1310"/>
      <c r="C45" s="1310"/>
      <c r="D45" s="1304"/>
      <c r="E45" s="1307"/>
      <c r="F45" s="1304"/>
      <c r="G45" s="308" t="s">
        <v>391</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309">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309">
        <f t="shared" si="92"/>
        <v>0</v>
      </c>
      <c r="AH45" s="1290"/>
      <c r="AO45" s="502">
        <v>2</v>
      </c>
      <c r="AP45" s="502">
        <v>1</v>
      </c>
      <c r="AQ45" s="502">
        <v>4</v>
      </c>
      <c r="AR45" s="506">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02">
        <f ca="1">COUNTIF(INDIRECT("H"&amp;(ROW()+12*(($AO45-1)*3+$AP45)-ROW())/12+5):INDIRECT("S"&amp;(ROW()+12*(($AO45-1)*3+$AP45)-ROW())/12+5),AR45)</f>
        <v>0</v>
      </c>
      <c r="AT45" s="506">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502">
        <f ca="1">COUNTIF(INDIRECT("U"&amp;(ROW()+12*(($AO45-1)*3+$AP45)-ROW())/12+5):INDIRECT("AF"&amp;(ROW()+12*(($AO45-1)*3+$AP45)-ROW())/12+5),AT45)</f>
        <v>0</v>
      </c>
      <c r="AV45" s="502">
        <f ca="1">IF(AND(AR45+AT45&gt;0,AS45+AU45&gt;0),COUNTIF(AV$6:AV44,"&gt;0")+1,0)</f>
        <v>0</v>
      </c>
      <c r="BF45" s="502">
        <v>1</v>
      </c>
      <c r="BH45" s="508">
        <f t="shared" ref="BH45:BS45" si="111">SUM(H45:H46)</f>
        <v>0</v>
      </c>
      <c r="BI45" s="508">
        <f t="shared" si="111"/>
        <v>0</v>
      </c>
      <c r="BJ45" s="508">
        <f t="shared" si="111"/>
        <v>0</v>
      </c>
      <c r="BK45" s="508">
        <f t="shared" si="111"/>
        <v>0</v>
      </c>
      <c r="BL45" s="508">
        <f t="shared" si="111"/>
        <v>0</v>
      </c>
      <c r="BM45" s="508">
        <f t="shared" si="111"/>
        <v>0</v>
      </c>
      <c r="BN45" s="508">
        <f t="shared" si="111"/>
        <v>0</v>
      </c>
      <c r="BO45" s="508">
        <f t="shared" si="111"/>
        <v>0</v>
      </c>
      <c r="BP45" s="508">
        <f t="shared" si="111"/>
        <v>0</v>
      </c>
      <c r="BQ45" s="508">
        <f t="shared" si="111"/>
        <v>0</v>
      </c>
      <c r="BR45" s="508">
        <f t="shared" si="111"/>
        <v>0</v>
      </c>
      <c r="BS45" s="508">
        <f t="shared" si="111"/>
        <v>0</v>
      </c>
      <c r="BU45" s="508">
        <f t="shared" ref="BU45:CF45" si="112">SUM(U45:U46)</f>
        <v>0</v>
      </c>
      <c r="BV45" s="508">
        <f t="shared" si="112"/>
        <v>0</v>
      </c>
      <c r="BW45" s="508">
        <f t="shared" si="112"/>
        <v>0</v>
      </c>
      <c r="BX45" s="508">
        <f t="shared" si="112"/>
        <v>0</v>
      </c>
      <c r="BY45" s="508">
        <f t="shared" si="112"/>
        <v>0</v>
      </c>
      <c r="BZ45" s="508">
        <f t="shared" si="112"/>
        <v>0</v>
      </c>
      <c r="CA45" s="508">
        <f t="shared" si="112"/>
        <v>0</v>
      </c>
      <c r="CB45" s="508">
        <f t="shared" si="112"/>
        <v>0</v>
      </c>
      <c r="CC45" s="508">
        <f t="shared" si="112"/>
        <v>0</v>
      </c>
      <c r="CD45" s="508">
        <f t="shared" si="112"/>
        <v>0</v>
      </c>
      <c r="CE45" s="508">
        <f t="shared" si="112"/>
        <v>0</v>
      </c>
      <c r="CF45" s="508">
        <f t="shared" si="112"/>
        <v>0</v>
      </c>
    </row>
    <row r="46" spans="1:84">
      <c r="A46" s="1317"/>
      <c r="B46" s="1311"/>
      <c r="C46" s="1311"/>
      <c r="D46" s="1305"/>
      <c r="E46" s="1308"/>
      <c r="F46" s="1305"/>
      <c r="G46" s="310" t="s">
        <v>390</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311">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311">
        <f t="shared" si="92"/>
        <v>0</v>
      </c>
      <c r="AH46" s="1291"/>
      <c r="AO46" s="502">
        <v>2</v>
      </c>
      <c r="AP46" s="502">
        <v>1</v>
      </c>
      <c r="AQ46" s="502">
        <v>5</v>
      </c>
      <c r="AR46" s="506">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02">
        <f ca="1">COUNTIF(INDIRECT("H"&amp;(ROW()+12*(($AO46-1)*3+$AP46)-ROW())/12+5):INDIRECT("S"&amp;(ROW()+12*(($AO46-1)*3+$AP46)-ROW())/12+5),AR46)</f>
        <v>0</v>
      </c>
      <c r="AT46" s="506">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502">
        <f ca="1">COUNTIF(INDIRECT("U"&amp;(ROW()+12*(($AO46-1)*3+$AP46)-ROW())/12+5):INDIRECT("AF"&amp;(ROW()+12*(($AO46-1)*3+$AP46)-ROW())/12+5),AT46)</f>
        <v>0</v>
      </c>
      <c r="AV46" s="502">
        <f ca="1">IF(AND(AR46+AT46&gt;0,AS46+AU46&gt;0),COUNTIF(AV$6:AV45,"&gt;0")+1,0)</f>
        <v>0</v>
      </c>
      <c r="BF46" s="502">
        <v>2</v>
      </c>
      <c r="BG46" s="502" t="s">
        <v>389</v>
      </c>
      <c r="BH46" s="508">
        <f>IF(BH45+BU45&gt;マスタ!$C$3,1,0)</f>
        <v>0</v>
      </c>
      <c r="BI46" s="508">
        <f>IF(BI45+BV45&gt;マスタ!$C$3,1,0)</f>
        <v>0</v>
      </c>
      <c r="BJ46" s="508">
        <f>IF(BJ45+BW45&gt;マスタ!$C$3,1,0)</f>
        <v>0</v>
      </c>
      <c r="BK46" s="508">
        <f>IF(BK45+BX45&gt;マスタ!$C$3,1,0)</f>
        <v>0</v>
      </c>
      <c r="BL46" s="508">
        <f>IF(BL45+BY45&gt;マスタ!$C$3,1,0)</f>
        <v>0</v>
      </c>
      <c r="BM46" s="508">
        <f>IF(BM45+BZ45&gt;マスタ!$C$3,1,0)</f>
        <v>0</v>
      </c>
      <c r="BN46" s="508">
        <f>IF(BN45+CA45&gt;マスタ!$C$3,1,0)</f>
        <v>0</v>
      </c>
      <c r="BO46" s="508">
        <f>IF(BO45+CB45&gt;マスタ!$C$3,1,0)</f>
        <v>0</v>
      </c>
      <c r="BP46" s="508">
        <f>IF(BP45+CC45&gt;マスタ!$C$3,1,0)</f>
        <v>0</v>
      </c>
      <c r="BQ46" s="508">
        <f>IF(BQ45+CD45&gt;マスタ!$C$3,1,0)</f>
        <v>0</v>
      </c>
      <c r="BR46" s="508">
        <f>IF(BR45+CE45&gt;マスタ!$C$3,1,0)</f>
        <v>0</v>
      </c>
      <c r="BS46" s="508">
        <f>IF(BS45+CF45&gt;マスタ!$C$3,1,0)</f>
        <v>0</v>
      </c>
      <c r="BU46" s="508"/>
      <c r="BV46" s="508"/>
      <c r="BW46" s="508"/>
      <c r="BX46" s="508"/>
      <c r="BY46" s="508"/>
      <c r="BZ46" s="508"/>
      <c r="CA46" s="508"/>
      <c r="CB46" s="508"/>
      <c r="CC46" s="508"/>
      <c r="CD46" s="508"/>
      <c r="CE46" s="508"/>
      <c r="CF46" s="508"/>
    </row>
    <row r="47" spans="1:84">
      <c r="A47" s="1318"/>
      <c r="B47" s="1312"/>
      <c r="C47" s="1312"/>
      <c r="D47" s="1306"/>
      <c r="E47" s="1309"/>
      <c r="F47" s="1306"/>
      <c r="G47" s="314" t="s">
        <v>517</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313">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313">
        <f t="shared" si="92"/>
        <v>0</v>
      </c>
      <c r="AH47" s="1292"/>
      <c r="AO47" s="502">
        <v>2</v>
      </c>
      <c r="AP47" s="502">
        <v>1</v>
      </c>
      <c r="AQ47" s="502">
        <v>6</v>
      </c>
      <c r="AR47" s="506">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02">
        <f ca="1">COUNTIF(INDIRECT("H"&amp;(ROW()+12*(($AO47-1)*3+$AP47)-ROW())/12+5):INDIRECT("S"&amp;(ROW()+12*(($AO47-1)*3+$AP47)-ROW())/12+5),AR47)</f>
        <v>0</v>
      </c>
      <c r="AT47" s="506">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502">
        <f ca="1">COUNTIF(INDIRECT("U"&amp;(ROW()+12*(($AO47-1)*3+$AP47)-ROW())/12+5):INDIRECT("AF"&amp;(ROW()+12*(($AO47-1)*3+$AP47)-ROW())/12+5),AT47)</f>
        <v>0</v>
      </c>
      <c r="AV47" s="502">
        <f ca="1">IF(AND(AR47+AT47&gt;0,AS47+AU47&gt;0),COUNTIF(AV$6:AV46,"&gt;0")+1,0)</f>
        <v>0</v>
      </c>
      <c r="BF47" s="502">
        <v>3</v>
      </c>
      <c r="BH47" s="508"/>
      <c r="BI47" s="508"/>
      <c r="BJ47" s="508"/>
      <c r="BK47" s="508"/>
      <c r="BL47" s="508"/>
      <c r="BM47" s="508"/>
      <c r="BN47" s="508"/>
      <c r="BO47" s="508"/>
      <c r="BP47" s="508"/>
      <c r="BQ47" s="508"/>
      <c r="BR47" s="508"/>
      <c r="BS47" s="508"/>
      <c r="BU47" s="508"/>
      <c r="BV47" s="508"/>
      <c r="BW47" s="508"/>
      <c r="BX47" s="508"/>
      <c r="BY47" s="508"/>
      <c r="BZ47" s="508"/>
      <c r="CA47" s="508"/>
      <c r="CB47" s="508"/>
      <c r="CC47" s="508"/>
      <c r="CD47" s="508"/>
      <c r="CE47" s="508"/>
      <c r="CF47" s="508"/>
    </row>
    <row r="48" spans="1:84">
      <c r="A48" s="1302">
        <v>15</v>
      </c>
      <c r="B48" s="1304"/>
      <c r="C48" s="1304"/>
      <c r="D48" s="1304"/>
      <c r="E48" s="1307"/>
      <c r="F48" s="1304"/>
      <c r="G48" s="308" t="s">
        <v>391</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309">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309">
        <f t="shared" si="92"/>
        <v>0</v>
      </c>
      <c r="AH48" s="1290"/>
      <c r="AO48" s="502">
        <v>2</v>
      </c>
      <c r="AP48" s="502">
        <v>1</v>
      </c>
      <c r="AQ48" s="502">
        <v>7</v>
      </c>
      <c r="AR48" s="506">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02">
        <f ca="1">COUNTIF(INDIRECT("H"&amp;(ROW()+12*(($AO48-1)*3+$AP48)-ROW())/12+5):INDIRECT("S"&amp;(ROW()+12*(($AO48-1)*3+$AP48)-ROW())/12+5),AR48)</f>
        <v>0</v>
      </c>
      <c r="AT48" s="506">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502">
        <f ca="1">COUNTIF(INDIRECT("U"&amp;(ROW()+12*(($AO48-1)*3+$AP48)-ROW())/12+5):INDIRECT("AF"&amp;(ROW()+12*(($AO48-1)*3+$AP48)-ROW())/12+5),AT48)</f>
        <v>0</v>
      </c>
      <c r="AV48" s="502">
        <f ca="1">IF(AND(AR48+AT48&gt;0,AS48+AU48&gt;0),COUNTIF(AV$6:AV47,"&gt;0")+1,0)</f>
        <v>0</v>
      </c>
      <c r="BF48" s="502">
        <v>1</v>
      </c>
      <c r="BH48" s="508">
        <f t="shared" ref="BH48:BS48" si="119">SUM(H48:H49)</f>
        <v>0</v>
      </c>
      <c r="BI48" s="508">
        <f t="shared" si="119"/>
        <v>0</v>
      </c>
      <c r="BJ48" s="508">
        <f t="shared" si="119"/>
        <v>0</v>
      </c>
      <c r="BK48" s="508">
        <f t="shared" si="119"/>
        <v>0</v>
      </c>
      <c r="BL48" s="508">
        <f t="shared" si="119"/>
        <v>0</v>
      </c>
      <c r="BM48" s="508">
        <f t="shared" si="119"/>
        <v>0</v>
      </c>
      <c r="BN48" s="508">
        <f t="shared" si="119"/>
        <v>0</v>
      </c>
      <c r="BO48" s="508">
        <f t="shared" si="119"/>
        <v>0</v>
      </c>
      <c r="BP48" s="508">
        <f t="shared" si="119"/>
        <v>0</v>
      </c>
      <c r="BQ48" s="508">
        <f t="shared" si="119"/>
        <v>0</v>
      </c>
      <c r="BR48" s="508">
        <f t="shared" si="119"/>
        <v>0</v>
      </c>
      <c r="BS48" s="508">
        <f t="shared" si="119"/>
        <v>0</v>
      </c>
      <c r="BU48" s="508">
        <f t="shared" ref="BU48:CF48" si="120">SUM(U48:U49)</f>
        <v>0</v>
      </c>
      <c r="BV48" s="508">
        <f t="shared" si="120"/>
        <v>0</v>
      </c>
      <c r="BW48" s="508">
        <f t="shared" si="120"/>
        <v>0</v>
      </c>
      <c r="BX48" s="508">
        <f t="shared" si="120"/>
        <v>0</v>
      </c>
      <c r="BY48" s="508">
        <f t="shared" si="120"/>
        <v>0</v>
      </c>
      <c r="BZ48" s="508">
        <f t="shared" si="120"/>
        <v>0</v>
      </c>
      <c r="CA48" s="508">
        <f t="shared" si="120"/>
        <v>0</v>
      </c>
      <c r="CB48" s="508">
        <f t="shared" si="120"/>
        <v>0</v>
      </c>
      <c r="CC48" s="508">
        <f t="shared" si="120"/>
        <v>0</v>
      </c>
      <c r="CD48" s="508">
        <f t="shared" si="120"/>
        <v>0</v>
      </c>
      <c r="CE48" s="508">
        <f t="shared" si="120"/>
        <v>0</v>
      </c>
      <c r="CF48" s="508">
        <f t="shared" si="120"/>
        <v>0</v>
      </c>
    </row>
    <row r="49" spans="1:84">
      <c r="A49" s="1315"/>
      <c r="B49" s="1305"/>
      <c r="C49" s="1305"/>
      <c r="D49" s="1305"/>
      <c r="E49" s="1308"/>
      <c r="F49" s="1305"/>
      <c r="G49" s="310" t="s">
        <v>390</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311">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311">
        <f t="shared" si="92"/>
        <v>0</v>
      </c>
      <c r="AH49" s="1291"/>
      <c r="AO49" s="502">
        <v>2</v>
      </c>
      <c r="AP49" s="502">
        <v>1</v>
      </c>
      <c r="AQ49" s="502">
        <v>8</v>
      </c>
      <c r="AR49" s="506">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02">
        <f ca="1">COUNTIF(INDIRECT("H"&amp;(ROW()+12*(($AO49-1)*3+$AP49)-ROW())/12+5):INDIRECT("S"&amp;(ROW()+12*(($AO49-1)*3+$AP49)-ROW())/12+5),AR49)</f>
        <v>0</v>
      </c>
      <c r="AT49" s="506">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502">
        <f ca="1">COUNTIF(INDIRECT("U"&amp;(ROW()+12*(($AO49-1)*3+$AP49)-ROW())/12+5):INDIRECT("AF"&amp;(ROW()+12*(($AO49-1)*3+$AP49)-ROW())/12+5),AT49)</f>
        <v>0</v>
      </c>
      <c r="AV49" s="502">
        <f ca="1">IF(AND(AR49+AT49&gt;0,AS49+AU49&gt;0),COUNTIF(AV$6:AV48,"&gt;0")+1,0)</f>
        <v>0</v>
      </c>
      <c r="BF49" s="502">
        <v>2</v>
      </c>
      <c r="BG49" s="502" t="s">
        <v>389</v>
      </c>
      <c r="BH49" s="508">
        <f>IF(BH48+BU48&gt;マスタ!$C$3,1,0)</f>
        <v>0</v>
      </c>
      <c r="BI49" s="508">
        <f>IF(BI48+BV48&gt;マスタ!$C$3,1,0)</f>
        <v>0</v>
      </c>
      <c r="BJ49" s="508">
        <f>IF(BJ48+BW48&gt;マスタ!$C$3,1,0)</f>
        <v>0</v>
      </c>
      <c r="BK49" s="508">
        <f>IF(BK48+BX48&gt;マスタ!$C$3,1,0)</f>
        <v>0</v>
      </c>
      <c r="BL49" s="508">
        <f>IF(BL48+BY48&gt;マスタ!$C$3,1,0)</f>
        <v>0</v>
      </c>
      <c r="BM49" s="508">
        <f>IF(BM48+BZ48&gt;マスタ!$C$3,1,0)</f>
        <v>0</v>
      </c>
      <c r="BN49" s="508">
        <f>IF(BN48+CA48&gt;マスタ!$C$3,1,0)</f>
        <v>0</v>
      </c>
      <c r="BO49" s="508">
        <f>IF(BO48+CB48&gt;マスタ!$C$3,1,0)</f>
        <v>0</v>
      </c>
      <c r="BP49" s="508">
        <f>IF(BP48+CC48&gt;マスタ!$C$3,1,0)</f>
        <v>0</v>
      </c>
      <c r="BQ49" s="508">
        <f>IF(BQ48+CD48&gt;マスタ!$C$3,1,0)</f>
        <v>0</v>
      </c>
      <c r="BR49" s="508">
        <f>IF(BR48+CE48&gt;マスタ!$C$3,1,0)</f>
        <v>0</v>
      </c>
      <c r="BS49" s="508">
        <f>IF(BS48+CF48&gt;マスタ!$C$3,1,0)</f>
        <v>0</v>
      </c>
      <c r="BU49" s="508"/>
      <c r="BV49" s="508"/>
      <c r="BW49" s="508"/>
      <c r="BX49" s="508"/>
      <c r="BY49" s="508"/>
      <c r="BZ49" s="508"/>
      <c r="CA49" s="508"/>
      <c r="CB49" s="508"/>
      <c r="CC49" s="508"/>
      <c r="CD49" s="508"/>
      <c r="CE49" s="508"/>
      <c r="CF49" s="508"/>
    </row>
    <row r="50" spans="1:84">
      <c r="A50" s="1303"/>
      <c r="B50" s="1306"/>
      <c r="C50" s="1306"/>
      <c r="D50" s="1306"/>
      <c r="E50" s="1309"/>
      <c r="F50" s="1306"/>
      <c r="G50" s="314" t="s">
        <v>517</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313">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313">
        <f t="shared" si="92"/>
        <v>0</v>
      </c>
      <c r="AH50" s="1292"/>
      <c r="AO50" s="502">
        <v>2</v>
      </c>
      <c r="AP50" s="502">
        <v>1</v>
      </c>
      <c r="AQ50" s="502">
        <v>9</v>
      </c>
      <c r="AR50" s="506">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02">
        <f ca="1">COUNTIF(INDIRECT("H"&amp;(ROW()+12*(($AO50-1)*3+$AP50)-ROW())/12+5):INDIRECT("S"&amp;(ROW()+12*(($AO50-1)*3+$AP50)-ROW())/12+5),AR50)</f>
        <v>0</v>
      </c>
      <c r="AT50" s="506">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502">
        <f ca="1">COUNTIF(INDIRECT("U"&amp;(ROW()+12*(($AO50-1)*3+$AP50)-ROW())/12+5):INDIRECT("AF"&amp;(ROW()+12*(($AO50-1)*3+$AP50)-ROW())/12+5),AT50)</f>
        <v>0</v>
      </c>
      <c r="AV50" s="502">
        <f ca="1">IF(AND(AR50+AT50&gt;0,AS50+AU50&gt;0),COUNTIF(AV$6:AV49,"&gt;0")+1,0)</f>
        <v>0</v>
      </c>
      <c r="BF50" s="502">
        <v>3</v>
      </c>
      <c r="BH50" s="508"/>
      <c r="BI50" s="508"/>
      <c r="BJ50" s="508"/>
      <c r="BK50" s="508"/>
      <c r="BL50" s="508"/>
      <c r="BM50" s="508"/>
      <c r="BN50" s="508"/>
      <c r="BO50" s="508"/>
      <c r="BP50" s="508"/>
      <c r="BQ50" s="508"/>
      <c r="BR50" s="508"/>
      <c r="BS50" s="508"/>
      <c r="BU50" s="508"/>
      <c r="BV50" s="508"/>
      <c r="BW50" s="508"/>
      <c r="BX50" s="508"/>
      <c r="BY50" s="508"/>
      <c r="BZ50" s="508"/>
      <c r="CA50" s="508"/>
      <c r="CB50" s="508"/>
      <c r="CC50" s="508"/>
      <c r="CD50" s="508"/>
      <c r="CE50" s="508"/>
      <c r="CF50" s="508"/>
    </row>
    <row r="51" spans="1:84">
      <c r="A51" s="1302">
        <v>16</v>
      </c>
      <c r="B51" s="1304"/>
      <c r="C51" s="1304"/>
      <c r="D51" s="1304"/>
      <c r="E51" s="1307"/>
      <c r="F51" s="1304"/>
      <c r="G51" s="308" t="s">
        <v>391</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309">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309">
        <f t="shared" si="92"/>
        <v>0</v>
      </c>
      <c r="AH51" s="1290"/>
      <c r="AO51" s="502">
        <v>2</v>
      </c>
      <c r="AP51" s="502">
        <v>1</v>
      </c>
      <c r="AQ51" s="502">
        <v>10</v>
      </c>
      <c r="AR51" s="506">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02">
        <f ca="1">COUNTIF(INDIRECT("H"&amp;(ROW()+12*(($AO51-1)*3+$AP51)-ROW())/12+5):INDIRECT("S"&amp;(ROW()+12*(($AO51-1)*3+$AP51)-ROW())/12+5),AR51)</f>
        <v>0</v>
      </c>
      <c r="AT51" s="506">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502">
        <f ca="1">COUNTIF(INDIRECT("U"&amp;(ROW()+12*(($AO51-1)*3+$AP51)-ROW())/12+5):INDIRECT("AF"&amp;(ROW()+12*(($AO51-1)*3+$AP51)-ROW())/12+5),AT51)</f>
        <v>0</v>
      </c>
      <c r="AV51" s="502">
        <f ca="1">IF(AND(AR51+AT51&gt;0,AS51+AU51&gt;0),COUNTIF(AV$6:AV50,"&gt;0")+1,0)</f>
        <v>0</v>
      </c>
      <c r="BF51" s="502">
        <v>1</v>
      </c>
      <c r="BH51" s="508">
        <f t="shared" ref="BH51:BS51" si="127">SUM(H51:H52)</f>
        <v>0</v>
      </c>
      <c r="BI51" s="508">
        <f t="shared" si="127"/>
        <v>0</v>
      </c>
      <c r="BJ51" s="508">
        <f t="shared" si="127"/>
        <v>0</v>
      </c>
      <c r="BK51" s="508">
        <f t="shared" si="127"/>
        <v>0</v>
      </c>
      <c r="BL51" s="508">
        <f t="shared" si="127"/>
        <v>0</v>
      </c>
      <c r="BM51" s="508">
        <f t="shared" si="127"/>
        <v>0</v>
      </c>
      <c r="BN51" s="508">
        <f t="shared" si="127"/>
        <v>0</v>
      </c>
      <c r="BO51" s="508">
        <f t="shared" si="127"/>
        <v>0</v>
      </c>
      <c r="BP51" s="508">
        <f t="shared" si="127"/>
        <v>0</v>
      </c>
      <c r="BQ51" s="508">
        <f t="shared" si="127"/>
        <v>0</v>
      </c>
      <c r="BR51" s="508">
        <f t="shared" si="127"/>
        <v>0</v>
      </c>
      <c r="BS51" s="508">
        <f t="shared" si="127"/>
        <v>0</v>
      </c>
      <c r="BU51" s="508">
        <f t="shared" ref="BU51:CF51" si="128">SUM(U51:U52)</f>
        <v>0</v>
      </c>
      <c r="BV51" s="508">
        <f t="shared" si="128"/>
        <v>0</v>
      </c>
      <c r="BW51" s="508">
        <f t="shared" si="128"/>
        <v>0</v>
      </c>
      <c r="BX51" s="508">
        <f t="shared" si="128"/>
        <v>0</v>
      </c>
      <c r="BY51" s="508">
        <f t="shared" si="128"/>
        <v>0</v>
      </c>
      <c r="BZ51" s="508">
        <f t="shared" si="128"/>
        <v>0</v>
      </c>
      <c r="CA51" s="508">
        <f t="shared" si="128"/>
        <v>0</v>
      </c>
      <c r="CB51" s="508">
        <f t="shared" si="128"/>
        <v>0</v>
      </c>
      <c r="CC51" s="508">
        <f t="shared" si="128"/>
        <v>0</v>
      </c>
      <c r="CD51" s="508">
        <f t="shared" si="128"/>
        <v>0</v>
      </c>
      <c r="CE51" s="508">
        <f t="shared" si="128"/>
        <v>0</v>
      </c>
      <c r="CF51" s="508">
        <f t="shared" si="128"/>
        <v>0</v>
      </c>
    </row>
    <row r="52" spans="1:84">
      <c r="A52" s="1315"/>
      <c r="B52" s="1305"/>
      <c r="C52" s="1305"/>
      <c r="D52" s="1305"/>
      <c r="E52" s="1308"/>
      <c r="F52" s="1305"/>
      <c r="G52" s="310" t="s">
        <v>390</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311">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311">
        <f t="shared" si="92"/>
        <v>0</v>
      </c>
      <c r="AH52" s="1291"/>
      <c r="AO52" s="502">
        <v>2</v>
      </c>
      <c r="AP52" s="502">
        <v>1</v>
      </c>
      <c r="AQ52" s="502">
        <v>11</v>
      </c>
      <c r="AR52" s="506">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02">
        <f ca="1">COUNTIF(INDIRECT("H"&amp;(ROW()+12*(($AO52-1)*3+$AP52)-ROW())/12+5):INDIRECT("S"&amp;(ROW()+12*(($AO52-1)*3+$AP52)-ROW())/12+5),AR52)</f>
        <v>0</v>
      </c>
      <c r="AT52" s="506">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502">
        <f ca="1">COUNTIF(INDIRECT("U"&amp;(ROW()+12*(($AO52-1)*3+$AP52)-ROW())/12+5):INDIRECT("AF"&amp;(ROW()+12*(($AO52-1)*3+$AP52)-ROW())/12+5),AT52)</f>
        <v>0</v>
      </c>
      <c r="AV52" s="502">
        <f ca="1">IF(AND(AR52+AT52&gt;0,AS52+AU52&gt;0),COUNTIF(AV$6:AV51,"&gt;0")+1,0)</f>
        <v>0</v>
      </c>
      <c r="BF52" s="502">
        <v>2</v>
      </c>
      <c r="BG52" s="502" t="s">
        <v>389</v>
      </c>
      <c r="BH52" s="508">
        <f>IF(BH51+BU51&gt;マスタ!$C$3,1,0)</f>
        <v>0</v>
      </c>
      <c r="BI52" s="508">
        <f>IF(BI51+BV51&gt;マスタ!$C$3,1,0)</f>
        <v>0</v>
      </c>
      <c r="BJ52" s="508">
        <f>IF(BJ51+BW51&gt;マスタ!$C$3,1,0)</f>
        <v>0</v>
      </c>
      <c r="BK52" s="508">
        <f>IF(BK51+BX51&gt;マスタ!$C$3,1,0)</f>
        <v>0</v>
      </c>
      <c r="BL52" s="508">
        <f>IF(BL51+BY51&gt;マスタ!$C$3,1,0)</f>
        <v>0</v>
      </c>
      <c r="BM52" s="508">
        <f>IF(BM51+BZ51&gt;マスタ!$C$3,1,0)</f>
        <v>0</v>
      </c>
      <c r="BN52" s="508">
        <f>IF(BN51+CA51&gt;マスタ!$C$3,1,0)</f>
        <v>0</v>
      </c>
      <c r="BO52" s="508">
        <f>IF(BO51+CB51&gt;マスタ!$C$3,1,0)</f>
        <v>0</v>
      </c>
      <c r="BP52" s="508">
        <f>IF(BP51+CC51&gt;マスタ!$C$3,1,0)</f>
        <v>0</v>
      </c>
      <c r="BQ52" s="508">
        <f>IF(BQ51+CD51&gt;マスタ!$C$3,1,0)</f>
        <v>0</v>
      </c>
      <c r="BR52" s="508">
        <f>IF(BR51+CE51&gt;マスタ!$C$3,1,0)</f>
        <v>0</v>
      </c>
      <c r="BS52" s="508">
        <f>IF(BS51+CF51&gt;マスタ!$C$3,1,0)</f>
        <v>0</v>
      </c>
      <c r="BU52" s="508"/>
      <c r="BV52" s="508"/>
      <c r="BW52" s="508"/>
      <c r="BX52" s="508"/>
      <c r="BY52" s="508"/>
      <c r="BZ52" s="508"/>
      <c r="CA52" s="508"/>
      <c r="CB52" s="508"/>
      <c r="CC52" s="508"/>
      <c r="CD52" s="508"/>
      <c r="CE52" s="508"/>
      <c r="CF52" s="508"/>
    </row>
    <row r="53" spans="1:84">
      <c r="A53" s="1303"/>
      <c r="B53" s="1306"/>
      <c r="C53" s="1306"/>
      <c r="D53" s="1306"/>
      <c r="E53" s="1309"/>
      <c r="F53" s="1306"/>
      <c r="G53" s="314" t="s">
        <v>517</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313">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313">
        <f t="shared" si="92"/>
        <v>0</v>
      </c>
      <c r="AH53" s="1292"/>
      <c r="AO53" s="502">
        <v>2</v>
      </c>
      <c r="AP53" s="502">
        <v>1</v>
      </c>
      <c r="AQ53" s="502">
        <v>12</v>
      </c>
      <c r="AR53" s="506">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02">
        <f ca="1">COUNTIF(INDIRECT("H"&amp;(ROW()+12*(($AO53-1)*3+$AP53)-ROW())/12+5):INDIRECT("S"&amp;(ROW()+12*(($AO53-1)*3+$AP53)-ROW())/12+5),AR53)</f>
        <v>0</v>
      </c>
      <c r="AT53" s="506">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502">
        <f ca="1">COUNTIF(INDIRECT("U"&amp;(ROW()+12*(($AO53-1)*3+$AP53)-ROW())/12+5):INDIRECT("AF"&amp;(ROW()+12*(($AO53-1)*3+$AP53)-ROW())/12+5),AT53)</f>
        <v>0</v>
      </c>
      <c r="AV53" s="502">
        <f ca="1">IF(AND(AR53+AT53&gt;0,AS53+AU53&gt;0),COUNTIF(AV$6:AV52,"&gt;0")+1,0)</f>
        <v>0</v>
      </c>
      <c r="BF53" s="502">
        <v>3</v>
      </c>
      <c r="BH53" s="508"/>
      <c r="BI53" s="508"/>
      <c r="BJ53" s="508"/>
      <c r="BK53" s="508"/>
      <c r="BL53" s="508"/>
      <c r="BM53" s="508"/>
      <c r="BN53" s="508"/>
      <c r="BO53" s="508"/>
      <c r="BP53" s="508"/>
      <c r="BQ53" s="508"/>
      <c r="BR53" s="508"/>
      <c r="BS53" s="508"/>
      <c r="BU53" s="508"/>
      <c r="BV53" s="508"/>
      <c r="BW53" s="508"/>
      <c r="BX53" s="508"/>
      <c r="BY53" s="508"/>
      <c r="BZ53" s="508"/>
      <c r="CA53" s="508"/>
      <c r="CB53" s="508"/>
      <c r="CC53" s="508"/>
      <c r="CD53" s="508"/>
      <c r="CE53" s="508"/>
      <c r="CF53" s="508"/>
    </row>
    <row r="54" spans="1:84">
      <c r="A54" s="1302">
        <v>17</v>
      </c>
      <c r="B54" s="1313"/>
      <c r="C54" s="1313"/>
      <c r="D54" s="1304"/>
      <c r="E54" s="1307"/>
      <c r="F54" s="1304"/>
      <c r="G54" s="308" t="s">
        <v>391</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309">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309">
        <f t="shared" si="92"/>
        <v>0</v>
      </c>
      <c r="AH54" s="1290"/>
      <c r="AO54" s="502">
        <v>2</v>
      </c>
      <c r="AP54" s="502">
        <v>2</v>
      </c>
      <c r="AQ54" s="502">
        <v>1</v>
      </c>
      <c r="AR54" s="506">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02">
        <f ca="1">COUNTIF(INDIRECT("H"&amp;(ROW()+12*(($AO54-1)*3+$AP54)-ROW())/12+5):INDIRECT("S"&amp;(ROW()+12*(($AO54-1)*3+$AP54)-ROW())/12+5),AR54)</f>
        <v>0</v>
      </c>
      <c r="AT54" s="506">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502">
        <f ca="1">COUNTIF(INDIRECT("U"&amp;(ROW()+12*(($AO54-1)*3+$AP54)-ROW())/12+5):INDIRECT("AF"&amp;(ROW()+12*(($AO54-1)*3+$AP54)-ROW())/12+5),AT54)</f>
        <v>0</v>
      </c>
      <c r="AV54" s="502">
        <f ca="1">IF(AND(AR54+AT54&gt;0,AS54+AU54&gt;0),COUNTIF(AV$6:AV53,"&gt;0")+1,0)</f>
        <v>0</v>
      </c>
      <c r="BF54" s="502">
        <v>1</v>
      </c>
      <c r="BH54" s="508">
        <f t="shared" ref="BH54:BS54" si="135">SUM(H54:H55)</f>
        <v>0</v>
      </c>
      <c r="BI54" s="508">
        <f t="shared" si="135"/>
        <v>0</v>
      </c>
      <c r="BJ54" s="508">
        <f t="shared" si="135"/>
        <v>0</v>
      </c>
      <c r="BK54" s="508">
        <f t="shared" si="135"/>
        <v>0</v>
      </c>
      <c r="BL54" s="508">
        <f t="shared" si="135"/>
        <v>0</v>
      </c>
      <c r="BM54" s="508">
        <f t="shared" si="135"/>
        <v>0</v>
      </c>
      <c r="BN54" s="508">
        <f t="shared" si="135"/>
        <v>0</v>
      </c>
      <c r="BO54" s="508">
        <f t="shared" si="135"/>
        <v>0</v>
      </c>
      <c r="BP54" s="508">
        <f t="shared" si="135"/>
        <v>0</v>
      </c>
      <c r="BQ54" s="508">
        <f t="shared" si="135"/>
        <v>0</v>
      </c>
      <c r="BR54" s="508">
        <f t="shared" si="135"/>
        <v>0</v>
      </c>
      <c r="BS54" s="508">
        <f t="shared" si="135"/>
        <v>0</v>
      </c>
      <c r="BU54" s="508">
        <f t="shared" ref="BU54:CF54" si="136">SUM(U54:U55)</f>
        <v>0</v>
      </c>
      <c r="BV54" s="508">
        <f t="shared" si="136"/>
        <v>0</v>
      </c>
      <c r="BW54" s="508">
        <f t="shared" si="136"/>
        <v>0</v>
      </c>
      <c r="BX54" s="508">
        <f t="shared" si="136"/>
        <v>0</v>
      </c>
      <c r="BY54" s="508">
        <f t="shared" si="136"/>
        <v>0</v>
      </c>
      <c r="BZ54" s="508">
        <f t="shared" si="136"/>
        <v>0</v>
      </c>
      <c r="CA54" s="508">
        <f t="shared" si="136"/>
        <v>0</v>
      </c>
      <c r="CB54" s="508">
        <f t="shared" si="136"/>
        <v>0</v>
      </c>
      <c r="CC54" s="508">
        <f t="shared" si="136"/>
        <v>0</v>
      </c>
      <c r="CD54" s="508">
        <f t="shared" si="136"/>
        <v>0</v>
      </c>
      <c r="CE54" s="508">
        <f t="shared" si="136"/>
        <v>0</v>
      </c>
      <c r="CF54" s="508">
        <f t="shared" si="136"/>
        <v>0</v>
      </c>
    </row>
    <row r="55" spans="1:84">
      <c r="A55" s="1315"/>
      <c r="B55" s="1305"/>
      <c r="C55" s="1305"/>
      <c r="D55" s="1305"/>
      <c r="E55" s="1308"/>
      <c r="F55" s="1305"/>
      <c r="G55" s="310" t="s">
        <v>390</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311">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311">
        <f t="shared" si="92"/>
        <v>0</v>
      </c>
      <c r="AH55" s="1291"/>
      <c r="AO55" s="502">
        <v>2</v>
      </c>
      <c r="AP55" s="502">
        <v>2</v>
      </c>
      <c r="AQ55" s="502">
        <v>2</v>
      </c>
      <c r="AR55" s="506">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02">
        <f ca="1">COUNTIF(INDIRECT("H"&amp;(ROW()+12*(($AO55-1)*3+$AP55)-ROW())/12+5):INDIRECT("S"&amp;(ROW()+12*(($AO55-1)*3+$AP55)-ROW())/12+5),AR55)</f>
        <v>0</v>
      </c>
      <c r="AT55" s="506">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502">
        <f ca="1">COUNTIF(INDIRECT("U"&amp;(ROW()+12*(($AO55-1)*3+$AP55)-ROW())/12+5):INDIRECT("AF"&amp;(ROW()+12*(($AO55-1)*3+$AP55)-ROW())/12+5),AT55)</f>
        <v>0</v>
      </c>
      <c r="AV55" s="502">
        <f ca="1">IF(AND(AR55+AT55&gt;0,AS55+AU55&gt;0),COUNTIF(AV$6:AV54,"&gt;0")+1,0)</f>
        <v>0</v>
      </c>
      <c r="BF55" s="502">
        <v>2</v>
      </c>
      <c r="BG55" s="502" t="s">
        <v>389</v>
      </c>
      <c r="BH55" s="508">
        <f>IF(BH54+BU54&gt;マスタ!$C$3,1,0)</f>
        <v>0</v>
      </c>
      <c r="BI55" s="508">
        <f>IF(BI54+BV54&gt;マスタ!$C$3,1,0)</f>
        <v>0</v>
      </c>
      <c r="BJ55" s="508">
        <f>IF(BJ54+BW54&gt;マスタ!$C$3,1,0)</f>
        <v>0</v>
      </c>
      <c r="BK55" s="508">
        <f>IF(BK54+BX54&gt;マスタ!$C$3,1,0)</f>
        <v>0</v>
      </c>
      <c r="BL55" s="508">
        <f>IF(BL54+BY54&gt;マスタ!$C$3,1,0)</f>
        <v>0</v>
      </c>
      <c r="BM55" s="508">
        <f>IF(BM54+BZ54&gt;マスタ!$C$3,1,0)</f>
        <v>0</v>
      </c>
      <c r="BN55" s="508">
        <f>IF(BN54+CA54&gt;マスタ!$C$3,1,0)</f>
        <v>0</v>
      </c>
      <c r="BO55" s="508">
        <f>IF(BO54+CB54&gt;マスタ!$C$3,1,0)</f>
        <v>0</v>
      </c>
      <c r="BP55" s="508">
        <f>IF(BP54+CC54&gt;マスタ!$C$3,1,0)</f>
        <v>0</v>
      </c>
      <c r="BQ55" s="508">
        <f>IF(BQ54+CD54&gt;マスタ!$C$3,1,0)</f>
        <v>0</v>
      </c>
      <c r="BR55" s="508">
        <f>IF(BR54+CE54&gt;マスタ!$C$3,1,0)</f>
        <v>0</v>
      </c>
      <c r="BS55" s="508">
        <f>IF(BS54+CF54&gt;マスタ!$C$3,1,0)</f>
        <v>0</v>
      </c>
      <c r="BU55" s="508"/>
      <c r="BV55" s="508"/>
      <c r="BW55" s="508"/>
      <c r="BX55" s="508"/>
      <c r="BY55" s="508"/>
      <c r="BZ55" s="508"/>
      <c r="CA55" s="508"/>
      <c r="CB55" s="508"/>
      <c r="CC55" s="508"/>
      <c r="CD55" s="508"/>
      <c r="CE55" s="508"/>
      <c r="CF55" s="508"/>
    </row>
    <row r="56" spans="1:84">
      <c r="A56" s="1303"/>
      <c r="B56" s="1306"/>
      <c r="C56" s="1306"/>
      <c r="D56" s="1306"/>
      <c r="E56" s="1309"/>
      <c r="F56" s="1306"/>
      <c r="G56" s="314" t="s">
        <v>517</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313">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313">
        <f t="shared" si="92"/>
        <v>0</v>
      </c>
      <c r="AH56" s="1292"/>
      <c r="AO56" s="502">
        <v>2</v>
      </c>
      <c r="AP56" s="502">
        <v>2</v>
      </c>
      <c r="AQ56" s="502">
        <v>3</v>
      </c>
      <c r="AR56" s="506">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02">
        <f ca="1">COUNTIF(INDIRECT("H"&amp;(ROW()+12*(($AO56-1)*3+$AP56)-ROW())/12+5):INDIRECT("S"&amp;(ROW()+12*(($AO56-1)*3+$AP56)-ROW())/12+5),AR56)</f>
        <v>0</v>
      </c>
      <c r="AT56" s="506">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502">
        <f ca="1">COUNTIF(INDIRECT("U"&amp;(ROW()+12*(($AO56-1)*3+$AP56)-ROW())/12+5):INDIRECT("AF"&amp;(ROW()+12*(($AO56-1)*3+$AP56)-ROW())/12+5),AT56)</f>
        <v>0</v>
      </c>
      <c r="AV56" s="502">
        <f ca="1">IF(AND(AR56+AT56&gt;0,AS56+AU56&gt;0),COUNTIF(AV$6:AV55,"&gt;0")+1,0)</f>
        <v>0</v>
      </c>
      <c r="BF56" s="502">
        <v>3</v>
      </c>
      <c r="BH56" s="508"/>
      <c r="BI56" s="508"/>
      <c r="BJ56" s="508"/>
      <c r="BK56" s="508"/>
      <c r="BL56" s="508"/>
      <c r="BM56" s="508"/>
      <c r="BN56" s="508"/>
      <c r="BO56" s="508"/>
      <c r="BP56" s="508"/>
      <c r="BQ56" s="508"/>
      <c r="BR56" s="508"/>
      <c r="BS56" s="508"/>
      <c r="BU56" s="508"/>
      <c r="BV56" s="508"/>
      <c r="BW56" s="508"/>
      <c r="BX56" s="508"/>
      <c r="BY56" s="508"/>
      <c r="BZ56" s="508"/>
      <c r="CA56" s="508"/>
      <c r="CB56" s="508"/>
      <c r="CC56" s="508"/>
      <c r="CD56" s="508"/>
      <c r="CE56" s="508"/>
      <c r="CF56" s="508"/>
    </row>
    <row r="57" spans="1:84">
      <c r="A57" s="1302">
        <v>18</v>
      </c>
      <c r="B57" s="1304"/>
      <c r="C57" s="1304"/>
      <c r="D57" s="1304"/>
      <c r="E57" s="1307"/>
      <c r="F57" s="1304"/>
      <c r="G57" s="308" t="s">
        <v>391</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309">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309">
        <f t="shared" si="92"/>
        <v>0</v>
      </c>
      <c r="AH57" s="1290"/>
      <c r="AO57" s="502">
        <v>2</v>
      </c>
      <c r="AP57" s="502">
        <v>2</v>
      </c>
      <c r="AQ57" s="502">
        <v>4</v>
      </c>
      <c r="AR57" s="506">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02">
        <f ca="1">COUNTIF(INDIRECT("H"&amp;(ROW()+12*(($AO57-1)*3+$AP57)-ROW())/12+5):INDIRECT("S"&amp;(ROW()+12*(($AO57-1)*3+$AP57)-ROW())/12+5),AR57)</f>
        <v>0</v>
      </c>
      <c r="AT57" s="506">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502">
        <f ca="1">COUNTIF(INDIRECT("U"&amp;(ROW()+12*(($AO57-1)*3+$AP57)-ROW())/12+5):INDIRECT("AF"&amp;(ROW()+12*(($AO57-1)*3+$AP57)-ROW())/12+5),AT57)</f>
        <v>0</v>
      </c>
      <c r="AV57" s="502">
        <f ca="1">IF(AND(AR57+AT57&gt;0,AS57+AU57&gt;0),COUNTIF(AV$6:AV56,"&gt;0")+1,0)</f>
        <v>0</v>
      </c>
      <c r="BF57" s="502">
        <v>1</v>
      </c>
      <c r="BH57" s="508">
        <f t="shared" ref="BH57:BS57" si="143">SUM(H57:H58)</f>
        <v>0</v>
      </c>
      <c r="BI57" s="508">
        <f t="shared" si="143"/>
        <v>0</v>
      </c>
      <c r="BJ57" s="508">
        <f t="shared" si="143"/>
        <v>0</v>
      </c>
      <c r="BK57" s="508">
        <f t="shared" si="143"/>
        <v>0</v>
      </c>
      <c r="BL57" s="508">
        <f t="shared" si="143"/>
        <v>0</v>
      </c>
      <c r="BM57" s="508">
        <f t="shared" si="143"/>
        <v>0</v>
      </c>
      <c r="BN57" s="508">
        <f t="shared" si="143"/>
        <v>0</v>
      </c>
      <c r="BO57" s="508">
        <f t="shared" si="143"/>
        <v>0</v>
      </c>
      <c r="BP57" s="508">
        <f t="shared" si="143"/>
        <v>0</v>
      </c>
      <c r="BQ57" s="508">
        <f t="shared" si="143"/>
        <v>0</v>
      </c>
      <c r="BR57" s="508">
        <f t="shared" si="143"/>
        <v>0</v>
      </c>
      <c r="BS57" s="508">
        <f t="shared" si="143"/>
        <v>0</v>
      </c>
      <c r="BU57" s="508">
        <f t="shared" ref="BU57:CF57" si="144">SUM(U57:U58)</f>
        <v>0</v>
      </c>
      <c r="BV57" s="508">
        <f t="shared" si="144"/>
        <v>0</v>
      </c>
      <c r="BW57" s="508">
        <f t="shared" si="144"/>
        <v>0</v>
      </c>
      <c r="BX57" s="508">
        <f t="shared" si="144"/>
        <v>0</v>
      </c>
      <c r="BY57" s="508">
        <f t="shared" si="144"/>
        <v>0</v>
      </c>
      <c r="BZ57" s="508">
        <f t="shared" si="144"/>
        <v>0</v>
      </c>
      <c r="CA57" s="508">
        <f t="shared" si="144"/>
        <v>0</v>
      </c>
      <c r="CB57" s="508">
        <f t="shared" si="144"/>
        <v>0</v>
      </c>
      <c r="CC57" s="508">
        <f t="shared" si="144"/>
        <v>0</v>
      </c>
      <c r="CD57" s="508">
        <f t="shared" si="144"/>
        <v>0</v>
      </c>
      <c r="CE57" s="508">
        <f t="shared" si="144"/>
        <v>0</v>
      </c>
      <c r="CF57" s="508">
        <f t="shared" si="144"/>
        <v>0</v>
      </c>
    </row>
    <row r="58" spans="1:84">
      <c r="A58" s="1315"/>
      <c r="B58" s="1305"/>
      <c r="C58" s="1305"/>
      <c r="D58" s="1305"/>
      <c r="E58" s="1308"/>
      <c r="F58" s="1305"/>
      <c r="G58" s="310" t="s">
        <v>390</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311">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311">
        <f t="shared" si="92"/>
        <v>0</v>
      </c>
      <c r="AH58" s="1291"/>
      <c r="AO58" s="502">
        <v>2</v>
      </c>
      <c r="AP58" s="502">
        <v>2</v>
      </c>
      <c r="AQ58" s="502">
        <v>5</v>
      </c>
      <c r="AR58" s="506">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02">
        <f ca="1">COUNTIF(INDIRECT("H"&amp;(ROW()+12*(($AO58-1)*3+$AP58)-ROW())/12+5):INDIRECT("S"&amp;(ROW()+12*(($AO58-1)*3+$AP58)-ROW())/12+5),AR58)</f>
        <v>0</v>
      </c>
      <c r="AT58" s="506">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502">
        <f ca="1">COUNTIF(INDIRECT("U"&amp;(ROW()+12*(($AO58-1)*3+$AP58)-ROW())/12+5):INDIRECT("AF"&amp;(ROW()+12*(($AO58-1)*3+$AP58)-ROW())/12+5),AT58)</f>
        <v>0</v>
      </c>
      <c r="AV58" s="502">
        <f ca="1">IF(AND(AR58+AT58&gt;0,AS58+AU58&gt;0),COUNTIF(AV$6:AV57,"&gt;0")+1,0)</f>
        <v>0</v>
      </c>
      <c r="BF58" s="502">
        <v>2</v>
      </c>
      <c r="BG58" s="502" t="s">
        <v>389</v>
      </c>
      <c r="BH58" s="508">
        <f>IF(BH57+BU57&gt;マスタ!$C$3,1,0)</f>
        <v>0</v>
      </c>
      <c r="BI58" s="508">
        <f>IF(BI57+BV57&gt;マスタ!$C$3,1,0)</f>
        <v>0</v>
      </c>
      <c r="BJ58" s="508">
        <f>IF(BJ57+BW57&gt;マスタ!$C$3,1,0)</f>
        <v>0</v>
      </c>
      <c r="BK58" s="508">
        <f>IF(BK57+BX57&gt;マスタ!$C$3,1,0)</f>
        <v>0</v>
      </c>
      <c r="BL58" s="508">
        <f>IF(BL57+BY57&gt;マスタ!$C$3,1,0)</f>
        <v>0</v>
      </c>
      <c r="BM58" s="508">
        <f>IF(BM57+BZ57&gt;マスタ!$C$3,1,0)</f>
        <v>0</v>
      </c>
      <c r="BN58" s="508">
        <f>IF(BN57+CA57&gt;マスタ!$C$3,1,0)</f>
        <v>0</v>
      </c>
      <c r="BO58" s="508">
        <f>IF(BO57+CB57&gt;マスタ!$C$3,1,0)</f>
        <v>0</v>
      </c>
      <c r="BP58" s="508">
        <f>IF(BP57+CC57&gt;マスタ!$C$3,1,0)</f>
        <v>0</v>
      </c>
      <c r="BQ58" s="508">
        <f>IF(BQ57+CD57&gt;マスタ!$C$3,1,0)</f>
        <v>0</v>
      </c>
      <c r="BR58" s="508">
        <f>IF(BR57+CE57&gt;マスタ!$C$3,1,0)</f>
        <v>0</v>
      </c>
      <c r="BS58" s="508">
        <f>IF(BS57+CF57&gt;マスタ!$C$3,1,0)</f>
        <v>0</v>
      </c>
      <c r="BU58" s="508"/>
      <c r="BV58" s="508"/>
      <c r="BW58" s="508"/>
      <c r="BX58" s="508"/>
      <c r="BY58" s="508"/>
      <c r="BZ58" s="508"/>
      <c r="CA58" s="508"/>
      <c r="CB58" s="508"/>
      <c r="CC58" s="508"/>
      <c r="CD58" s="508"/>
      <c r="CE58" s="508"/>
      <c r="CF58" s="508"/>
    </row>
    <row r="59" spans="1:84">
      <c r="A59" s="1303"/>
      <c r="B59" s="1306"/>
      <c r="C59" s="1306"/>
      <c r="D59" s="1306"/>
      <c r="E59" s="1309"/>
      <c r="F59" s="1306"/>
      <c r="G59" s="314" t="s">
        <v>517</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313">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313">
        <f t="shared" si="92"/>
        <v>0</v>
      </c>
      <c r="AH59" s="1292"/>
      <c r="AO59" s="502">
        <v>2</v>
      </c>
      <c r="AP59" s="502">
        <v>2</v>
      </c>
      <c r="AQ59" s="502">
        <v>6</v>
      </c>
      <c r="AR59" s="506">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02">
        <f ca="1">COUNTIF(INDIRECT("H"&amp;(ROW()+12*(($AO59-1)*3+$AP59)-ROW())/12+5):INDIRECT("S"&amp;(ROW()+12*(($AO59-1)*3+$AP59)-ROW())/12+5),AR59)</f>
        <v>0</v>
      </c>
      <c r="AT59" s="506">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502">
        <f ca="1">COUNTIF(INDIRECT("U"&amp;(ROW()+12*(($AO59-1)*3+$AP59)-ROW())/12+5):INDIRECT("AF"&amp;(ROW()+12*(($AO59-1)*3+$AP59)-ROW())/12+5),AT59)</f>
        <v>0</v>
      </c>
      <c r="AV59" s="502">
        <f ca="1">IF(AND(AR59+AT59&gt;0,AS59+AU59&gt;0),COUNTIF(AV$6:AV58,"&gt;0")+1,0)</f>
        <v>0</v>
      </c>
      <c r="BF59" s="502">
        <v>3</v>
      </c>
      <c r="BH59" s="508"/>
      <c r="BI59" s="508"/>
      <c r="BJ59" s="508"/>
      <c r="BK59" s="508"/>
      <c r="BL59" s="508"/>
      <c r="BM59" s="508"/>
      <c r="BN59" s="508"/>
      <c r="BO59" s="508"/>
      <c r="BP59" s="508"/>
      <c r="BQ59" s="508"/>
      <c r="BR59" s="508"/>
      <c r="BS59" s="508"/>
    </row>
    <row r="60" spans="1:84">
      <c r="A60" s="1302">
        <v>19</v>
      </c>
      <c r="B60" s="1304"/>
      <c r="C60" s="1304"/>
      <c r="D60" s="1304"/>
      <c r="E60" s="1307"/>
      <c r="F60" s="1304"/>
      <c r="G60" s="308" t="s">
        <v>391</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309">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309">
        <f t="shared" si="92"/>
        <v>0</v>
      </c>
      <c r="AH60" s="1290"/>
      <c r="AO60" s="502">
        <v>2</v>
      </c>
      <c r="AP60" s="502">
        <v>2</v>
      </c>
      <c r="AQ60" s="502">
        <v>7</v>
      </c>
      <c r="AR60" s="506">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02">
        <f ca="1">COUNTIF(INDIRECT("H"&amp;(ROW()+12*(($AO60-1)*3+$AP60)-ROW())/12+5):INDIRECT("S"&amp;(ROW()+12*(($AO60-1)*3+$AP60)-ROW())/12+5),AR60)</f>
        <v>0</v>
      </c>
      <c r="AT60" s="506">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502">
        <f ca="1">COUNTIF(INDIRECT("U"&amp;(ROW()+12*(($AO60-1)*3+$AP60)-ROW())/12+5):INDIRECT("AF"&amp;(ROW()+12*(($AO60-1)*3+$AP60)-ROW())/12+5),AT60)</f>
        <v>0</v>
      </c>
      <c r="AV60" s="502">
        <f ca="1">IF(AND(AR60+AT60&gt;0,AS60+AU60&gt;0),COUNTIF(AV$6:AV59,"&gt;0")+1,0)</f>
        <v>0</v>
      </c>
      <c r="BF60" s="502">
        <v>1</v>
      </c>
      <c r="BH60" s="508">
        <f t="shared" ref="BH60:BS60" si="151">SUM(H60:H61)</f>
        <v>0</v>
      </c>
      <c r="BI60" s="508">
        <f t="shared" si="151"/>
        <v>0</v>
      </c>
      <c r="BJ60" s="508">
        <f t="shared" si="151"/>
        <v>0</v>
      </c>
      <c r="BK60" s="508">
        <f t="shared" si="151"/>
        <v>0</v>
      </c>
      <c r="BL60" s="508">
        <f t="shared" si="151"/>
        <v>0</v>
      </c>
      <c r="BM60" s="508">
        <f t="shared" si="151"/>
        <v>0</v>
      </c>
      <c r="BN60" s="508">
        <f t="shared" si="151"/>
        <v>0</v>
      </c>
      <c r="BO60" s="508">
        <f t="shared" si="151"/>
        <v>0</v>
      </c>
      <c r="BP60" s="508">
        <f t="shared" si="151"/>
        <v>0</v>
      </c>
      <c r="BQ60" s="508">
        <f t="shared" si="151"/>
        <v>0</v>
      </c>
      <c r="BR60" s="508">
        <f t="shared" si="151"/>
        <v>0</v>
      </c>
      <c r="BS60" s="508">
        <f t="shared" si="151"/>
        <v>0</v>
      </c>
      <c r="BU60" s="508">
        <f t="shared" ref="BU60:CF60" si="152">SUM(U60:U61)</f>
        <v>0</v>
      </c>
      <c r="BV60" s="508">
        <f t="shared" si="152"/>
        <v>0</v>
      </c>
      <c r="BW60" s="508">
        <f t="shared" si="152"/>
        <v>0</v>
      </c>
      <c r="BX60" s="508">
        <f t="shared" si="152"/>
        <v>0</v>
      </c>
      <c r="BY60" s="508">
        <f t="shared" si="152"/>
        <v>0</v>
      </c>
      <c r="BZ60" s="508">
        <f t="shared" si="152"/>
        <v>0</v>
      </c>
      <c r="CA60" s="508">
        <f t="shared" si="152"/>
        <v>0</v>
      </c>
      <c r="CB60" s="508">
        <f t="shared" si="152"/>
        <v>0</v>
      </c>
      <c r="CC60" s="508">
        <f t="shared" si="152"/>
        <v>0</v>
      </c>
      <c r="CD60" s="508">
        <f t="shared" si="152"/>
        <v>0</v>
      </c>
      <c r="CE60" s="508">
        <f t="shared" si="152"/>
        <v>0</v>
      </c>
      <c r="CF60" s="508">
        <f t="shared" si="152"/>
        <v>0</v>
      </c>
    </row>
    <row r="61" spans="1:84">
      <c r="A61" s="1315"/>
      <c r="B61" s="1305"/>
      <c r="C61" s="1305"/>
      <c r="D61" s="1305"/>
      <c r="E61" s="1308"/>
      <c r="F61" s="1305"/>
      <c r="G61" s="310" t="s">
        <v>390</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311">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311">
        <f t="shared" si="92"/>
        <v>0</v>
      </c>
      <c r="AH61" s="1291"/>
      <c r="AO61" s="502">
        <v>2</v>
      </c>
      <c r="AP61" s="502">
        <v>2</v>
      </c>
      <c r="AQ61" s="502">
        <v>8</v>
      </c>
      <c r="AR61" s="506">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02">
        <f ca="1">COUNTIF(INDIRECT("H"&amp;(ROW()+12*(($AO61-1)*3+$AP61)-ROW())/12+5):INDIRECT("S"&amp;(ROW()+12*(($AO61-1)*3+$AP61)-ROW())/12+5),AR61)</f>
        <v>0</v>
      </c>
      <c r="AT61" s="506">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502">
        <f ca="1">COUNTIF(INDIRECT("U"&amp;(ROW()+12*(($AO61-1)*3+$AP61)-ROW())/12+5):INDIRECT("AF"&amp;(ROW()+12*(($AO61-1)*3+$AP61)-ROW())/12+5),AT61)</f>
        <v>0</v>
      </c>
      <c r="AV61" s="502">
        <f ca="1">IF(AND(AR61+AT61&gt;0,AS61+AU61&gt;0),COUNTIF(AV$6:AV60,"&gt;0")+1,0)</f>
        <v>0</v>
      </c>
      <c r="BF61" s="502">
        <v>2</v>
      </c>
      <c r="BG61" s="502" t="s">
        <v>389</v>
      </c>
      <c r="BH61" s="508">
        <f>IF(BH60+BU60&gt;マスタ!$C$3,1,0)</f>
        <v>0</v>
      </c>
      <c r="BI61" s="508">
        <f>IF(BI60+BV60&gt;マスタ!$C$3,1,0)</f>
        <v>0</v>
      </c>
      <c r="BJ61" s="508">
        <f>IF(BJ60+BW60&gt;マスタ!$C$3,1,0)</f>
        <v>0</v>
      </c>
      <c r="BK61" s="508">
        <f>IF(BK60+BX60&gt;マスタ!$C$3,1,0)</f>
        <v>0</v>
      </c>
      <c r="BL61" s="508">
        <f>IF(BL60+BY60&gt;マスタ!$C$3,1,0)</f>
        <v>0</v>
      </c>
      <c r="BM61" s="508">
        <f>IF(BM60+BZ60&gt;マスタ!$C$3,1,0)</f>
        <v>0</v>
      </c>
      <c r="BN61" s="508">
        <f>IF(BN60+CA60&gt;マスタ!$C$3,1,0)</f>
        <v>0</v>
      </c>
      <c r="BO61" s="508">
        <f>IF(BO60+CB60&gt;マスタ!$C$3,1,0)</f>
        <v>0</v>
      </c>
      <c r="BP61" s="508">
        <f>IF(BP60+CC60&gt;マスタ!$C$3,1,0)</f>
        <v>0</v>
      </c>
      <c r="BQ61" s="508">
        <f>IF(BQ60+CD60&gt;マスタ!$C$3,1,0)</f>
        <v>0</v>
      </c>
      <c r="BR61" s="508">
        <f>IF(BR60+CE60&gt;マスタ!$C$3,1,0)</f>
        <v>0</v>
      </c>
      <c r="BS61" s="508">
        <f>IF(BS60+CF60&gt;マスタ!$C$3,1,0)</f>
        <v>0</v>
      </c>
      <c r="BU61" s="508"/>
      <c r="BV61" s="508"/>
      <c r="BW61" s="508"/>
      <c r="BX61" s="508"/>
      <c r="BY61" s="508"/>
      <c r="BZ61" s="508"/>
      <c r="CA61" s="508"/>
      <c r="CB61" s="508"/>
      <c r="CC61" s="508"/>
      <c r="CD61" s="508"/>
      <c r="CE61" s="508"/>
      <c r="CF61" s="508"/>
    </row>
    <row r="62" spans="1:84">
      <c r="A62" s="1303"/>
      <c r="B62" s="1306"/>
      <c r="C62" s="1306"/>
      <c r="D62" s="1306"/>
      <c r="E62" s="1309"/>
      <c r="F62" s="1306"/>
      <c r="G62" s="314" t="s">
        <v>517</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313">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313">
        <f t="shared" si="92"/>
        <v>0</v>
      </c>
      <c r="AH62" s="1292"/>
      <c r="AO62" s="502">
        <v>2</v>
      </c>
      <c r="AP62" s="502">
        <v>2</v>
      </c>
      <c r="AQ62" s="502">
        <v>9</v>
      </c>
      <c r="AR62" s="506">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02">
        <f ca="1">COUNTIF(INDIRECT("H"&amp;(ROW()+12*(($AO62-1)*3+$AP62)-ROW())/12+5):INDIRECT("S"&amp;(ROW()+12*(($AO62-1)*3+$AP62)-ROW())/12+5),AR62)</f>
        <v>0</v>
      </c>
      <c r="AT62" s="506">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502">
        <f ca="1">COUNTIF(INDIRECT("U"&amp;(ROW()+12*(($AO62-1)*3+$AP62)-ROW())/12+5):INDIRECT("AF"&amp;(ROW()+12*(($AO62-1)*3+$AP62)-ROW())/12+5),AT62)</f>
        <v>0</v>
      </c>
      <c r="AV62" s="502">
        <f ca="1">IF(AND(AR62+AT62&gt;0,AS62+AU62&gt;0),COUNTIF(AV$6:AV61,"&gt;0")+1,0)</f>
        <v>0</v>
      </c>
      <c r="BF62" s="502">
        <v>3</v>
      </c>
      <c r="BH62" s="508"/>
      <c r="BI62" s="508"/>
      <c r="BJ62" s="508"/>
      <c r="BK62" s="508"/>
      <c r="BL62" s="508"/>
      <c r="BM62" s="508"/>
      <c r="BN62" s="508"/>
      <c r="BO62" s="508"/>
      <c r="BP62" s="508"/>
      <c r="BQ62" s="508"/>
      <c r="BR62" s="508"/>
      <c r="BS62" s="508"/>
      <c r="BU62" s="508"/>
      <c r="BV62" s="508"/>
      <c r="BW62" s="508"/>
      <c r="BX62" s="508"/>
      <c r="BY62" s="508"/>
      <c r="BZ62" s="508"/>
      <c r="CA62" s="508"/>
      <c r="CB62" s="508"/>
      <c r="CC62" s="508"/>
      <c r="CD62" s="508"/>
      <c r="CE62" s="508"/>
      <c r="CF62" s="508"/>
    </row>
    <row r="63" spans="1:84">
      <c r="A63" s="1302">
        <v>20</v>
      </c>
      <c r="B63" s="1304"/>
      <c r="C63" s="1304"/>
      <c r="D63" s="1304"/>
      <c r="E63" s="1307"/>
      <c r="F63" s="1304"/>
      <c r="G63" s="308" t="s">
        <v>391</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309">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309">
        <f t="shared" si="92"/>
        <v>0</v>
      </c>
      <c r="AH63" s="1290"/>
      <c r="AO63" s="502">
        <v>2</v>
      </c>
      <c r="AP63" s="502">
        <v>2</v>
      </c>
      <c r="AQ63" s="502">
        <v>10</v>
      </c>
      <c r="AR63" s="506">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02">
        <f ca="1">COUNTIF(INDIRECT("H"&amp;(ROW()+12*(($AO63-1)*3+$AP63)-ROW())/12+5):INDIRECT("S"&amp;(ROW()+12*(($AO63-1)*3+$AP63)-ROW())/12+5),AR63)</f>
        <v>0</v>
      </c>
      <c r="AT63" s="506">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502">
        <f ca="1">COUNTIF(INDIRECT("U"&amp;(ROW()+12*(($AO63-1)*3+$AP63)-ROW())/12+5):INDIRECT("AF"&amp;(ROW()+12*(($AO63-1)*3+$AP63)-ROW())/12+5),AT63)</f>
        <v>0</v>
      </c>
      <c r="AV63" s="502">
        <f ca="1">IF(AND(AR63+AT63&gt;0,AS63+AU63&gt;0),COUNTIF(AV$6:AV62,"&gt;0")+1,0)</f>
        <v>0</v>
      </c>
      <c r="BF63" s="502">
        <v>1</v>
      </c>
      <c r="BH63" s="508">
        <f t="shared" ref="BH63:BS63" si="159">SUM(H63:H64)</f>
        <v>0</v>
      </c>
      <c r="BI63" s="508">
        <f t="shared" si="159"/>
        <v>0</v>
      </c>
      <c r="BJ63" s="508">
        <f t="shared" si="159"/>
        <v>0</v>
      </c>
      <c r="BK63" s="508">
        <f t="shared" si="159"/>
        <v>0</v>
      </c>
      <c r="BL63" s="508">
        <f t="shared" si="159"/>
        <v>0</v>
      </c>
      <c r="BM63" s="508">
        <f t="shared" si="159"/>
        <v>0</v>
      </c>
      <c r="BN63" s="508">
        <f t="shared" si="159"/>
        <v>0</v>
      </c>
      <c r="BO63" s="508">
        <f t="shared" si="159"/>
        <v>0</v>
      </c>
      <c r="BP63" s="508">
        <f t="shared" si="159"/>
        <v>0</v>
      </c>
      <c r="BQ63" s="508">
        <f t="shared" si="159"/>
        <v>0</v>
      </c>
      <c r="BR63" s="508">
        <f t="shared" si="159"/>
        <v>0</v>
      </c>
      <c r="BS63" s="508">
        <f t="shared" si="159"/>
        <v>0</v>
      </c>
      <c r="BU63" s="508">
        <f t="shared" ref="BU63:CF63" si="160">SUM(U63:U64)</f>
        <v>0</v>
      </c>
      <c r="BV63" s="508">
        <f t="shared" si="160"/>
        <v>0</v>
      </c>
      <c r="BW63" s="508">
        <f t="shared" si="160"/>
        <v>0</v>
      </c>
      <c r="BX63" s="508">
        <f t="shared" si="160"/>
        <v>0</v>
      </c>
      <c r="BY63" s="508">
        <f t="shared" si="160"/>
        <v>0</v>
      </c>
      <c r="BZ63" s="508">
        <f t="shared" si="160"/>
        <v>0</v>
      </c>
      <c r="CA63" s="508">
        <f t="shared" si="160"/>
        <v>0</v>
      </c>
      <c r="CB63" s="508">
        <f t="shared" si="160"/>
        <v>0</v>
      </c>
      <c r="CC63" s="508">
        <f t="shared" si="160"/>
        <v>0</v>
      </c>
      <c r="CD63" s="508">
        <f t="shared" si="160"/>
        <v>0</v>
      </c>
      <c r="CE63" s="508">
        <f t="shared" si="160"/>
        <v>0</v>
      </c>
      <c r="CF63" s="508">
        <f t="shared" si="160"/>
        <v>0</v>
      </c>
    </row>
    <row r="64" spans="1:84">
      <c r="A64" s="1315"/>
      <c r="B64" s="1305"/>
      <c r="C64" s="1305"/>
      <c r="D64" s="1305"/>
      <c r="E64" s="1308"/>
      <c r="F64" s="1305"/>
      <c r="G64" s="310" t="s">
        <v>390</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311">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311">
        <f t="shared" si="92"/>
        <v>0</v>
      </c>
      <c r="AH64" s="1291"/>
      <c r="AO64" s="502">
        <v>2</v>
      </c>
      <c r="AP64" s="502">
        <v>2</v>
      </c>
      <c r="AQ64" s="502">
        <v>11</v>
      </c>
      <c r="AR64" s="506">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02">
        <f ca="1">COUNTIF(INDIRECT("H"&amp;(ROW()+12*(($AO64-1)*3+$AP64)-ROW())/12+5):INDIRECT("S"&amp;(ROW()+12*(($AO64-1)*3+$AP64)-ROW())/12+5),AR64)</f>
        <v>0</v>
      </c>
      <c r="AT64" s="506">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502">
        <f ca="1">COUNTIF(INDIRECT("U"&amp;(ROW()+12*(($AO64-1)*3+$AP64)-ROW())/12+5):INDIRECT("AF"&amp;(ROW()+12*(($AO64-1)*3+$AP64)-ROW())/12+5),AT64)</f>
        <v>0</v>
      </c>
      <c r="AV64" s="502">
        <f ca="1">IF(AND(AR64+AT64&gt;0,AS64+AU64&gt;0),COUNTIF(AV$6:AV63,"&gt;0")+1,0)</f>
        <v>0</v>
      </c>
      <c r="BF64" s="502">
        <v>2</v>
      </c>
      <c r="BG64" s="502" t="s">
        <v>389</v>
      </c>
      <c r="BH64" s="508">
        <f>IF(BH63+BU63&gt;マスタ!$C$3,1,0)</f>
        <v>0</v>
      </c>
      <c r="BI64" s="508">
        <f>IF(BI63+BV63&gt;マスタ!$C$3,1,0)</f>
        <v>0</v>
      </c>
      <c r="BJ64" s="508">
        <f>IF(BJ63+BW63&gt;マスタ!$C$3,1,0)</f>
        <v>0</v>
      </c>
      <c r="BK64" s="508">
        <f>IF(BK63+BX63&gt;マスタ!$C$3,1,0)</f>
        <v>0</v>
      </c>
      <c r="BL64" s="508">
        <f>IF(BL63+BY63&gt;マスタ!$C$3,1,0)</f>
        <v>0</v>
      </c>
      <c r="BM64" s="508">
        <f>IF(BM63+BZ63&gt;マスタ!$C$3,1,0)</f>
        <v>0</v>
      </c>
      <c r="BN64" s="508">
        <f>IF(BN63+CA63&gt;マスタ!$C$3,1,0)</f>
        <v>0</v>
      </c>
      <c r="BO64" s="508">
        <f>IF(BO63+CB63&gt;マスタ!$C$3,1,0)</f>
        <v>0</v>
      </c>
      <c r="BP64" s="508">
        <f>IF(BP63+CC63&gt;マスタ!$C$3,1,0)</f>
        <v>0</v>
      </c>
      <c r="BQ64" s="508">
        <f>IF(BQ63+CD63&gt;マスタ!$C$3,1,0)</f>
        <v>0</v>
      </c>
      <c r="BR64" s="508">
        <f>IF(BR63+CE63&gt;マスタ!$C$3,1,0)</f>
        <v>0</v>
      </c>
      <c r="BS64" s="508">
        <f>IF(BS63+CF63&gt;マスタ!$C$3,1,0)</f>
        <v>0</v>
      </c>
    </row>
    <row r="65" spans="1:84">
      <c r="A65" s="1303"/>
      <c r="B65" s="1306"/>
      <c r="C65" s="1306"/>
      <c r="D65" s="1306"/>
      <c r="E65" s="1309"/>
      <c r="F65" s="1306"/>
      <c r="G65" s="314" t="s">
        <v>517</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313">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313">
        <f t="shared" si="92"/>
        <v>0</v>
      </c>
      <c r="AH65" s="1292"/>
      <c r="AO65" s="502">
        <v>2</v>
      </c>
      <c r="AP65" s="502">
        <v>2</v>
      </c>
      <c r="AQ65" s="502">
        <v>12</v>
      </c>
      <c r="AR65" s="506">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02">
        <f ca="1">COUNTIF(INDIRECT("H"&amp;(ROW()+12*(($AO65-1)*3+$AP65)-ROW())/12+5):INDIRECT("S"&amp;(ROW()+12*(($AO65-1)*3+$AP65)-ROW())/12+5),AR65)</f>
        <v>0</v>
      </c>
      <c r="AT65" s="506">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502">
        <f ca="1">COUNTIF(INDIRECT("U"&amp;(ROW()+12*(($AO65-1)*3+$AP65)-ROW())/12+5):INDIRECT("AF"&amp;(ROW()+12*(($AO65-1)*3+$AP65)-ROW())/12+5),AT65)</f>
        <v>0</v>
      </c>
      <c r="AV65" s="502">
        <f ca="1">IF(AND(AR65+AT65&gt;0,AS65+AU65&gt;0),COUNTIF(AV$6:AV64,"&gt;0")+1,0)</f>
        <v>0</v>
      </c>
      <c r="BF65" s="502">
        <v>3</v>
      </c>
    </row>
    <row r="66" spans="1:84">
      <c r="A66" s="1302">
        <v>21</v>
      </c>
      <c r="B66" s="1304"/>
      <c r="C66" s="1304"/>
      <c r="D66" s="1304"/>
      <c r="E66" s="1307"/>
      <c r="F66" s="1304"/>
      <c r="G66" s="308" t="s">
        <v>391</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309">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309">
        <f t="shared" si="92"/>
        <v>0</v>
      </c>
      <c r="AH66" s="1290"/>
      <c r="AO66" s="502">
        <v>2</v>
      </c>
      <c r="AP66" s="502">
        <v>3</v>
      </c>
      <c r="AQ66" s="502">
        <v>1</v>
      </c>
      <c r="AR66" s="506">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02">
        <f ca="1">COUNTIF(INDIRECT("H"&amp;(ROW()+12*(($AO66-1)*3+$AP66)-ROW())/12+5):INDIRECT("S"&amp;(ROW()+12*(($AO66-1)*3+$AP66)-ROW())/12+5),AR66)</f>
        <v>0</v>
      </c>
      <c r="AT66" s="506">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502">
        <f ca="1">COUNTIF(INDIRECT("U"&amp;(ROW()+12*(($AO66-1)*3+$AP66)-ROW())/12+5):INDIRECT("AF"&amp;(ROW()+12*(($AO66-1)*3+$AP66)-ROW())/12+5),AT66)</f>
        <v>0</v>
      </c>
      <c r="AV66" s="502">
        <f ca="1">IF(AND(AR66+AT66&gt;0,AS66+AU66&gt;0),COUNTIF(AV$6:AV65,"&gt;0")+1,0)</f>
        <v>0</v>
      </c>
      <c r="BF66" s="502">
        <v>1</v>
      </c>
      <c r="BH66" s="508">
        <f t="shared" ref="BH66:BS66" si="167">SUM(H66:H67)</f>
        <v>0</v>
      </c>
      <c r="BI66" s="508">
        <f t="shared" si="167"/>
        <v>0</v>
      </c>
      <c r="BJ66" s="508">
        <f t="shared" si="167"/>
        <v>0</v>
      </c>
      <c r="BK66" s="508">
        <f t="shared" si="167"/>
        <v>0</v>
      </c>
      <c r="BL66" s="508">
        <f t="shared" si="167"/>
        <v>0</v>
      </c>
      <c r="BM66" s="508">
        <f t="shared" si="167"/>
        <v>0</v>
      </c>
      <c r="BN66" s="508">
        <f t="shared" si="167"/>
        <v>0</v>
      </c>
      <c r="BO66" s="508">
        <f t="shared" si="167"/>
        <v>0</v>
      </c>
      <c r="BP66" s="508">
        <f t="shared" si="167"/>
        <v>0</v>
      </c>
      <c r="BQ66" s="508">
        <f t="shared" si="167"/>
        <v>0</v>
      </c>
      <c r="BR66" s="508">
        <f t="shared" si="167"/>
        <v>0</v>
      </c>
      <c r="BS66" s="508">
        <f t="shared" si="167"/>
        <v>0</v>
      </c>
      <c r="BU66" s="508">
        <f t="shared" ref="BU66:CF66" si="168">SUM(U66:U67)</f>
        <v>0</v>
      </c>
      <c r="BV66" s="508">
        <f t="shared" si="168"/>
        <v>0</v>
      </c>
      <c r="BW66" s="508">
        <f t="shared" si="168"/>
        <v>0</v>
      </c>
      <c r="BX66" s="508">
        <f t="shared" si="168"/>
        <v>0</v>
      </c>
      <c r="BY66" s="508">
        <f t="shared" si="168"/>
        <v>0</v>
      </c>
      <c r="BZ66" s="508">
        <f t="shared" si="168"/>
        <v>0</v>
      </c>
      <c r="CA66" s="508">
        <f t="shared" si="168"/>
        <v>0</v>
      </c>
      <c r="CB66" s="508">
        <f t="shared" si="168"/>
        <v>0</v>
      </c>
      <c r="CC66" s="508">
        <f t="shared" si="168"/>
        <v>0</v>
      </c>
      <c r="CD66" s="508">
        <f t="shared" si="168"/>
        <v>0</v>
      </c>
      <c r="CE66" s="508">
        <f t="shared" si="168"/>
        <v>0</v>
      </c>
      <c r="CF66" s="508">
        <f t="shared" si="168"/>
        <v>0</v>
      </c>
    </row>
    <row r="67" spans="1:84">
      <c r="A67" s="1315"/>
      <c r="B67" s="1305"/>
      <c r="C67" s="1305"/>
      <c r="D67" s="1305"/>
      <c r="E67" s="1308"/>
      <c r="F67" s="1305"/>
      <c r="G67" s="310" t="s">
        <v>390</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311">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311">
        <f t="shared" si="92"/>
        <v>0</v>
      </c>
      <c r="AH67" s="1291"/>
      <c r="AO67" s="502">
        <v>2</v>
      </c>
      <c r="AP67" s="502">
        <v>3</v>
      </c>
      <c r="AQ67" s="502">
        <v>2</v>
      </c>
      <c r="AR67" s="506">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02">
        <f ca="1">COUNTIF(INDIRECT("H"&amp;(ROW()+12*(($AO67-1)*3+$AP67)-ROW())/12+5):INDIRECT("S"&amp;(ROW()+12*(($AO67-1)*3+$AP67)-ROW())/12+5),AR67)</f>
        <v>0</v>
      </c>
      <c r="AT67" s="506">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502">
        <f ca="1">COUNTIF(INDIRECT("U"&amp;(ROW()+12*(($AO67-1)*3+$AP67)-ROW())/12+5):INDIRECT("AF"&amp;(ROW()+12*(($AO67-1)*3+$AP67)-ROW())/12+5),AT67)</f>
        <v>0</v>
      </c>
      <c r="AV67" s="502">
        <f ca="1">IF(AND(AR67+AT67&gt;0,AS67+AU67&gt;0),COUNTIF(AV$6:AV66,"&gt;0")+1,0)</f>
        <v>0</v>
      </c>
      <c r="BF67" s="502">
        <v>2</v>
      </c>
      <c r="BG67" s="502" t="s">
        <v>389</v>
      </c>
      <c r="BH67" s="508">
        <f>IF(BH66+BU66&gt;マスタ!$C$3,1,0)</f>
        <v>0</v>
      </c>
      <c r="BI67" s="508">
        <f>IF(BI66+BV66&gt;マスタ!$C$3,1,0)</f>
        <v>0</v>
      </c>
      <c r="BJ67" s="508">
        <f>IF(BJ66+BW66&gt;マスタ!$C$3,1,0)</f>
        <v>0</v>
      </c>
      <c r="BK67" s="508">
        <f>IF(BK66+BX66&gt;マスタ!$C$3,1,0)</f>
        <v>0</v>
      </c>
      <c r="BL67" s="508">
        <f>IF(BL66+BY66&gt;マスタ!$C$3,1,0)</f>
        <v>0</v>
      </c>
      <c r="BM67" s="508">
        <f>IF(BM66+BZ66&gt;マスタ!$C$3,1,0)</f>
        <v>0</v>
      </c>
      <c r="BN67" s="508">
        <f>IF(BN66+CA66&gt;マスタ!$C$3,1,0)</f>
        <v>0</v>
      </c>
      <c r="BO67" s="508">
        <f>IF(BO66+CB66&gt;マスタ!$C$3,1,0)</f>
        <v>0</v>
      </c>
      <c r="BP67" s="508">
        <f>IF(BP66+CC66&gt;マスタ!$C$3,1,0)</f>
        <v>0</v>
      </c>
      <c r="BQ67" s="508">
        <f>IF(BQ66+CD66&gt;マスタ!$C$3,1,0)</f>
        <v>0</v>
      </c>
      <c r="BR67" s="508">
        <f>IF(BR66+CE66&gt;マスタ!$C$3,1,0)</f>
        <v>0</v>
      </c>
      <c r="BS67" s="508">
        <f>IF(BS66+CF66&gt;マスタ!$C$3,1,0)</f>
        <v>0</v>
      </c>
      <c r="BU67" s="508"/>
      <c r="BV67" s="508"/>
      <c r="BW67" s="508"/>
      <c r="BX67" s="508"/>
      <c r="BY67" s="508"/>
      <c r="BZ67" s="508"/>
      <c r="CA67" s="508"/>
      <c r="CB67" s="508"/>
      <c r="CC67" s="508"/>
      <c r="CD67" s="508"/>
      <c r="CE67" s="508"/>
      <c r="CF67" s="508"/>
    </row>
    <row r="68" spans="1:84">
      <c r="A68" s="1303"/>
      <c r="B68" s="1306"/>
      <c r="C68" s="1306"/>
      <c r="D68" s="1306"/>
      <c r="E68" s="1309"/>
      <c r="F68" s="1306"/>
      <c r="G68" s="314" t="s">
        <v>517</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313">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313">
        <f t="shared" si="92"/>
        <v>0</v>
      </c>
      <c r="AH68" s="1292"/>
      <c r="AO68" s="502">
        <v>2</v>
      </c>
      <c r="AP68" s="502">
        <v>3</v>
      </c>
      <c r="AQ68" s="502">
        <v>3</v>
      </c>
      <c r="AR68" s="506">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02">
        <f ca="1">COUNTIF(INDIRECT("H"&amp;(ROW()+12*(($AO68-1)*3+$AP68)-ROW())/12+5):INDIRECT("S"&amp;(ROW()+12*(($AO68-1)*3+$AP68)-ROW())/12+5),AR68)</f>
        <v>0</v>
      </c>
      <c r="AT68" s="506">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502">
        <f ca="1">COUNTIF(INDIRECT("U"&amp;(ROW()+12*(($AO68-1)*3+$AP68)-ROW())/12+5):INDIRECT("AF"&amp;(ROW()+12*(($AO68-1)*3+$AP68)-ROW())/12+5),AT68)</f>
        <v>0</v>
      </c>
      <c r="AV68" s="502">
        <f ca="1">IF(AND(AR68+AT68&gt;0,AS68+AU68&gt;0),COUNTIF(AV$6:AV67,"&gt;0")+1,0)</f>
        <v>0</v>
      </c>
      <c r="BF68" s="502">
        <v>3</v>
      </c>
      <c r="BH68" s="508"/>
      <c r="BI68" s="508"/>
      <c r="BJ68" s="508"/>
      <c r="BK68" s="508"/>
      <c r="BL68" s="508"/>
      <c r="BM68" s="508"/>
      <c r="BN68" s="508"/>
      <c r="BO68" s="508"/>
      <c r="BP68" s="508"/>
      <c r="BQ68" s="508"/>
      <c r="BR68" s="508"/>
      <c r="BS68" s="508"/>
      <c r="BU68" s="508"/>
      <c r="BV68" s="508"/>
      <c r="BW68" s="508"/>
      <c r="BX68" s="508"/>
      <c r="BY68" s="508"/>
      <c r="BZ68" s="508"/>
      <c r="CA68" s="508"/>
      <c r="CB68" s="508"/>
      <c r="CC68" s="508"/>
      <c r="CD68" s="508"/>
      <c r="CE68" s="508"/>
      <c r="CF68" s="508"/>
    </row>
    <row r="69" spans="1:84">
      <c r="A69" s="1302">
        <v>22</v>
      </c>
      <c r="B69" s="1304"/>
      <c r="C69" s="1304"/>
      <c r="D69" s="1304"/>
      <c r="E69" s="1307"/>
      <c r="F69" s="1304"/>
      <c r="G69" s="308" t="s">
        <v>391</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309">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309">
        <f t="shared" si="92"/>
        <v>0</v>
      </c>
      <c r="AH69" s="1290"/>
      <c r="AO69" s="502">
        <v>2</v>
      </c>
      <c r="AP69" s="502">
        <v>3</v>
      </c>
      <c r="AQ69" s="502">
        <v>4</v>
      </c>
      <c r="AR69" s="506">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02">
        <f ca="1">COUNTIF(INDIRECT("H"&amp;(ROW()+12*(($AO69-1)*3+$AP69)-ROW())/12+5):INDIRECT("S"&amp;(ROW()+12*(($AO69-1)*3+$AP69)-ROW())/12+5),AR69)</f>
        <v>0</v>
      </c>
      <c r="AT69" s="506">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502">
        <f ca="1">COUNTIF(INDIRECT("U"&amp;(ROW()+12*(($AO69-1)*3+$AP69)-ROW())/12+5):INDIRECT("AF"&amp;(ROW()+12*(($AO69-1)*3+$AP69)-ROW())/12+5),AT69)</f>
        <v>0</v>
      </c>
      <c r="AV69" s="502">
        <f ca="1">IF(AND(AR69+AT69&gt;0,AS69+AU69&gt;0),COUNTIF(AV$6:AV68,"&gt;0")+1,0)</f>
        <v>0</v>
      </c>
      <c r="BF69" s="502">
        <v>1</v>
      </c>
      <c r="BH69" s="508">
        <f t="shared" ref="BH69:BS69" si="175">SUM(H69:H70)</f>
        <v>0</v>
      </c>
      <c r="BI69" s="508">
        <f t="shared" si="175"/>
        <v>0</v>
      </c>
      <c r="BJ69" s="508">
        <f t="shared" si="175"/>
        <v>0</v>
      </c>
      <c r="BK69" s="508">
        <f t="shared" si="175"/>
        <v>0</v>
      </c>
      <c r="BL69" s="508">
        <f t="shared" si="175"/>
        <v>0</v>
      </c>
      <c r="BM69" s="508">
        <f t="shared" si="175"/>
        <v>0</v>
      </c>
      <c r="BN69" s="508">
        <f t="shared" si="175"/>
        <v>0</v>
      </c>
      <c r="BO69" s="508">
        <f t="shared" si="175"/>
        <v>0</v>
      </c>
      <c r="BP69" s="508">
        <f t="shared" si="175"/>
        <v>0</v>
      </c>
      <c r="BQ69" s="508">
        <f t="shared" si="175"/>
        <v>0</v>
      </c>
      <c r="BR69" s="508">
        <f t="shared" si="175"/>
        <v>0</v>
      </c>
      <c r="BS69" s="508">
        <f t="shared" si="175"/>
        <v>0</v>
      </c>
      <c r="BU69" s="508">
        <f t="shared" ref="BU69:CF69" si="176">SUM(U69:U70)</f>
        <v>0</v>
      </c>
      <c r="BV69" s="508">
        <f t="shared" si="176"/>
        <v>0</v>
      </c>
      <c r="BW69" s="508">
        <f t="shared" si="176"/>
        <v>0</v>
      </c>
      <c r="BX69" s="508">
        <f t="shared" si="176"/>
        <v>0</v>
      </c>
      <c r="BY69" s="508">
        <f t="shared" si="176"/>
        <v>0</v>
      </c>
      <c r="BZ69" s="508">
        <f t="shared" si="176"/>
        <v>0</v>
      </c>
      <c r="CA69" s="508">
        <f t="shared" si="176"/>
        <v>0</v>
      </c>
      <c r="CB69" s="508">
        <f t="shared" si="176"/>
        <v>0</v>
      </c>
      <c r="CC69" s="508">
        <f t="shared" si="176"/>
        <v>0</v>
      </c>
      <c r="CD69" s="508">
        <f t="shared" si="176"/>
        <v>0</v>
      </c>
      <c r="CE69" s="508">
        <f t="shared" si="176"/>
        <v>0</v>
      </c>
      <c r="CF69" s="508">
        <f t="shared" si="176"/>
        <v>0</v>
      </c>
    </row>
    <row r="70" spans="1:84">
      <c r="A70" s="1315"/>
      <c r="B70" s="1305"/>
      <c r="C70" s="1305"/>
      <c r="D70" s="1305"/>
      <c r="E70" s="1308"/>
      <c r="F70" s="1305"/>
      <c r="G70" s="310" t="s">
        <v>390</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311">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311">
        <f t="shared" ref="AG70:AG95" si="180">SUM(U70:AF70)</f>
        <v>0</v>
      </c>
      <c r="AH70" s="1291"/>
      <c r="AO70" s="502">
        <v>2</v>
      </c>
      <c r="AP70" s="502">
        <v>3</v>
      </c>
      <c r="AQ70" s="502">
        <v>5</v>
      </c>
      <c r="AR70" s="506">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02">
        <f ca="1">COUNTIF(INDIRECT("H"&amp;(ROW()+12*(($AO70-1)*3+$AP70)-ROW())/12+5):INDIRECT("S"&amp;(ROW()+12*(($AO70-1)*3+$AP70)-ROW())/12+5),AR70)</f>
        <v>0</v>
      </c>
      <c r="AT70" s="506">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502">
        <f ca="1">COUNTIF(INDIRECT("U"&amp;(ROW()+12*(($AO70-1)*3+$AP70)-ROW())/12+5):INDIRECT("AF"&amp;(ROW()+12*(($AO70-1)*3+$AP70)-ROW())/12+5),AT70)</f>
        <v>0</v>
      </c>
      <c r="AV70" s="502">
        <f ca="1">IF(AND(AR70+AT70&gt;0,AS70+AU70&gt;0),COUNTIF(AV$6:AV69,"&gt;0")+1,0)</f>
        <v>0</v>
      </c>
      <c r="BF70" s="502">
        <v>2</v>
      </c>
      <c r="BG70" s="502" t="s">
        <v>389</v>
      </c>
      <c r="BH70" s="508">
        <f>IF(BH69+BU69&gt;マスタ!$C$3,1,0)</f>
        <v>0</v>
      </c>
      <c r="BI70" s="508">
        <f>IF(BI69+BV69&gt;マスタ!$C$3,1,0)</f>
        <v>0</v>
      </c>
      <c r="BJ70" s="508">
        <f>IF(BJ69+BW69&gt;マスタ!$C$3,1,0)</f>
        <v>0</v>
      </c>
      <c r="BK70" s="508">
        <f>IF(BK69+BX69&gt;マスタ!$C$3,1,0)</f>
        <v>0</v>
      </c>
      <c r="BL70" s="508">
        <f>IF(BL69+BY69&gt;マスタ!$C$3,1,0)</f>
        <v>0</v>
      </c>
      <c r="BM70" s="508">
        <f>IF(BM69+BZ69&gt;マスタ!$C$3,1,0)</f>
        <v>0</v>
      </c>
      <c r="BN70" s="508">
        <f>IF(BN69+CA69&gt;マスタ!$C$3,1,0)</f>
        <v>0</v>
      </c>
      <c r="BO70" s="508">
        <f>IF(BO69+CB69&gt;マスタ!$C$3,1,0)</f>
        <v>0</v>
      </c>
      <c r="BP70" s="508">
        <f>IF(BP69+CC69&gt;マスタ!$C$3,1,0)</f>
        <v>0</v>
      </c>
      <c r="BQ70" s="508">
        <f>IF(BQ69+CD69&gt;マスタ!$C$3,1,0)</f>
        <v>0</v>
      </c>
      <c r="BR70" s="508">
        <f>IF(BR69+CE69&gt;マスタ!$C$3,1,0)</f>
        <v>0</v>
      </c>
      <c r="BS70" s="508">
        <f>IF(BS69+CF69&gt;マスタ!$C$3,1,0)</f>
        <v>0</v>
      </c>
      <c r="BU70" s="508"/>
      <c r="BV70" s="508"/>
      <c r="BW70" s="508"/>
      <c r="BX70" s="508"/>
      <c r="BY70" s="508"/>
      <c r="BZ70" s="508"/>
      <c r="CA70" s="508"/>
      <c r="CB70" s="508"/>
      <c r="CC70" s="508"/>
      <c r="CD70" s="508"/>
      <c r="CE70" s="508"/>
      <c r="CF70" s="508"/>
    </row>
    <row r="71" spans="1:84">
      <c r="A71" s="1303"/>
      <c r="B71" s="1306"/>
      <c r="C71" s="1306"/>
      <c r="D71" s="1306"/>
      <c r="E71" s="1309"/>
      <c r="F71" s="1306"/>
      <c r="G71" s="314" t="s">
        <v>517</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313">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313">
        <f t="shared" si="180"/>
        <v>0</v>
      </c>
      <c r="AH71" s="1292"/>
      <c r="AO71" s="502">
        <v>2</v>
      </c>
      <c r="AP71" s="502">
        <v>3</v>
      </c>
      <c r="AQ71" s="502">
        <v>6</v>
      </c>
      <c r="AR71" s="506">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02">
        <f ca="1">COUNTIF(INDIRECT("H"&amp;(ROW()+12*(($AO71-1)*3+$AP71)-ROW())/12+5):INDIRECT("S"&amp;(ROW()+12*(($AO71-1)*3+$AP71)-ROW())/12+5),AR71)</f>
        <v>0</v>
      </c>
      <c r="AT71" s="506">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502">
        <f ca="1">COUNTIF(INDIRECT("U"&amp;(ROW()+12*(($AO71-1)*3+$AP71)-ROW())/12+5):INDIRECT("AF"&amp;(ROW()+12*(($AO71-1)*3+$AP71)-ROW())/12+5),AT71)</f>
        <v>0</v>
      </c>
      <c r="AV71" s="502">
        <f ca="1">IF(AND(AR71+AT71&gt;0,AS71+AU71&gt;0),COUNTIF(AV$6:AV70,"&gt;0")+1,0)</f>
        <v>0</v>
      </c>
      <c r="BF71" s="502">
        <v>3</v>
      </c>
      <c r="BH71" s="508"/>
      <c r="BI71" s="508"/>
      <c r="BJ71" s="508"/>
      <c r="BK71" s="508"/>
      <c r="BL71" s="508"/>
      <c r="BM71" s="508"/>
      <c r="BN71" s="508"/>
      <c r="BO71" s="508"/>
      <c r="BP71" s="508"/>
      <c r="BQ71" s="508"/>
      <c r="BR71" s="508"/>
      <c r="BS71" s="508"/>
      <c r="BU71" s="508"/>
      <c r="BV71" s="508"/>
      <c r="BW71" s="508"/>
      <c r="BX71" s="508"/>
      <c r="BY71" s="508"/>
      <c r="BZ71" s="508"/>
      <c r="CA71" s="508"/>
      <c r="CB71" s="508"/>
      <c r="CC71" s="508"/>
      <c r="CD71" s="508"/>
      <c r="CE71" s="508"/>
      <c r="CF71" s="508"/>
    </row>
    <row r="72" spans="1:84">
      <c r="A72" s="1302">
        <v>23</v>
      </c>
      <c r="B72" s="1304"/>
      <c r="C72" s="1304"/>
      <c r="D72" s="1304"/>
      <c r="E72" s="1307"/>
      <c r="F72" s="1304"/>
      <c r="G72" s="308" t="s">
        <v>391</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309">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309">
        <f t="shared" si="180"/>
        <v>0</v>
      </c>
      <c r="AH72" s="1290"/>
      <c r="AO72" s="502">
        <v>2</v>
      </c>
      <c r="AP72" s="502">
        <v>3</v>
      </c>
      <c r="AQ72" s="502">
        <v>7</v>
      </c>
      <c r="AR72" s="506">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02">
        <f ca="1">COUNTIF(INDIRECT("H"&amp;(ROW()+12*(($AO72-1)*3+$AP72)-ROW())/12+5):INDIRECT("S"&amp;(ROW()+12*(($AO72-1)*3+$AP72)-ROW())/12+5),AR72)</f>
        <v>0</v>
      </c>
      <c r="AT72" s="506">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502">
        <f ca="1">COUNTIF(INDIRECT("U"&amp;(ROW()+12*(($AO72-1)*3+$AP72)-ROW())/12+5):INDIRECT("AF"&amp;(ROW()+12*(($AO72-1)*3+$AP72)-ROW())/12+5),AT72)</f>
        <v>0</v>
      </c>
      <c r="AV72" s="502">
        <f ca="1">IF(AND(AR72+AT72&gt;0,AS72+AU72&gt;0),COUNTIF(AV$6:AV71,"&gt;0")+1,0)</f>
        <v>0</v>
      </c>
      <c r="BF72" s="502">
        <v>1</v>
      </c>
      <c r="BH72" s="508">
        <f t="shared" ref="BH72:BS72" si="185">SUM(H72:H73)</f>
        <v>0</v>
      </c>
      <c r="BI72" s="508">
        <f t="shared" si="185"/>
        <v>0</v>
      </c>
      <c r="BJ72" s="508">
        <f t="shared" si="185"/>
        <v>0</v>
      </c>
      <c r="BK72" s="508">
        <f t="shared" si="185"/>
        <v>0</v>
      </c>
      <c r="BL72" s="508">
        <f t="shared" si="185"/>
        <v>0</v>
      </c>
      <c r="BM72" s="508">
        <f t="shared" si="185"/>
        <v>0</v>
      </c>
      <c r="BN72" s="508">
        <f t="shared" si="185"/>
        <v>0</v>
      </c>
      <c r="BO72" s="508">
        <f t="shared" si="185"/>
        <v>0</v>
      </c>
      <c r="BP72" s="508">
        <f t="shared" si="185"/>
        <v>0</v>
      </c>
      <c r="BQ72" s="508">
        <f t="shared" si="185"/>
        <v>0</v>
      </c>
      <c r="BR72" s="508">
        <f t="shared" si="185"/>
        <v>0</v>
      </c>
      <c r="BS72" s="508">
        <f t="shared" si="185"/>
        <v>0</v>
      </c>
      <c r="BU72" s="508">
        <f t="shared" ref="BU72:CF72" si="186">SUM(U72:U73)</f>
        <v>0</v>
      </c>
      <c r="BV72" s="508">
        <f t="shared" si="186"/>
        <v>0</v>
      </c>
      <c r="BW72" s="508">
        <f t="shared" si="186"/>
        <v>0</v>
      </c>
      <c r="BX72" s="508">
        <f t="shared" si="186"/>
        <v>0</v>
      </c>
      <c r="BY72" s="508">
        <f t="shared" si="186"/>
        <v>0</v>
      </c>
      <c r="BZ72" s="508">
        <f t="shared" si="186"/>
        <v>0</v>
      </c>
      <c r="CA72" s="508">
        <f t="shared" si="186"/>
        <v>0</v>
      </c>
      <c r="CB72" s="508">
        <f t="shared" si="186"/>
        <v>0</v>
      </c>
      <c r="CC72" s="508">
        <f t="shared" si="186"/>
        <v>0</v>
      </c>
      <c r="CD72" s="508">
        <f t="shared" si="186"/>
        <v>0</v>
      </c>
      <c r="CE72" s="508">
        <f t="shared" si="186"/>
        <v>0</v>
      </c>
      <c r="CF72" s="508">
        <f t="shared" si="186"/>
        <v>0</v>
      </c>
    </row>
    <row r="73" spans="1:84">
      <c r="A73" s="1315"/>
      <c r="B73" s="1305"/>
      <c r="C73" s="1305"/>
      <c r="D73" s="1305"/>
      <c r="E73" s="1308"/>
      <c r="F73" s="1305"/>
      <c r="G73" s="310" t="s">
        <v>390</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311">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311">
        <f t="shared" si="180"/>
        <v>0</v>
      </c>
      <c r="AH73" s="1291"/>
      <c r="AO73" s="502">
        <v>2</v>
      </c>
      <c r="AP73" s="502">
        <v>3</v>
      </c>
      <c r="AQ73" s="502">
        <v>8</v>
      </c>
      <c r="AR73" s="506">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02">
        <f ca="1">COUNTIF(INDIRECT("H"&amp;(ROW()+12*(($AO73-1)*3+$AP73)-ROW())/12+5):INDIRECT("S"&amp;(ROW()+12*(($AO73-1)*3+$AP73)-ROW())/12+5),AR73)</f>
        <v>0</v>
      </c>
      <c r="AT73" s="506">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502">
        <f ca="1">COUNTIF(INDIRECT("U"&amp;(ROW()+12*(($AO73-1)*3+$AP73)-ROW())/12+5):INDIRECT("AF"&amp;(ROW()+12*(($AO73-1)*3+$AP73)-ROW())/12+5),AT73)</f>
        <v>0</v>
      </c>
      <c r="AV73" s="502">
        <f ca="1">IF(AND(AR73+AT73&gt;0,AS73+AU73&gt;0),COUNTIF(AV$6:AV72,"&gt;0")+1,0)</f>
        <v>0</v>
      </c>
      <c r="BF73" s="502">
        <v>2</v>
      </c>
      <c r="BG73" s="502" t="s">
        <v>389</v>
      </c>
      <c r="BH73" s="508">
        <f>IF(BH72+BU72&gt;マスタ!$C$3,1,0)</f>
        <v>0</v>
      </c>
      <c r="BI73" s="508">
        <f>IF(BI72+BV72&gt;マスタ!$C$3,1,0)</f>
        <v>0</v>
      </c>
      <c r="BJ73" s="508">
        <f>IF(BJ72+BW72&gt;マスタ!$C$3,1,0)</f>
        <v>0</v>
      </c>
      <c r="BK73" s="508">
        <f>IF(BK72+BX72&gt;マスタ!$C$3,1,0)</f>
        <v>0</v>
      </c>
      <c r="BL73" s="508">
        <f>IF(BL72+BY72&gt;マスタ!$C$3,1,0)</f>
        <v>0</v>
      </c>
      <c r="BM73" s="508">
        <f>IF(BM72+BZ72&gt;マスタ!$C$3,1,0)</f>
        <v>0</v>
      </c>
      <c r="BN73" s="508">
        <f>IF(BN72+CA72&gt;マスタ!$C$3,1,0)</f>
        <v>0</v>
      </c>
      <c r="BO73" s="508">
        <f>IF(BO72+CB72&gt;マスタ!$C$3,1,0)</f>
        <v>0</v>
      </c>
      <c r="BP73" s="508">
        <f>IF(BP72+CC72&gt;マスタ!$C$3,1,0)</f>
        <v>0</v>
      </c>
      <c r="BQ73" s="508">
        <f>IF(BQ72+CD72&gt;マスタ!$C$3,1,0)</f>
        <v>0</v>
      </c>
      <c r="BR73" s="508">
        <f>IF(BR72+CE72&gt;マスタ!$C$3,1,0)</f>
        <v>0</v>
      </c>
      <c r="BS73" s="508">
        <f>IF(BS72+CF72&gt;マスタ!$C$3,1,0)</f>
        <v>0</v>
      </c>
      <c r="BU73" s="508"/>
      <c r="BV73" s="508"/>
      <c r="BW73" s="508"/>
      <c r="BX73" s="508"/>
      <c r="BY73" s="508"/>
      <c r="BZ73" s="508"/>
      <c r="CA73" s="508"/>
      <c r="CB73" s="508"/>
      <c r="CC73" s="508"/>
      <c r="CD73" s="508"/>
      <c r="CE73" s="508"/>
      <c r="CF73" s="508"/>
    </row>
    <row r="74" spans="1:84">
      <c r="A74" s="1303"/>
      <c r="B74" s="1306"/>
      <c r="C74" s="1306"/>
      <c r="D74" s="1306"/>
      <c r="E74" s="1309"/>
      <c r="F74" s="1306"/>
      <c r="G74" s="314" t="s">
        <v>517</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313">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313">
        <f t="shared" si="180"/>
        <v>0</v>
      </c>
      <c r="AH74" s="1292"/>
      <c r="AO74" s="502">
        <v>2</v>
      </c>
      <c r="AP74" s="502">
        <v>3</v>
      </c>
      <c r="AQ74" s="502">
        <v>9</v>
      </c>
      <c r="AR74" s="506">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02">
        <f ca="1">COUNTIF(INDIRECT("H"&amp;(ROW()+12*(($AO74-1)*3+$AP74)-ROW())/12+5):INDIRECT("S"&amp;(ROW()+12*(($AO74-1)*3+$AP74)-ROW())/12+5),AR74)</f>
        <v>0</v>
      </c>
      <c r="AT74" s="506">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502">
        <f ca="1">COUNTIF(INDIRECT("U"&amp;(ROW()+12*(($AO74-1)*3+$AP74)-ROW())/12+5):INDIRECT("AF"&amp;(ROW()+12*(($AO74-1)*3+$AP74)-ROW())/12+5),AT74)</f>
        <v>0</v>
      </c>
      <c r="AV74" s="502">
        <f ca="1">IF(AND(AR74+AT74&gt;0,AS74+AU74&gt;0),COUNTIF(AV$6:AV73,"&gt;0")+1,0)</f>
        <v>0</v>
      </c>
      <c r="BF74" s="502">
        <v>3</v>
      </c>
      <c r="BH74" s="508"/>
      <c r="BI74" s="508"/>
      <c r="BJ74" s="508"/>
      <c r="BK74" s="508"/>
      <c r="BL74" s="508"/>
      <c r="BM74" s="508"/>
      <c r="BN74" s="508"/>
      <c r="BO74" s="508"/>
      <c r="BP74" s="508"/>
      <c r="BQ74" s="508"/>
      <c r="BR74" s="508"/>
      <c r="BS74" s="508"/>
      <c r="BU74" s="508"/>
      <c r="BV74" s="508"/>
      <c r="BW74" s="508"/>
      <c r="BX74" s="508"/>
      <c r="BY74" s="508"/>
      <c r="BZ74" s="508"/>
      <c r="CA74" s="508"/>
      <c r="CB74" s="508"/>
      <c r="CC74" s="508"/>
      <c r="CD74" s="508"/>
      <c r="CE74" s="508"/>
      <c r="CF74" s="508"/>
    </row>
    <row r="75" spans="1:84">
      <c r="A75" s="1302">
        <v>24</v>
      </c>
      <c r="B75" s="1304"/>
      <c r="C75" s="1310"/>
      <c r="D75" s="1304"/>
      <c r="E75" s="1307"/>
      <c r="F75" s="1304"/>
      <c r="G75" s="308" t="s">
        <v>391</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309">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309">
        <f t="shared" si="180"/>
        <v>0</v>
      </c>
      <c r="AH75" s="1290"/>
      <c r="AO75" s="502">
        <v>2</v>
      </c>
      <c r="AP75" s="502">
        <v>3</v>
      </c>
      <c r="AQ75" s="502">
        <v>10</v>
      </c>
      <c r="AR75" s="506">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02">
        <f ca="1">COUNTIF(INDIRECT("H"&amp;(ROW()+12*(($AO75-1)*3+$AP75)-ROW())/12+5):INDIRECT("S"&amp;(ROW()+12*(($AO75-1)*3+$AP75)-ROW())/12+5),AR75)</f>
        <v>0</v>
      </c>
      <c r="AT75" s="506">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502">
        <f ca="1">COUNTIF(INDIRECT("U"&amp;(ROW()+12*(($AO75-1)*3+$AP75)-ROW())/12+5):INDIRECT("AF"&amp;(ROW()+12*(($AO75-1)*3+$AP75)-ROW())/12+5),AT75)</f>
        <v>0</v>
      </c>
      <c r="AV75" s="502">
        <f ca="1">IF(AND(AR75+AT75&gt;0,AS75+AU75&gt;0),COUNTIF(AV$6:AV74,"&gt;0")+1,0)</f>
        <v>0</v>
      </c>
      <c r="BF75" s="502">
        <v>1</v>
      </c>
      <c r="BH75" s="508">
        <f t="shared" ref="BH75:BS75" si="193">SUM(H75:H76)</f>
        <v>0</v>
      </c>
      <c r="BI75" s="508">
        <f t="shared" si="193"/>
        <v>0</v>
      </c>
      <c r="BJ75" s="508">
        <f t="shared" si="193"/>
        <v>0</v>
      </c>
      <c r="BK75" s="508">
        <f t="shared" si="193"/>
        <v>0</v>
      </c>
      <c r="BL75" s="508">
        <f t="shared" si="193"/>
        <v>0</v>
      </c>
      <c r="BM75" s="508">
        <f t="shared" si="193"/>
        <v>0</v>
      </c>
      <c r="BN75" s="508">
        <f t="shared" si="193"/>
        <v>0</v>
      </c>
      <c r="BO75" s="508">
        <f t="shared" si="193"/>
        <v>0</v>
      </c>
      <c r="BP75" s="508">
        <f t="shared" si="193"/>
        <v>0</v>
      </c>
      <c r="BQ75" s="508">
        <f t="shared" si="193"/>
        <v>0</v>
      </c>
      <c r="BR75" s="508">
        <f t="shared" si="193"/>
        <v>0</v>
      </c>
      <c r="BS75" s="508">
        <f t="shared" si="193"/>
        <v>0</v>
      </c>
      <c r="BU75" s="508">
        <f t="shared" ref="BU75:CF75" si="194">SUM(U75:U76)</f>
        <v>0</v>
      </c>
      <c r="BV75" s="508">
        <f t="shared" si="194"/>
        <v>0</v>
      </c>
      <c r="BW75" s="508">
        <f t="shared" si="194"/>
        <v>0</v>
      </c>
      <c r="BX75" s="508">
        <f t="shared" si="194"/>
        <v>0</v>
      </c>
      <c r="BY75" s="508">
        <f t="shared" si="194"/>
        <v>0</v>
      </c>
      <c r="BZ75" s="508">
        <f t="shared" si="194"/>
        <v>0</v>
      </c>
      <c r="CA75" s="508">
        <f t="shared" si="194"/>
        <v>0</v>
      </c>
      <c r="CB75" s="508">
        <f t="shared" si="194"/>
        <v>0</v>
      </c>
      <c r="CC75" s="508">
        <f t="shared" si="194"/>
        <v>0</v>
      </c>
      <c r="CD75" s="508">
        <f t="shared" si="194"/>
        <v>0</v>
      </c>
      <c r="CE75" s="508">
        <f t="shared" si="194"/>
        <v>0</v>
      </c>
      <c r="CF75" s="508">
        <f t="shared" si="194"/>
        <v>0</v>
      </c>
    </row>
    <row r="76" spans="1:84">
      <c r="A76" s="1315"/>
      <c r="B76" s="1305"/>
      <c r="C76" s="1311"/>
      <c r="D76" s="1305"/>
      <c r="E76" s="1308"/>
      <c r="F76" s="1305"/>
      <c r="G76" s="310" t="s">
        <v>390</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311">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311">
        <f t="shared" si="180"/>
        <v>0</v>
      </c>
      <c r="AH76" s="1291"/>
      <c r="AO76" s="502">
        <v>2</v>
      </c>
      <c r="AP76" s="502">
        <v>3</v>
      </c>
      <c r="AQ76" s="502">
        <v>11</v>
      </c>
      <c r="AR76" s="506">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02">
        <f ca="1">COUNTIF(INDIRECT("H"&amp;(ROW()+12*(($AO76-1)*3+$AP76)-ROW())/12+5):INDIRECT("S"&amp;(ROW()+12*(($AO76-1)*3+$AP76)-ROW())/12+5),AR76)</f>
        <v>0</v>
      </c>
      <c r="AT76" s="506">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502">
        <f ca="1">COUNTIF(INDIRECT("U"&amp;(ROW()+12*(($AO76-1)*3+$AP76)-ROW())/12+5):INDIRECT("AF"&amp;(ROW()+12*(($AO76-1)*3+$AP76)-ROW())/12+5),AT76)</f>
        <v>0</v>
      </c>
      <c r="AV76" s="502">
        <f ca="1">IF(AND(AR76+AT76&gt;0,AS76+AU76&gt;0),COUNTIF(AV$6:AV75,"&gt;0")+1,0)</f>
        <v>0</v>
      </c>
      <c r="BF76" s="502">
        <v>2</v>
      </c>
      <c r="BG76" s="502" t="s">
        <v>389</v>
      </c>
      <c r="BH76" s="508">
        <f>IF(BH75+BU75&gt;マスタ!$C$3,1,0)</f>
        <v>0</v>
      </c>
      <c r="BI76" s="508">
        <f>IF(BI75+BV75&gt;マスタ!$C$3,1,0)</f>
        <v>0</v>
      </c>
      <c r="BJ76" s="508">
        <f>IF(BJ75+BW75&gt;マスタ!$C$3,1,0)</f>
        <v>0</v>
      </c>
      <c r="BK76" s="508">
        <f>IF(BK75+BX75&gt;マスタ!$C$3,1,0)</f>
        <v>0</v>
      </c>
      <c r="BL76" s="508">
        <f>IF(BL75+BY75&gt;マスタ!$C$3,1,0)</f>
        <v>0</v>
      </c>
      <c r="BM76" s="508">
        <f>IF(BM75+BZ75&gt;マスタ!$C$3,1,0)</f>
        <v>0</v>
      </c>
      <c r="BN76" s="508">
        <f>IF(BN75+CA75&gt;マスタ!$C$3,1,0)</f>
        <v>0</v>
      </c>
      <c r="BO76" s="508">
        <f>IF(BO75+CB75&gt;マスタ!$C$3,1,0)</f>
        <v>0</v>
      </c>
      <c r="BP76" s="508">
        <f>IF(BP75+CC75&gt;マスタ!$C$3,1,0)</f>
        <v>0</v>
      </c>
      <c r="BQ76" s="508">
        <f>IF(BQ75+CD75&gt;マスタ!$C$3,1,0)</f>
        <v>0</v>
      </c>
      <c r="BR76" s="508">
        <f>IF(BR75+CE75&gt;マスタ!$C$3,1,0)</f>
        <v>0</v>
      </c>
      <c r="BS76" s="508">
        <f>IF(BS75+CF75&gt;マスタ!$C$3,1,0)</f>
        <v>0</v>
      </c>
      <c r="BU76" s="508"/>
      <c r="BV76" s="508"/>
      <c r="BW76" s="508"/>
      <c r="BX76" s="508"/>
      <c r="BY76" s="508"/>
      <c r="BZ76" s="508"/>
      <c r="CA76" s="508"/>
      <c r="CB76" s="508"/>
      <c r="CC76" s="508"/>
      <c r="CD76" s="508"/>
      <c r="CE76" s="508"/>
      <c r="CF76" s="508"/>
    </row>
    <row r="77" spans="1:84">
      <c r="A77" s="1303"/>
      <c r="B77" s="1306"/>
      <c r="C77" s="1312"/>
      <c r="D77" s="1306"/>
      <c r="E77" s="1309"/>
      <c r="F77" s="1306"/>
      <c r="G77" s="314" t="s">
        <v>517</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313">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313">
        <f t="shared" si="180"/>
        <v>0</v>
      </c>
      <c r="AH77" s="1292"/>
      <c r="AO77" s="502">
        <v>2</v>
      </c>
      <c r="AP77" s="502">
        <v>3</v>
      </c>
      <c r="AQ77" s="502">
        <v>12</v>
      </c>
      <c r="AR77" s="506">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02">
        <f ca="1">COUNTIF(INDIRECT("H"&amp;(ROW()+12*(($AO77-1)*3+$AP77)-ROW())/12+5):INDIRECT("S"&amp;(ROW()+12*(($AO77-1)*3+$AP77)-ROW())/12+5),AR77)</f>
        <v>0</v>
      </c>
      <c r="AT77" s="506">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502">
        <f ca="1">COUNTIF(INDIRECT("U"&amp;(ROW()+12*(($AO77-1)*3+$AP77)-ROW())/12+5):INDIRECT("AF"&amp;(ROW()+12*(($AO77-1)*3+$AP77)-ROW())/12+5),AT77)</f>
        <v>0</v>
      </c>
      <c r="AV77" s="502">
        <f ca="1">IF(AND(AR77+AT77&gt;0,AS77+AU77&gt;0),COUNTIF(AV$6:AV76,"&gt;0")+1,0)</f>
        <v>0</v>
      </c>
      <c r="BF77" s="502">
        <v>3</v>
      </c>
      <c r="BH77" s="508"/>
      <c r="BI77" s="508"/>
      <c r="BJ77" s="508"/>
      <c r="BK77" s="508"/>
      <c r="BL77" s="508"/>
      <c r="BM77" s="508"/>
      <c r="BN77" s="508"/>
      <c r="BO77" s="508"/>
      <c r="BP77" s="508"/>
      <c r="BQ77" s="508"/>
      <c r="BR77" s="508"/>
      <c r="BS77" s="508"/>
      <c r="BU77" s="508"/>
      <c r="BV77" s="508"/>
      <c r="BW77" s="508"/>
      <c r="BX77" s="508"/>
      <c r="BY77" s="508"/>
      <c r="BZ77" s="508"/>
      <c r="CA77" s="508"/>
      <c r="CB77" s="508"/>
      <c r="CC77" s="508"/>
      <c r="CD77" s="508"/>
      <c r="CE77" s="508"/>
      <c r="CF77" s="508"/>
    </row>
    <row r="78" spans="1:84">
      <c r="A78" s="1302">
        <v>25</v>
      </c>
      <c r="B78" s="1304"/>
      <c r="C78" s="1304"/>
      <c r="D78" s="1304"/>
      <c r="E78" s="1307"/>
      <c r="F78" s="1304"/>
      <c r="G78" s="308" t="s">
        <v>391</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309">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309">
        <f t="shared" si="180"/>
        <v>0</v>
      </c>
      <c r="AH78" s="1290"/>
      <c r="AO78" s="502">
        <v>3</v>
      </c>
      <c r="AP78" s="502">
        <v>1</v>
      </c>
      <c r="AQ78" s="502">
        <v>1</v>
      </c>
      <c r="AR78" s="506">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02">
        <f ca="1">COUNTIF(INDIRECT("H"&amp;(ROW()+12*(($AO78-1)*3+$AP78)-ROW())/12+5):INDIRECT("S"&amp;(ROW()+12*(($AO78-1)*3+$AP78)-ROW())/12+5),AR78)</f>
        <v>0</v>
      </c>
      <c r="AT78" s="506">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502">
        <f ca="1">COUNTIF(INDIRECT("U"&amp;(ROW()+12*(($AO78-1)*3+$AP78)-ROW())/12+5):INDIRECT("AF"&amp;(ROW()+12*(($AO78-1)*3+$AP78)-ROW())/12+5),AT78)</f>
        <v>0</v>
      </c>
      <c r="AV78" s="502">
        <f ca="1">IF(AND(AR78+AT78&gt;0,AS78+AU78&gt;0),COUNTIF(AV$6:AV77,"&gt;0")+1,0)</f>
        <v>0</v>
      </c>
      <c r="BF78" s="502">
        <v>1</v>
      </c>
      <c r="BH78" s="508">
        <f t="shared" ref="BH78:BS78" si="201">SUM(H78:H79)</f>
        <v>0</v>
      </c>
      <c r="BI78" s="508">
        <f t="shared" si="201"/>
        <v>0</v>
      </c>
      <c r="BJ78" s="508">
        <f t="shared" si="201"/>
        <v>0</v>
      </c>
      <c r="BK78" s="508">
        <f t="shared" si="201"/>
        <v>0</v>
      </c>
      <c r="BL78" s="508">
        <f t="shared" si="201"/>
        <v>0</v>
      </c>
      <c r="BM78" s="508">
        <f t="shared" si="201"/>
        <v>0</v>
      </c>
      <c r="BN78" s="508">
        <f t="shared" si="201"/>
        <v>0</v>
      </c>
      <c r="BO78" s="508">
        <f t="shared" si="201"/>
        <v>0</v>
      </c>
      <c r="BP78" s="508">
        <f t="shared" si="201"/>
        <v>0</v>
      </c>
      <c r="BQ78" s="508">
        <f t="shared" si="201"/>
        <v>0</v>
      </c>
      <c r="BR78" s="508">
        <f t="shared" si="201"/>
        <v>0</v>
      </c>
      <c r="BS78" s="508">
        <f t="shared" si="201"/>
        <v>0</v>
      </c>
      <c r="BU78" s="508">
        <f t="shared" ref="BU78:CF78" si="202">SUM(U78:U79)</f>
        <v>0</v>
      </c>
      <c r="BV78" s="508">
        <f t="shared" si="202"/>
        <v>0</v>
      </c>
      <c r="BW78" s="508">
        <f t="shared" si="202"/>
        <v>0</v>
      </c>
      <c r="BX78" s="508">
        <f t="shared" si="202"/>
        <v>0</v>
      </c>
      <c r="BY78" s="508">
        <f t="shared" si="202"/>
        <v>0</v>
      </c>
      <c r="BZ78" s="508">
        <f t="shared" si="202"/>
        <v>0</v>
      </c>
      <c r="CA78" s="508">
        <f t="shared" si="202"/>
        <v>0</v>
      </c>
      <c r="CB78" s="508">
        <f t="shared" si="202"/>
        <v>0</v>
      </c>
      <c r="CC78" s="508">
        <f t="shared" si="202"/>
        <v>0</v>
      </c>
      <c r="CD78" s="508">
        <f t="shared" si="202"/>
        <v>0</v>
      </c>
      <c r="CE78" s="508">
        <f t="shared" si="202"/>
        <v>0</v>
      </c>
      <c r="CF78" s="508">
        <f t="shared" si="202"/>
        <v>0</v>
      </c>
    </row>
    <row r="79" spans="1:84">
      <c r="A79" s="1315"/>
      <c r="B79" s="1305"/>
      <c r="C79" s="1305"/>
      <c r="D79" s="1305"/>
      <c r="E79" s="1308"/>
      <c r="F79" s="1305"/>
      <c r="G79" s="310" t="s">
        <v>390</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311">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311">
        <f t="shared" si="180"/>
        <v>0</v>
      </c>
      <c r="AH79" s="1291"/>
      <c r="AO79" s="502">
        <v>3</v>
      </c>
      <c r="AP79" s="502">
        <v>1</v>
      </c>
      <c r="AQ79" s="502">
        <v>2</v>
      </c>
      <c r="AR79" s="506">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02">
        <f ca="1">COUNTIF(INDIRECT("H"&amp;(ROW()+12*(($AO79-1)*3+$AP79)-ROW())/12+5):INDIRECT("S"&amp;(ROW()+12*(($AO79-1)*3+$AP79)-ROW())/12+5),AR79)</f>
        <v>0</v>
      </c>
      <c r="AT79" s="506">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502">
        <f ca="1">COUNTIF(INDIRECT("U"&amp;(ROW()+12*(($AO79-1)*3+$AP79)-ROW())/12+5):INDIRECT("AF"&amp;(ROW()+12*(($AO79-1)*3+$AP79)-ROW())/12+5),AT79)</f>
        <v>0</v>
      </c>
      <c r="AV79" s="502">
        <f ca="1">IF(AND(AR79+AT79&gt;0,AS79+AU79&gt;0),COUNTIF(AV$6:AV78,"&gt;0")+1,0)</f>
        <v>0</v>
      </c>
      <c r="BF79" s="502">
        <v>2</v>
      </c>
      <c r="BG79" s="502" t="s">
        <v>389</v>
      </c>
      <c r="BH79" s="508">
        <f>IF(BH78+BU78&gt;マスタ!$C$3,1,0)</f>
        <v>0</v>
      </c>
      <c r="BI79" s="508">
        <f>IF(BI78+BV78&gt;マスタ!$C$3,1,0)</f>
        <v>0</v>
      </c>
      <c r="BJ79" s="508">
        <f>IF(BJ78+BW78&gt;マスタ!$C$3,1,0)</f>
        <v>0</v>
      </c>
      <c r="BK79" s="508">
        <f>IF(BK78+BX78&gt;マスタ!$C$3,1,0)</f>
        <v>0</v>
      </c>
      <c r="BL79" s="508">
        <f>IF(BL78+BY78&gt;マスタ!$C$3,1,0)</f>
        <v>0</v>
      </c>
      <c r="BM79" s="508">
        <f>IF(BM78+BZ78&gt;マスタ!$C$3,1,0)</f>
        <v>0</v>
      </c>
      <c r="BN79" s="508">
        <f>IF(BN78+CA78&gt;マスタ!$C$3,1,0)</f>
        <v>0</v>
      </c>
      <c r="BO79" s="508">
        <f>IF(BO78+CB78&gt;マスタ!$C$3,1,0)</f>
        <v>0</v>
      </c>
      <c r="BP79" s="508">
        <f>IF(BP78+CC78&gt;マスタ!$C$3,1,0)</f>
        <v>0</v>
      </c>
      <c r="BQ79" s="508">
        <f>IF(BQ78+CD78&gt;マスタ!$C$3,1,0)</f>
        <v>0</v>
      </c>
      <c r="BR79" s="508">
        <f>IF(BR78+CE78&gt;マスタ!$C$3,1,0)</f>
        <v>0</v>
      </c>
      <c r="BS79" s="508">
        <f>IF(BS78+CF78&gt;マスタ!$C$3,1,0)</f>
        <v>0</v>
      </c>
      <c r="BU79" s="508"/>
      <c r="BV79" s="508"/>
      <c r="BW79" s="508"/>
      <c r="BX79" s="508"/>
      <c r="BY79" s="508"/>
      <c r="BZ79" s="508"/>
      <c r="CA79" s="508"/>
      <c r="CB79" s="508"/>
      <c r="CC79" s="508"/>
      <c r="CD79" s="508"/>
      <c r="CE79" s="508"/>
      <c r="CF79" s="508"/>
    </row>
    <row r="80" spans="1:84">
      <c r="A80" s="1303"/>
      <c r="B80" s="1306"/>
      <c r="C80" s="1306"/>
      <c r="D80" s="1306"/>
      <c r="E80" s="1309"/>
      <c r="F80" s="1306"/>
      <c r="G80" s="314" t="s">
        <v>517</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313">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313">
        <f t="shared" si="180"/>
        <v>0</v>
      </c>
      <c r="AH80" s="1292"/>
      <c r="AO80" s="502">
        <v>3</v>
      </c>
      <c r="AP80" s="502">
        <v>1</v>
      </c>
      <c r="AQ80" s="502">
        <v>3</v>
      </c>
      <c r="AR80" s="506">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02">
        <f ca="1">COUNTIF(INDIRECT("H"&amp;(ROW()+12*(($AO80-1)*3+$AP80)-ROW())/12+5):INDIRECT("S"&amp;(ROW()+12*(($AO80-1)*3+$AP80)-ROW())/12+5),AR80)</f>
        <v>0</v>
      </c>
      <c r="AT80" s="506">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502">
        <f ca="1">COUNTIF(INDIRECT("U"&amp;(ROW()+12*(($AO80-1)*3+$AP80)-ROW())/12+5):INDIRECT("AF"&amp;(ROW()+12*(($AO80-1)*3+$AP80)-ROW())/12+5),AT80)</f>
        <v>0</v>
      </c>
      <c r="AV80" s="502">
        <f ca="1">IF(AND(AR80+AT80&gt;0,AS80+AU80&gt;0),COUNTIF(AV$6:AV79,"&gt;0")+1,0)</f>
        <v>0</v>
      </c>
      <c r="BF80" s="502">
        <v>3</v>
      </c>
      <c r="BH80" s="508"/>
      <c r="BI80" s="508"/>
      <c r="BJ80" s="508"/>
      <c r="BK80" s="508"/>
      <c r="BL80" s="508"/>
      <c r="BM80" s="508"/>
      <c r="BN80" s="508"/>
      <c r="BO80" s="508"/>
      <c r="BP80" s="508"/>
      <c r="BQ80" s="508"/>
      <c r="BR80" s="508"/>
      <c r="BS80" s="508"/>
      <c r="BU80" s="508"/>
      <c r="BV80" s="508"/>
      <c r="BW80" s="508"/>
      <c r="BX80" s="508"/>
      <c r="BY80" s="508"/>
      <c r="BZ80" s="508"/>
      <c r="CA80" s="508"/>
      <c r="CB80" s="508"/>
      <c r="CC80" s="508"/>
      <c r="CD80" s="508"/>
      <c r="CE80" s="508"/>
      <c r="CF80" s="508"/>
    </row>
    <row r="81" spans="1:84">
      <c r="A81" s="1302">
        <v>26</v>
      </c>
      <c r="B81" s="1304"/>
      <c r="C81" s="1304"/>
      <c r="D81" s="1304"/>
      <c r="E81" s="1307"/>
      <c r="F81" s="1304"/>
      <c r="G81" s="308" t="s">
        <v>391</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309">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309">
        <f t="shared" si="180"/>
        <v>0</v>
      </c>
      <c r="AH81" s="1290"/>
      <c r="AO81" s="502">
        <v>3</v>
      </c>
      <c r="AP81" s="502">
        <v>1</v>
      </c>
      <c r="AQ81" s="502">
        <v>4</v>
      </c>
      <c r="AR81" s="506">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02">
        <f ca="1">COUNTIF(INDIRECT("H"&amp;(ROW()+12*(($AO81-1)*3+$AP81)-ROW())/12+5):INDIRECT("S"&amp;(ROW()+12*(($AO81-1)*3+$AP81)-ROW())/12+5),AR81)</f>
        <v>0</v>
      </c>
      <c r="AT81" s="506">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502">
        <f ca="1">COUNTIF(INDIRECT("U"&amp;(ROW()+12*(($AO81-1)*3+$AP81)-ROW())/12+5):INDIRECT("AF"&amp;(ROW()+12*(($AO81-1)*3+$AP81)-ROW())/12+5),AT81)</f>
        <v>0</v>
      </c>
      <c r="AV81" s="502">
        <f ca="1">IF(AND(AR81+AT81&gt;0,AS81+AU81&gt;0),COUNTIF(AV$6:AV80,"&gt;0")+1,0)</f>
        <v>0</v>
      </c>
      <c r="BF81" s="502">
        <v>1</v>
      </c>
      <c r="BH81" s="508">
        <f t="shared" ref="BH81:BS81" si="209">SUM(H81:H82)</f>
        <v>0</v>
      </c>
      <c r="BI81" s="508">
        <f t="shared" si="209"/>
        <v>0</v>
      </c>
      <c r="BJ81" s="508">
        <f t="shared" si="209"/>
        <v>0</v>
      </c>
      <c r="BK81" s="508">
        <f t="shared" si="209"/>
        <v>0</v>
      </c>
      <c r="BL81" s="508">
        <f t="shared" si="209"/>
        <v>0</v>
      </c>
      <c r="BM81" s="508">
        <f t="shared" si="209"/>
        <v>0</v>
      </c>
      <c r="BN81" s="508">
        <f t="shared" si="209"/>
        <v>0</v>
      </c>
      <c r="BO81" s="508">
        <f t="shared" si="209"/>
        <v>0</v>
      </c>
      <c r="BP81" s="508">
        <f t="shared" si="209"/>
        <v>0</v>
      </c>
      <c r="BQ81" s="508">
        <f t="shared" si="209"/>
        <v>0</v>
      </c>
      <c r="BR81" s="508">
        <f t="shared" si="209"/>
        <v>0</v>
      </c>
      <c r="BS81" s="508">
        <f t="shared" si="209"/>
        <v>0</v>
      </c>
      <c r="BU81" s="508">
        <f t="shared" ref="BU81:CF81" si="210">SUM(U81:U82)</f>
        <v>0</v>
      </c>
      <c r="BV81" s="508">
        <f t="shared" si="210"/>
        <v>0</v>
      </c>
      <c r="BW81" s="508">
        <f t="shared" si="210"/>
        <v>0</v>
      </c>
      <c r="BX81" s="508">
        <f t="shared" si="210"/>
        <v>0</v>
      </c>
      <c r="BY81" s="508">
        <f t="shared" si="210"/>
        <v>0</v>
      </c>
      <c r="BZ81" s="508">
        <f t="shared" si="210"/>
        <v>0</v>
      </c>
      <c r="CA81" s="508">
        <f t="shared" si="210"/>
        <v>0</v>
      </c>
      <c r="CB81" s="508">
        <f t="shared" si="210"/>
        <v>0</v>
      </c>
      <c r="CC81" s="508">
        <f t="shared" si="210"/>
        <v>0</v>
      </c>
      <c r="CD81" s="508">
        <f t="shared" si="210"/>
        <v>0</v>
      </c>
      <c r="CE81" s="508">
        <f t="shared" si="210"/>
        <v>0</v>
      </c>
      <c r="CF81" s="508">
        <f t="shared" si="210"/>
        <v>0</v>
      </c>
    </row>
    <row r="82" spans="1:84">
      <c r="A82" s="1315"/>
      <c r="B82" s="1305"/>
      <c r="C82" s="1305"/>
      <c r="D82" s="1305"/>
      <c r="E82" s="1308"/>
      <c r="F82" s="1305"/>
      <c r="G82" s="310" t="s">
        <v>390</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311">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311">
        <f t="shared" si="180"/>
        <v>0</v>
      </c>
      <c r="AH82" s="1291"/>
      <c r="AO82" s="502">
        <v>3</v>
      </c>
      <c r="AP82" s="502">
        <v>1</v>
      </c>
      <c r="AQ82" s="502">
        <v>5</v>
      </c>
      <c r="AR82" s="506">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02">
        <f ca="1">COUNTIF(INDIRECT("H"&amp;(ROW()+12*(($AO82-1)*3+$AP82)-ROW())/12+5):INDIRECT("S"&amp;(ROW()+12*(($AO82-1)*3+$AP82)-ROW())/12+5),AR82)</f>
        <v>0</v>
      </c>
      <c r="AT82" s="506">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502">
        <f ca="1">COUNTIF(INDIRECT("U"&amp;(ROW()+12*(($AO82-1)*3+$AP82)-ROW())/12+5):INDIRECT("AF"&amp;(ROW()+12*(($AO82-1)*3+$AP82)-ROW())/12+5),AT82)</f>
        <v>0</v>
      </c>
      <c r="AV82" s="502">
        <f ca="1">IF(AND(AR82+AT82&gt;0,AS82+AU82&gt;0),COUNTIF(AV$6:AV81,"&gt;0")+1,0)</f>
        <v>0</v>
      </c>
      <c r="BF82" s="502">
        <v>2</v>
      </c>
      <c r="BG82" s="502" t="s">
        <v>389</v>
      </c>
      <c r="BH82" s="508">
        <f>IF(BH81+BU81&gt;マスタ!$C$3,1,0)</f>
        <v>0</v>
      </c>
      <c r="BI82" s="508">
        <f>IF(BI81+BV81&gt;マスタ!$C$3,1,0)</f>
        <v>0</v>
      </c>
      <c r="BJ82" s="508">
        <f>IF(BJ81+BW81&gt;マスタ!$C$3,1,0)</f>
        <v>0</v>
      </c>
      <c r="BK82" s="508">
        <f>IF(BK81+BX81&gt;マスタ!$C$3,1,0)</f>
        <v>0</v>
      </c>
      <c r="BL82" s="508">
        <f>IF(BL81+BY81&gt;マスタ!$C$3,1,0)</f>
        <v>0</v>
      </c>
      <c r="BM82" s="508">
        <f>IF(BM81+BZ81&gt;マスタ!$C$3,1,0)</f>
        <v>0</v>
      </c>
      <c r="BN82" s="508">
        <f>IF(BN81+CA81&gt;マスタ!$C$3,1,0)</f>
        <v>0</v>
      </c>
      <c r="BO82" s="508">
        <f>IF(BO81+CB81&gt;マスタ!$C$3,1,0)</f>
        <v>0</v>
      </c>
      <c r="BP82" s="508">
        <f>IF(BP81+CC81&gt;マスタ!$C$3,1,0)</f>
        <v>0</v>
      </c>
      <c r="BQ82" s="508">
        <f>IF(BQ81+CD81&gt;マスタ!$C$3,1,0)</f>
        <v>0</v>
      </c>
      <c r="BR82" s="508">
        <f>IF(BR81+CE81&gt;マスタ!$C$3,1,0)</f>
        <v>0</v>
      </c>
      <c r="BS82" s="508">
        <f>IF(BS81+CF81&gt;マスタ!$C$3,1,0)</f>
        <v>0</v>
      </c>
      <c r="BU82" s="508"/>
      <c r="BV82" s="508"/>
      <c r="BW82" s="508"/>
      <c r="BX82" s="508"/>
      <c r="BY82" s="508"/>
      <c r="BZ82" s="508"/>
      <c r="CA82" s="508"/>
      <c r="CB82" s="508"/>
      <c r="CC82" s="508"/>
      <c r="CD82" s="508"/>
      <c r="CE82" s="508"/>
      <c r="CF82" s="508"/>
    </row>
    <row r="83" spans="1:84">
      <c r="A83" s="1303"/>
      <c r="B83" s="1306"/>
      <c r="C83" s="1306"/>
      <c r="D83" s="1306"/>
      <c r="E83" s="1309"/>
      <c r="F83" s="1306"/>
      <c r="G83" s="314" t="s">
        <v>517</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313">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313">
        <f t="shared" si="180"/>
        <v>0</v>
      </c>
      <c r="AH83" s="1292"/>
      <c r="AO83" s="502">
        <v>3</v>
      </c>
      <c r="AP83" s="502">
        <v>1</v>
      </c>
      <c r="AQ83" s="502">
        <v>6</v>
      </c>
      <c r="AR83" s="506">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02">
        <f ca="1">COUNTIF(INDIRECT("H"&amp;(ROW()+12*(($AO83-1)*3+$AP83)-ROW())/12+5):INDIRECT("S"&amp;(ROW()+12*(($AO83-1)*3+$AP83)-ROW())/12+5),AR83)</f>
        <v>0</v>
      </c>
      <c r="AT83" s="506">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502">
        <f ca="1">COUNTIF(INDIRECT("U"&amp;(ROW()+12*(($AO83-1)*3+$AP83)-ROW())/12+5):INDIRECT("AF"&amp;(ROW()+12*(($AO83-1)*3+$AP83)-ROW())/12+5),AT83)</f>
        <v>0</v>
      </c>
      <c r="AV83" s="502">
        <f ca="1">IF(AND(AR83+AT83&gt;0,AS83+AU83&gt;0),COUNTIF(AV$6:AV82,"&gt;0")+1,0)</f>
        <v>0</v>
      </c>
      <c r="BF83" s="502">
        <v>3</v>
      </c>
      <c r="BH83" s="508"/>
      <c r="BI83" s="508"/>
      <c r="BJ83" s="508"/>
      <c r="BK83" s="508"/>
      <c r="BL83" s="508"/>
      <c r="BM83" s="508"/>
      <c r="BN83" s="508"/>
      <c r="BO83" s="508"/>
      <c r="BP83" s="508"/>
      <c r="BQ83" s="508"/>
      <c r="BR83" s="508"/>
      <c r="BS83" s="508"/>
      <c r="BU83" s="508"/>
      <c r="BV83" s="508"/>
      <c r="BW83" s="508"/>
      <c r="BX83" s="508"/>
      <c r="BY83" s="508"/>
      <c r="BZ83" s="508"/>
      <c r="CA83" s="508"/>
      <c r="CB83" s="508"/>
      <c r="CC83" s="508"/>
      <c r="CD83" s="508"/>
      <c r="CE83" s="508"/>
      <c r="CF83" s="508"/>
    </row>
    <row r="84" spans="1:84">
      <c r="A84" s="1302">
        <v>27</v>
      </c>
      <c r="B84" s="1304"/>
      <c r="C84" s="1304"/>
      <c r="D84" s="1304"/>
      <c r="E84" s="1307"/>
      <c r="F84" s="1304"/>
      <c r="G84" s="308" t="s">
        <v>391</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309">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309">
        <f t="shared" si="180"/>
        <v>0</v>
      </c>
      <c r="AH84" s="1290"/>
      <c r="AO84" s="502">
        <v>3</v>
      </c>
      <c r="AP84" s="502">
        <v>1</v>
      </c>
      <c r="AQ84" s="502">
        <v>7</v>
      </c>
      <c r="AR84" s="506">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02">
        <f ca="1">COUNTIF(INDIRECT("H"&amp;(ROW()+12*(($AO84-1)*3+$AP84)-ROW())/12+5):INDIRECT("S"&amp;(ROW()+12*(($AO84-1)*3+$AP84)-ROW())/12+5),AR84)</f>
        <v>0</v>
      </c>
      <c r="AT84" s="506">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502">
        <f ca="1">COUNTIF(INDIRECT("U"&amp;(ROW()+12*(($AO84-1)*3+$AP84)-ROW())/12+5):INDIRECT("AF"&amp;(ROW()+12*(($AO84-1)*3+$AP84)-ROW())/12+5),AT84)</f>
        <v>0</v>
      </c>
      <c r="AV84" s="502">
        <f ca="1">IF(AND(AR84+AT84&gt;0,AS84+AU84&gt;0),COUNTIF(AV$6:AV83,"&gt;0")+1,0)</f>
        <v>0</v>
      </c>
      <c r="BF84" s="502">
        <v>1</v>
      </c>
      <c r="BH84" s="508">
        <f t="shared" ref="BH84:BS84" si="217">SUM(H84:H85)</f>
        <v>0</v>
      </c>
      <c r="BI84" s="508">
        <f t="shared" si="217"/>
        <v>0</v>
      </c>
      <c r="BJ84" s="508">
        <f t="shared" si="217"/>
        <v>0</v>
      </c>
      <c r="BK84" s="508">
        <f t="shared" si="217"/>
        <v>0</v>
      </c>
      <c r="BL84" s="508">
        <f t="shared" si="217"/>
        <v>0</v>
      </c>
      <c r="BM84" s="508">
        <f t="shared" si="217"/>
        <v>0</v>
      </c>
      <c r="BN84" s="508">
        <f t="shared" si="217"/>
        <v>0</v>
      </c>
      <c r="BO84" s="508">
        <f t="shared" si="217"/>
        <v>0</v>
      </c>
      <c r="BP84" s="508">
        <f t="shared" si="217"/>
        <v>0</v>
      </c>
      <c r="BQ84" s="508">
        <f t="shared" si="217"/>
        <v>0</v>
      </c>
      <c r="BR84" s="508">
        <f t="shared" si="217"/>
        <v>0</v>
      </c>
      <c r="BS84" s="508">
        <f t="shared" si="217"/>
        <v>0</v>
      </c>
      <c r="BU84" s="508">
        <f t="shared" ref="BU84:CF84" si="218">SUM(U84:U85)</f>
        <v>0</v>
      </c>
      <c r="BV84" s="508">
        <f t="shared" si="218"/>
        <v>0</v>
      </c>
      <c r="BW84" s="508">
        <f t="shared" si="218"/>
        <v>0</v>
      </c>
      <c r="BX84" s="508">
        <f t="shared" si="218"/>
        <v>0</v>
      </c>
      <c r="BY84" s="508">
        <f t="shared" si="218"/>
        <v>0</v>
      </c>
      <c r="BZ84" s="508">
        <f t="shared" si="218"/>
        <v>0</v>
      </c>
      <c r="CA84" s="508">
        <f t="shared" si="218"/>
        <v>0</v>
      </c>
      <c r="CB84" s="508">
        <f t="shared" si="218"/>
        <v>0</v>
      </c>
      <c r="CC84" s="508">
        <f t="shared" si="218"/>
        <v>0</v>
      </c>
      <c r="CD84" s="508">
        <f t="shared" si="218"/>
        <v>0</v>
      </c>
      <c r="CE84" s="508">
        <f t="shared" si="218"/>
        <v>0</v>
      </c>
      <c r="CF84" s="508">
        <f t="shared" si="218"/>
        <v>0</v>
      </c>
    </row>
    <row r="85" spans="1:84">
      <c r="A85" s="1315"/>
      <c r="B85" s="1305"/>
      <c r="C85" s="1305"/>
      <c r="D85" s="1305"/>
      <c r="E85" s="1308"/>
      <c r="F85" s="1305"/>
      <c r="G85" s="310" t="s">
        <v>390</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311">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311">
        <f t="shared" si="180"/>
        <v>0</v>
      </c>
      <c r="AH85" s="1291"/>
      <c r="AO85" s="502">
        <v>3</v>
      </c>
      <c r="AP85" s="502">
        <v>1</v>
      </c>
      <c r="AQ85" s="502">
        <v>8</v>
      </c>
      <c r="AR85" s="506">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02">
        <f ca="1">COUNTIF(INDIRECT("H"&amp;(ROW()+12*(($AO85-1)*3+$AP85)-ROW())/12+5):INDIRECT("S"&amp;(ROW()+12*(($AO85-1)*3+$AP85)-ROW())/12+5),AR85)</f>
        <v>0</v>
      </c>
      <c r="AT85" s="506">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502">
        <f ca="1">COUNTIF(INDIRECT("U"&amp;(ROW()+12*(($AO85-1)*3+$AP85)-ROW())/12+5):INDIRECT("AF"&amp;(ROW()+12*(($AO85-1)*3+$AP85)-ROW())/12+5),AT85)</f>
        <v>0</v>
      </c>
      <c r="AV85" s="502">
        <f ca="1">IF(AND(AR85+AT85&gt;0,AS85+AU85&gt;0),COUNTIF(AV$6:AV84,"&gt;0")+1,0)</f>
        <v>0</v>
      </c>
      <c r="BF85" s="502">
        <v>2</v>
      </c>
      <c r="BG85" s="502" t="s">
        <v>389</v>
      </c>
      <c r="BH85" s="508">
        <f>IF(BH84+BU84&gt;マスタ!$C$3,1,0)</f>
        <v>0</v>
      </c>
      <c r="BI85" s="508">
        <f>IF(BI84+BV84&gt;マスタ!$C$3,1,0)</f>
        <v>0</v>
      </c>
      <c r="BJ85" s="508">
        <f>IF(BJ84+BW84&gt;マスタ!$C$3,1,0)</f>
        <v>0</v>
      </c>
      <c r="BK85" s="508">
        <f>IF(BK84+BX84&gt;マスタ!$C$3,1,0)</f>
        <v>0</v>
      </c>
      <c r="BL85" s="508">
        <f>IF(BL84+BY84&gt;マスタ!$C$3,1,0)</f>
        <v>0</v>
      </c>
      <c r="BM85" s="508">
        <f>IF(BM84+BZ84&gt;マスタ!$C$3,1,0)</f>
        <v>0</v>
      </c>
      <c r="BN85" s="508">
        <f>IF(BN84+CA84&gt;マスタ!$C$3,1,0)</f>
        <v>0</v>
      </c>
      <c r="BO85" s="508">
        <f>IF(BO84+CB84&gt;マスタ!$C$3,1,0)</f>
        <v>0</v>
      </c>
      <c r="BP85" s="508">
        <f>IF(BP84+CC84&gt;マスタ!$C$3,1,0)</f>
        <v>0</v>
      </c>
      <c r="BQ85" s="508">
        <f>IF(BQ84+CD84&gt;マスタ!$C$3,1,0)</f>
        <v>0</v>
      </c>
      <c r="BR85" s="508">
        <f>IF(BR84+CE84&gt;マスタ!$C$3,1,0)</f>
        <v>0</v>
      </c>
      <c r="BS85" s="508">
        <f>IF(BS84+CF84&gt;マスタ!$C$3,1,0)</f>
        <v>0</v>
      </c>
      <c r="BU85" s="508"/>
      <c r="BV85" s="508"/>
      <c r="BW85" s="508"/>
      <c r="BX85" s="508"/>
      <c r="BY85" s="508"/>
      <c r="BZ85" s="508"/>
      <c r="CA85" s="508"/>
      <c r="CB85" s="508"/>
      <c r="CC85" s="508"/>
      <c r="CD85" s="508"/>
      <c r="CE85" s="508"/>
      <c r="CF85" s="508"/>
    </row>
    <row r="86" spans="1:84">
      <c r="A86" s="1303"/>
      <c r="B86" s="1306"/>
      <c r="C86" s="1306"/>
      <c r="D86" s="1306"/>
      <c r="E86" s="1309"/>
      <c r="F86" s="1306"/>
      <c r="G86" s="314" t="s">
        <v>517</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313">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313">
        <f t="shared" si="180"/>
        <v>0</v>
      </c>
      <c r="AH86" s="1292"/>
      <c r="AO86" s="502">
        <v>3</v>
      </c>
      <c r="AP86" s="502">
        <v>1</v>
      </c>
      <c r="AQ86" s="502">
        <v>9</v>
      </c>
      <c r="AR86" s="506">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02">
        <f ca="1">COUNTIF(INDIRECT("H"&amp;(ROW()+12*(($AO86-1)*3+$AP86)-ROW())/12+5):INDIRECT("S"&amp;(ROW()+12*(($AO86-1)*3+$AP86)-ROW())/12+5),AR86)</f>
        <v>0</v>
      </c>
      <c r="AT86" s="506">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502">
        <f ca="1">COUNTIF(INDIRECT("U"&amp;(ROW()+12*(($AO86-1)*3+$AP86)-ROW())/12+5):INDIRECT("AF"&amp;(ROW()+12*(($AO86-1)*3+$AP86)-ROW())/12+5),AT86)</f>
        <v>0</v>
      </c>
      <c r="AV86" s="502">
        <f ca="1">IF(AND(AR86+AT86&gt;0,AS86+AU86&gt;0),COUNTIF(AV$6:AV85,"&gt;0")+1,0)</f>
        <v>0</v>
      </c>
      <c r="BF86" s="502">
        <v>3</v>
      </c>
      <c r="BH86" s="508"/>
      <c r="BI86" s="508"/>
      <c r="BJ86" s="508"/>
      <c r="BK86" s="508"/>
      <c r="BL86" s="508"/>
      <c r="BM86" s="508"/>
      <c r="BN86" s="508"/>
      <c r="BO86" s="508"/>
      <c r="BP86" s="508"/>
      <c r="BQ86" s="508"/>
      <c r="BR86" s="508"/>
      <c r="BS86" s="508"/>
      <c r="BU86" s="508"/>
      <c r="BV86" s="508"/>
      <c r="BW86" s="508"/>
      <c r="BX86" s="508"/>
      <c r="BY86" s="508"/>
      <c r="BZ86" s="508"/>
      <c r="CA86" s="508"/>
      <c r="CB86" s="508"/>
      <c r="CC86" s="508"/>
      <c r="CD86" s="508"/>
      <c r="CE86" s="508"/>
      <c r="CF86" s="508"/>
    </row>
    <row r="87" spans="1:84">
      <c r="A87" s="1302">
        <v>28</v>
      </c>
      <c r="B87" s="1304"/>
      <c r="C87" s="1304"/>
      <c r="D87" s="1304"/>
      <c r="E87" s="1307"/>
      <c r="F87" s="1304"/>
      <c r="G87" s="308" t="s">
        <v>391</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309">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309">
        <f t="shared" si="180"/>
        <v>0</v>
      </c>
      <c r="AH87" s="1290"/>
      <c r="AO87" s="502">
        <v>3</v>
      </c>
      <c r="AP87" s="502">
        <v>1</v>
      </c>
      <c r="AQ87" s="502">
        <v>10</v>
      </c>
      <c r="AR87" s="506">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02">
        <f ca="1">COUNTIF(INDIRECT("H"&amp;(ROW()+12*(($AO87-1)*3+$AP87)-ROW())/12+5):INDIRECT("S"&amp;(ROW()+12*(($AO87-1)*3+$AP87)-ROW())/12+5),AR87)</f>
        <v>0</v>
      </c>
      <c r="AT87" s="506">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502">
        <f ca="1">COUNTIF(INDIRECT("U"&amp;(ROW()+12*(($AO87-1)*3+$AP87)-ROW())/12+5):INDIRECT("AF"&amp;(ROW()+12*(($AO87-1)*3+$AP87)-ROW())/12+5),AT87)</f>
        <v>0</v>
      </c>
      <c r="AV87" s="502">
        <f ca="1">IF(AND(AR87+AT87&gt;0,AS87+AU87&gt;0),COUNTIF(AV$6:AV86,"&gt;0")+1,0)</f>
        <v>0</v>
      </c>
      <c r="BF87" s="502">
        <v>1</v>
      </c>
      <c r="BH87" s="508">
        <f t="shared" ref="BH87:BS87" si="225">SUM(H87:H88)</f>
        <v>0</v>
      </c>
      <c r="BI87" s="508">
        <f t="shared" si="225"/>
        <v>0</v>
      </c>
      <c r="BJ87" s="508">
        <f t="shared" si="225"/>
        <v>0</v>
      </c>
      <c r="BK87" s="508">
        <f t="shared" si="225"/>
        <v>0</v>
      </c>
      <c r="BL87" s="508">
        <f t="shared" si="225"/>
        <v>0</v>
      </c>
      <c r="BM87" s="508">
        <f t="shared" si="225"/>
        <v>0</v>
      </c>
      <c r="BN87" s="508">
        <f t="shared" si="225"/>
        <v>0</v>
      </c>
      <c r="BO87" s="508">
        <f t="shared" si="225"/>
        <v>0</v>
      </c>
      <c r="BP87" s="508">
        <f t="shared" si="225"/>
        <v>0</v>
      </c>
      <c r="BQ87" s="508">
        <f t="shared" si="225"/>
        <v>0</v>
      </c>
      <c r="BR87" s="508">
        <f t="shared" si="225"/>
        <v>0</v>
      </c>
      <c r="BS87" s="508">
        <f t="shared" si="225"/>
        <v>0</v>
      </c>
      <c r="BU87" s="508">
        <f t="shared" ref="BU87:CF87" si="226">SUM(U87:U88)</f>
        <v>0</v>
      </c>
      <c r="BV87" s="508">
        <f t="shared" si="226"/>
        <v>0</v>
      </c>
      <c r="BW87" s="508">
        <f t="shared" si="226"/>
        <v>0</v>
      </c>
      <c r="BX87" s="508">
        <f t="shared" si="226"/>
        <v>0</v>
      </c>
      <c r="BY87" s="508">
        <f t="shared" si="226"/>
        <v>0</v>
      </c>
      <c r="BZ87" s="508">
        <f t="shared" si="226"/>
        <v>0</v>
      </c>
      <c r="CA87" s="508">
        <f t="shared" si="226"/>
        <v>0</v>
      </c>
      <c r="CB87" s="508">
        <f t="shared" si="226"/>
        <v>0</v>
      </c>
      <c r="CC87" s="508">
        <f t="shared" si="226"/>
        <v>0</v>
      </c>
      <c r="CD87" s="508">
        <f t="shared" si="226"/>
        <v>0</v>
      </c>
      <c r="CE87" s="508">
        <f t="shared" si="226"/>
        <v>0</v>
      </c>
      <c r="CF87" s="508">
        <f t="shared" si="226"/>
        <v>0</v>
      </c>
    </row>
    <row r="88" spans="1:84">
      <c r="A88" s="1315"/>
      <c r="B88" s="1305"/>
      <c r="C88" s="1305"/>
      <c r="D88" s="1305"/>
      <c r="E88" s="1308"/>
      <c r="F88" s="1305"/>
      <c r="G88" s="310" t="s">
        <v>390</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311">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311">
        <f t="shared" si="180"/>
        <v>0</v>
      </c>
      <c r="AH88" s="1291"/>
      <c r="AO88" s="502">
        <v>3</v>
      </c>
      <c r="AP88" s="502">
        <v>1</v>
      </c>
      <c r="AQ88" s="502">
        <v>11</v>
      </c>
      <c r="AR88" s="506">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02">
        <f ca="1">COUNTIF(INDIRECT("H"&amp;(ROW()+12*(($AO88-1)*3+$AP88)-ROW())/12+5):INDIRECT("S"&amp;(ROW()+12*(($AO88-1)*3+$AP88)-ROW())/12+5),AR88)</f>
        <v>0</v>
      </c>
      <c r="AT88" s="506">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502">
        <f ca="1">COUNTIF(INDIRECT("U"&amp;(ROW()+12*(($AO88-1)*3+$AP88)-ROW())/12+5):INDIRECT("AF"&amp;(ROW()+12*(($AO88-1)*3+$AP88)-ROW())/12+5),AT88)</f>
        <v>0</v>
      </c>
      <c r="AV88" s="502">
        <f ca="1">IF(AND(AR88+AT88&gt;0,AS88+AU88&gt;0),COUNTIF(AV$6:AV87,"&gt;0")+1,0)</f>
        <v>0</v>
      </c>
      <c r="BF88" s="502">
        <v>2</v>
      </c>
      <c r="BG88" s="502" t="s">
        <v>389</v>
      </c>
      <c r="BH88" s="508">
        <f>IF(BH87+BU87&gt;マスタ!$C$3,1,0)</f>
        <v>0</v>
      </c>
      <c r="BI88" s="508">
        <f>IF(BI87+BV87&gt;マスタ!$C$3,1,0)</f>
        <v>0</v>
      </c>
      <c r="BJ88" s="508">
        <f>IF(BJ87+BW87&gt;マスタ!$C$3,1,0)</f>
        <v>0</v>
      </c>
      <c r="BK88" s="508">
        <f>IF(BK87+BX87&gt;マスタ!$C$3,1,0)</f>
        <v>0</v>
      </c>
      <c r="BL88" s="508">
        <f>IF(BL87+BY87&gt;マスタ!$C$3,1,0)</f>
        <v>0</v>
      </c>
      <c r="BM88" s="508">
        <f>IF(BM87+BZ87&gt;マスタ!$C$3,1,0)</f>
        <v>0</v>
      </c>
      <c r="BN88" s="508">
        <f>IF(BN87+CA87&gt;マスタ!$C$3,1,0)</f>
        <v>0</v>
      </c>
      <c r="BO88" s="508">
        <f>IF(BO87+CB87&gt;マスタ!$C$3,1,0)</f>
        <v>0</v>
      </c>
      <c r="BP88" s="508">
        <f>IF(BP87+CC87&gt;マスタ!$C$3,1,0)</f>
        <v>0</v>
      </c>
      <c r="BQ88" s="508">
        <f>IF(BQ87+CD87&gt;マスタ!$C$3,1,0)</f>
        <v>0</v>
      </c>
      <c r="BR88" s="508">
        <f>IF(BR87+CE87&gt;マスタ!$C$3,1,0)</f>
        <v>0</v>
      </c>
      <c r="BS88" s="508">
        <f>IF(BS87+CF87&gt;マスタ!$C$3,1,0)</f>
        <v>0</v>
      </c>
      <c r="BU88" s="508"/>
      <c r="BV88" s="508"/>
      <c r="BW88" s="508"/>
      <c r="BX88" s="508"/>
      <c r="BY88" s="508"/>
      <c r="BZ88" s="508"/>
      <c r="CA88" s="508"/>
      <c r="CB88" s="508"/>
      <c r="CC88" s="508"/>
      <c r="CD88" s="508"/>
      <c r="CE88" s="508"/>
      <c r="CF88" s="508"/>
    </row>
    <row r="89" spans="1:84">
      <c r="A89" s="1303"/>
      <c r="B89" s="1306"/>
      <c r="C89" s="1306"/>
      <c r="D89" s="1306"/>
      <c r="E89" s="1309"/>
      <c r="F89" s="1306"/>
      <c r="G89" s="314" t="s">
        <v>517</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313">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313">
        <f t="shared" si="180"/>
        <v>0</v>
      </c>
      <c r="AH89" s="1292"/>
      <c r="AO89" s="502">
        <v>3</v>
      </c>
      <c r="AP89" s="502">
        <v>1</v>
      </c>
      <c r="AQ89" s="502">
        <v>12</v>
      </c>
      <c r="AR89" s="506">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02">
        <f ca="1">COUNTIF(INDIRECT("H"&amp;(ROW()+12*(($AO89-1)*3+$AP89)-ROW())/12+5):INDIRECT("S"&amp;(ROW()+12*(($AO89-1)*3+$AP89)-ROW())/12+5),AR89)</f>
        <v>0</v>
      </c>
      <c r="AT89" s="506">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502">
        <f ca="1">COUNTIF(INDIRECT("U"&amp;(ROW()+12*(($AO89-1)*3+$AP89)-ROW())/12+5):INDIRECT("AF"&amp;(ROW()+12*(($AO89-1)*3+$AP89)-ROW())/12+5),AT89)</f>
        <v>0</v>
      </c>
      <c r="AV89" s="502">
        <f ca="1">IF(AND(AR89+AT89&gt;0,AS89+AU89&gt;0),COUNTIF(AV$6:AV88,"&gt;0")+1,0)</f>
        <v>0</v>
      </c>
      <c r="BF89" s="502">
        <v>3</v>
      </c>
      <c r="BH89" s="508"/>
      <c r="BI89" s="508"/>
      <c r="BJ89" s="508"/>
      <c r="BK89" s="508"/>
      <c r="BL89" s="508"/>
      <c r="BM89" s="508"/>
      <c r="BN89" s="508"/>
      <c r="BO89" s="508"/>
      <c r="BP89" s="508"/>
      <c r="BQ89" s="508"/>
      <c r="BR89" s="508"/>
      <c r="BS89" s="508"/>
    </row>
    <row r="90" spans="1:84">
      <c r="A90" s="1302">
        <v>29</v>
      </c>
      <c r="B90" s="1304"/>
      <c r="C90" s="1304"/>
      <c r="D90" s="1304"/>
      <c r="E90" s="1307"/>
      <c r="F90" s="1304"/>
      <c r="G90" s="308" t="s">
        <v>391</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309">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309">
        <f t="shared" si="180"/>
        <v>0</v>
      </c>
      <c r="AH90" s="1290"/>
      <c r="AO90" s="502">
        <v>3</v>
      </c>
      <c r="AP90" s="502">
        <v>2</v>
      </c>
      <c r="AQ90" s="502">
        <v>1</v>
      </c>
      <c r="AR90" s="506">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02">
        <f ca="1">COUNTIF(INDIRECT("H"&amp;(ROW()+12*(($AO90-1)*3+$AP90)-ROW())/12+5):INDIRECT("S"&amp;(ROW()+12*(($AO90-1)*3+$AP90)-ROW())/12+5),AR90)</f>
        <v>0</v>
      </c>
      <c r="AT90" s="506">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502">
        <f ca="1">COUNTIF(INDIRECT("U"&amp;(ROW()+12*(($AO90-1)*3+$AP90)-ROW())/12+5):INDIRECT("AF"&amp;(ROW()+12*(($AO90-1)*3+$AP90)-ROW())/12+5),AT90)</f>
        <v>0</v>
      </c>
      <c r="AV90" s="502">
        <f ca="1">IF(AND(AR90+AT90&gt;0,AS90+AU90&gt;0),COUNTIF(AV$6:AV89,"&gt;0")+1,0)</f>
        <v>0</v>
      </c>
      <c r="BF90" s="502">
        <v>1</v>
      </c>
      <c r="BH90" s="508">
        <f t="shared" ref="BH90:BS90" si="233">SUM(H90:H91)</f>
        <v>0</v>
      </c>
      <c r="BI90" s="508">
        <f t="shared" si="233"/>
        <v>0</v>
      </c>
      <c r="BJ90" s="508">
        <f t="shared" si="233"/>
        <v>0</v>
      </c>
      <c r="BK90" s="508">
        <f t="shared" si="233"/>
        <v>0</v>
      </c>
      <c r="BL90" s="508">
        <f t="shared" si="233"/>
        <v>0</v>
      </c>
      <c r="BM90" s="508">
        <f t="shared" si="233"/>
        <v>0</v>
      </c>
      <c r="BN90" s="508">
        <f t="shared" si="233"/>
        <v>0</v>
      </c>
      <c r="BO90" s="508">
        <f t="shared" si="233"/>
        <v>0</v>
      </c>
      <c r="BP90" s="508">
        <f t="shared" si="233"/>
        <v>0</v>
      </c>
      <c r="BQ90" s="508">
        <f t="shared" si="233"/>
        <v>0</v>
      </c>
      <c r="BR90" s="508">
        <f t="shared" si="233"/>
        <v>0</v>
      </c>
      <c r="BS90" s="508">
        <f t="shared" si="233"/>
        <v>0</v>
      </c>
      <c r="BU90" s="508">
        <f t="shared" ref="BU90:CF90" si="234">SUM(U90:U91)</f>
        <v>0</v>
      </c>
      <c r="BV90" s="508">
        <f t="shared" si="234"/>
        <v>0</v>
      </c>
      <c r="BW90" s="508">
        <f t="shared" si="234"/>
        <v>0</v>
      </c>
      <c r="BX90" s="508">
        <f t="shared" si="234"/>
        <v>0</v>
      </c>
      <c r="BY90" s="508">
        <f t="shared" si="234"/>
        <v>0</v>
      </c>
      <c r="BZ90" s="508">
        <f t="shared" si="234"/>
        <v>0</v>
      </c>
      <c r="CA90" s="508">
        <f t="shared" si="234"/>
        <v>0</v>
      </c>
      <c r="CB90" s="508">
        <f t="shared" si="234"/>
        <v>0</v>
      </c>
      <c r="CC90" s="508">
        <f t="shared" si="234"/>
        <v>0</v>
      </c>
      <c r="CD90" s="508">
        <f t="shared" si="234"/>
        <v>0</v>
      </c>
      <c r="CE90" s="508">
        <f t="shared" si="234"/>
        <v>0</v>
      </c>
      <c r="CF90" s="508">
        <f t="shared" si="234"/>
        <v>0</v>
      </c>
    </row>
    <row r="91" spans="1:84">
      <c r="A91" s="1315"/>
      <c r="B91" s="1305"/>
      <c r="C91" s="1305"/>
      <c r="D91" s="1305"/>
      <c r="E91" s="1308"/>
      <c r="F91" s="1305"/>
      <c r="G91" s="310" t="s">
        <v>390</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311">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311">
        <f t="shared" si="180"/>
        <v>0</v>
      </c>
      <c r="AH91" s="1291"/>
      <c r="AO91" s="502">
        <v>3</v>
      </c>
      <c r="AP91" s="502">
        <v>2</v>
      </c>
      <c r="AQ91" s="502">
        <v>2</v>
      </c>
      <c r="AR91" s="506">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02">
        <f ca="1">COUNTIF(INDIRECT("H"&amp;(ROW()+12*(($AO91-1)*3+$AP91)-ROW())/12+5):INDIRECT("S"&amp;(ROW()+12*(($AO91-1)*3+$AP91)-ROW())/12+5),AR91)</f>
        <v>0</v>
      </c>
      <c r="AT91" s="506">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502">
        <f ca="1">COUNTIF(INDIRECT("U"&amp;(ROW()+12*(($AO91-1)*3+$AP91)-ROW())/12+5):INDIRECT("AF"&amp;(ROW()+12*(($AO91-1)*3+$AP91)-ROW())/12+5),AT91)</f>
        <v>0</v>
      </c>
      <c r="AV91" s="502">
        <f ca="1">IF(AND(AR91+AT91&gt;0,AS91+AU91&gt;0),COUNTIF(AV$6:AV90,"&gt;0")+1,0)</f>
        <v>0</v>
      </c>
      <c r="BF91" s="502">
        <v>2</v>
      </c>
      <c r="BG91" s="502" t="s">
        <v>389</v>
      </c>
      <c r="BH91" s="508">
        <f>IF(BH90+BU90&gt;マスタ!$C$3,1,0)</f>
        <v>0</v>
      </c>
      <c r="BI91" s="508">
        <f>IF(BI90+BV90&gt;マスタ!$C$3,1,0)</f>
        <v>0</v>
      </c>
      <c r="BJ91" s="508">
        <f>IF(BJ90+BW90&gt;マスタ!$C$3,1,0)</f>
        <v>0</v>
      </c>
      <c r="BK91" s="508">
        <f>IF(BK90+BX90&gt;マスタ!$C$3,1,0)</f>
        <v>0</v>
      </c>
      <c r="BL91" s="508">
        <f>IF(BL90+BY90&gt;マスタ!$C$3,1,0)</f>
        <v>0</v>
      </c>
      <c r="BM91" s="508">
        <f>IF(BM90+BZ90&gt;マスタ!$C$3,1,0)</f>
        <v>0</v>
      </c>
      <c r="BN91" s="508">
        <f>IF(BN90+CA90&gt;マスタ!$C$3,1,0)</f>
        <v>0</v>
      </c>
      <c r="BO91" s="508">
        <f>IF(BO90+CB90&gt;マスタ!$C$3,1,0)</f>
        <v>0</v>
      </c>
      <c r="BP91" s="508">
        <f>IF(BP90+CC90&gt;マスタ!$C$3,1,0)</f>
        <v>0</v>
      </c>
      <c r="BQ91" s="508">
        <f>IF(BQ90+CD90&gt;マスタ!$C$3,1,0)</f>
        <v>0</v>
      </c>
      <c r="BR91" s="508">
        <f>IF(BR90+CE90&gt;マスタ!$C$3,1,0)</f>
        <v>0</v>
      </c>
      <c r="BS91" s="508">
        <f>IF(BS90+CF90&gt;マスタ!$C$3,1,0)</f>
        <v>0</v>
      </c>
      <c r="BU91" s="508"/>
      <c r="BV91" s="508"/>
      <c r="BW91" s="508"/>
      <c r="BX91" s="508"/>
      <c r="BY91" s="508"/>
      <c r="BZ91" s="508"/>
      <c r="CA91" s="508"/>
      <c r="CB91" s="508"/>
      <c r="CC91" s="508"/>
      <c r="CD91" s="508"/>
      <c r="CE91" s="508"/>
      <c r="CF91" s="508"/>
    </row>
    <row r="92" spans="1:84">
      <c r="A92" s="1303"/>
      <c r="B92" s="1306"/>
      <c r="C92" s="1306"/>
      <c r="D92" s="1306"/>
      <c r="E92" s="1309"/>
      <c r="F92" s="1306"/>
      <c r="G92" s="314" t="s">
        <v>517</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313">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313">
        <f t="shared" si="180"/>
        <v>0</v>
      </c>
      <c r="AH92" s="1292"/>
      <c r="AO92" s="502">
        <v>3</v>
      </c>
      <c r="AP92" s="502">
        <v>2</v>
      </c>
      <c r="AQ92" s="502">
        <v>3</v>
      </c>
      <c r="AR92" s="506">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02">
        <f ca="1">COUNTIF(INDIRECT("H"&amp;(ROW()+12*(($AO92-1)*3+$AP92)-ROW())/12+5):INDIRECT("S"&amp;(ROW()+12*(($AO92-1)*3+$AP92)-ROW())/12+5),AR92)</f>
        <v>0</v>
      </c>
      <c r="AT92" s="506">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502">
        <f ca="1">COUNTIF(INDIRECT("U"&amp;(ROW()+12*(($AO92-1)*3+$AP92)-ROW())/12+5):INDIRECT("AF"&amp;(ROW()+12*(($AO92-1)*3+$AP92)-ROW())/12+5),AT92)</f>
        <v>0</v>
      </c>
      <c r="AV92" s="502">
        <f ca="1">IF(AND(AR92+AT92&gt;0,AS92+AU92&gt;0),COUNTIF(AV$6:AV91,"&gt;0")+1,0)</f>
        <v>0</v>
      </c>
      <c r="BF92" s="502">
        <v>3</v>
      </c>
      <c r="BH92" s="508"/>
      <c r="BI92" s="508"/>
      <c r="BJ92" s="508"/>
      <c r="BK92" s="508"/>
      <c r="BL92" s="508"/>
      <c r="BM92" s="508"/>
      <c r="BN92" s="508"/>
      <c r="BO92" s="508"/>
      <c r="BP92" s="508"/>
      <c r="BQ92" s="508"/>
      <c r="BR92" s="508"/>
      <c r="BS92" s="508"/>
      <c r="BU92" s="508"/>
      <c r="BV92" s="508"/>
      <c r="BW92" s="508"/>
      <c r="BX92" s="508"/>
      <c r="BY92" s="508"/>
      <c r="BZ92" s="508"/>
      <c r="CA92" s="508"/>
      <c r="CB92" s="508"/>
      <c r="CC92" s="508"/>
      <c r="CD92" s="508"/>
      <c r="CE92" s="508"/>
      <c r="CF92" s="508"/>
    </row>
    <row r="93" spans="1:84">
      <c r="A93" s="1302">
        <v>30</v>
      </c>
      <c r="B93" s="1304"/>
      <c r="C93" s="1304"/>
      <c r="D93" s="1304"/>
      <c r="E93" s="1307"/>
      <c r="F93" s="1304"/>
      <c r="G93" s="308" t="s">
        <v>391</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309">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309">
        <f t="shared" si="180"/>
        <v>0</v>
      </c>
      <c r="AH93" s="1290"/>
      <c r="AO93" s="502">
        <v>3</v>
      </c>
      <c r="AP93" s="502">
        <v>2</v>
      </c>
      <c r="AQ93" s="502">
        <v>4</v>
      </c>
      <c r="AR93" s="506">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02">
        <f ca="1">COUNTIF(INDIRECT("H"&amp;(ROW()+12*(($AO93-1)*3+$AP93)-ROW())/12+5):INDIRECT("S"&amp;(ROW()+12*(($AO93-1)*3+$AP93)-ROW())/12+5),AR93)</f>
        <v>0</v>
      </c>
      <c r="AT93" s="506">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502">
        <f ca="1">COUNTIF(INDIRECT("U"&amp;(ROW()+12*(($AO93-1)*3+$AP93)-ROW())/12+5):INDIRECT("AF"&amp;(ROW()+12*(($AO93-1)*3+$AP93)-ROW())/12+5),AT93)</f>
        <v>0</v>
      </c>
      <c r="AV93" s="502">
        <f ca="1">IF(AND(AR93+AT93&gt;0,AS93+AU93&gt;0),COUNTIF(AV$6:AV92,"&gt;0")+1,0)</f>
        <v>0</v>
      </c>
      <c r="BF93" s="502">
        <v>1</v>
      </c>
      <c r="BH93" s="508">
        <f t="shared" ref="BH93:BS93" si="241">SUM(H93:H94)</f>
        <v>0</v>
      </c>
      <c r="BI93" s="508">
        <f t="shared" si="241"/>
        <v>0</v>
      </c>
      <c r="BJ93" s="508">
        <f t="shared" si="241"/>
        <v>0</v>
      </c>
      <c r="BK93" s="508">
        <f t="shared" si="241"/>
        <v>0</v>
      </c>
      <c r="BL93" s="508">
        <f t="shared" si="241"/>
        <v>0</v>
      </c>
      <c r="BM93" s="508">
        <f t="shared" si="241"/>
        <v>0</v>
      </c>
      <c r="BN93" s="508">
        <f t="shared" si="241"/>
        <v>0</v>
      </c>
      <c r="BO93" s="508">
        <f t="shared" si="241"/>
        <v>0</v>
      </c>
      <c r="BP93" s="508">
        <f t="shared" si="241"/>
        <v>0</v>
      </c>
      <c r="BQ93" s="508">
        <f t="shared" si="241"/>
        <v>0</v>
      </c>
      <c r="BR93" s="508">
        <f t="shared" si="241"/>
        <v>0</v>
      </c>
      <c r="BS93" s="508">
        <f t="shared" si="241"/>
        <v>0</v>
      </c>
      <c r="BU93" s="508">
        <f t="shared" ref="BU93:CF93" si="242">SUM(U93:U94)</f>
        <v>0</v>
      </c>
      <c r="BV93" s="508">
        <f t="shared" si="242"/>
        <v>0</v>
      </c>
      <c r="BW93" s="508">
        <f t="shared" si="242"/>
        <v>0</v>
      </c>
      <c r="BX93" s="508">
        <f t="shared" si="242"/>
        <v>0</v>
      </c>
      <c r="BY93" s="508">
        <f t="shared" si="242"/>
        <v>0</v>
      </c>
      <c r="BZ93" s="508">
        <f t="shared" si="242"/>
        <v>0</v>
      </c>
      <c r="CA93" s="508">
        <f t="shared" si="242"/>
        <v>0</v>
      </c>
      <c r="CB93" s="508">
        <f t="shared" si="242"/>
        <v>0</v>
      </c>
      <c r="CC93" s="508">
        <f t="shared" si="242"/>
        <v>0</v>
      </c>
      <c r="CD93" s="508">
        <f t="shared" si="242"/>
        <v>0</v>
      </c>
      <c r="CE93" s="508">
        <f t="shared" si="242"/>
        <v>0</v>
      </c>
      <c r="CF93" s="508">
        <f t="shared" si="242"/>
        <v>0</v>
      </c>
    </row>
    <row r="94" spans="1:84">
      <c r="A94" s="1315"/>
      <c r="B94" s="1305"/>
      <c r="C94" s="1305"/>
      <c r="D94" s="1305"/>
      <c r="E94" s="1308"/>
      <c r="F94" s="1305"/>
      <c r="G94" s="310" t="s">
        <v>390</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311">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311">
        <f t="shared" si="180"/>
        <v>0</v>
      </c>
      <c r="AH94" s="1291"/>
      <c r="AO94" s="502">
        <v>3</v>
      </c>
      <c r="AP94" s="502">
        <v>2</v>
      </c>
      <c r="AQ94" s="502">
        <v>5</v>
      </c>
      <c r="AR94" s="506">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02">
        <f ca="1">COUNTIF(INDIRECT("H"&amp;(ROW()+12*(($AO94-1)*3+$AP94)-ROW())/12+5):INDIRECT("S"&amp;(ROW()+12*(($AO94-1)*3+$AP94)-ROW())/12+5),AR94)</f>
        <v>0</v>
      </c>
      <c r="AT94" s="506">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502">
        <f ca="1">COUNTIF(INDIRECT("U"&amp;(ROW()+12*(($AO94-1)*3+$AP94)-ROW())/12+5):INDIRECT("AF"&amp;(ROW()+12*(($AO94-1)*3+$AP94)-ROW())/12+5),AT94)</f>
        <v>0</v>
      </c>
      <c r="AV94" s="502">
        <f ca="1">IF(AND(AR94+AT94&gt;0,AS94+AU94&gt;0),COUNTIF(AV$6:AV93,"&gt;0")+1,0)</f>
        <v>0</v>
      </c>
      <c r="BF94" s="502">
        <v>2</v>
      </c>
      <c r="BG94" s="502" t="s">
        <v>389</v>
      </c>
      <c r="BH94" s="508">
        <f>IF(BH93+BU93&gt;マスタ!$C$3,1,0)</f>
        <v>0</v>
      </c>
      <c r="BI94" s="508">
        <f>IF(BI93+BV93&gt;マスタ!$C$3,1,0)</f>
        <v>0</v>
      </c>
      <c r="BJ94" s="508">
        <f>IF(BJ93+BW93&gt;マスタ!$C$3,1,0)</f>
        <v>0</v>
      </c>
      <c r="BK94" s="508">
        <f>IF(BK93+BX93&gt;マスタ!$C$3,1,0)</f>
        <v>0</v>
      </c>
      <c r="BL94" s="508">
        <f>IF(BL93+BY93&gt;マスタ!$C$3,1,0)</f>
        <v>0</v>
      </c>
      <c r="BM94" s="508">
        <f>IF(BM93+BZ93&gt;マスタ!$C$3,1,0)</f>
        <v>0</v>
      </c>
      <c r="BN94" s="508">
        <f>IF(BN93+CA93&gt;マスタ!$C$3,1,0)</f>
        <v>0</v>
      </c>
      <c r="BO94" s="508">
        <f>IF(BO93+CB93&gt;マスタ!$C$3,1,0)</f>
        <v>0</v>
      </c>
      <c r="BP94" s="508">
        <f>IF(BP93+CC93&gt;マスタ!$C$3,1,0)</f>
        <v>0</v>
      </c>
      <c r="BQ94" s="508">
        <f>IF(BQ93+CD93&gt;マスタ!$C$3,1,0)</f>
        <v>0</v>
      </c>
      <c r="BR94" s="508">
        <f>IF(BR93+CE93&gt;マスタ!$C$3,1,0)</f>
        <v>0</v>
      </c>
      <c r="BS94" s="508">
        <f>IF(BS93+CF93&gt;マスタ!$C$3,1,0)</f>
        <v>0</v>
      </c>
    </row>
    <row r="95" spans="1:84">
      <c r="A95" s="1303"/>
      <c r="B95" s="1306"/>
      <c r="C95" s="1306"/>
      <c r="D95" s="1306"/>
      <c r="E95" s="1309"/>
      <c r="F95" s="1306"/>
      <c r="G95" s="314" t="s">
        <v>517</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313">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313">
        <f t="shared" si="180"/>
        <v>0</v>
      </c>
      <c r="AH95" s="1292"/>
      <c r="AO95" s="502">
        <v>3</v>
      </c>
      <c r="AP95" s="502">
        <v>2</v>
      </c>
      <c r="AQ95" s="502">
        <v>6</v>
      </c>
      <c r="AR95" s="506">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02">
        <f ca="1">COUNTIF(INDIRECT("H"&amp;(ROW()+12*(($AO95-1)*3+$AP95)-ROW())/12+5):INDIRECT("S"&amp;(ROW()+12*(($AO95-1)*3+$AP95)-ROW())/12+5),AR95)</f>
        <v>0</v>
      </c>
      <c r="AT95" s="506">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502">
        <f ca="1">COUNTIF(INDIRECT("U"&amp;(ROW()+12*(($AO95-1)*3+$AP95)-ROW())/12+5):INDIRECT("AF"&amp;(ROW()+12*(($AO95-1)*3+$AP95)-ROW())/12+5),AT95)</f>
        <v>0</v>
      </c>
      <c r="AV95" s="502">
        <f ca="1">IF(AND(AR95+AT95&gt;0,AS95+AU95&gt;0),COUNTIF(AV$6:AV94,"&gt;0")+1,0)</f>
        <v>0</v>
      </c>
      <c r="BF95" s="502">
        <v>3</v>
      </c>
    </row>
    <row r="96" spans="1:84">
      <c r="AO96" s="502">
        <v>3</v>
      </c>
      <c r="AP96" s="502">
        <v>2</v>
      </c>
      <c r="AQ96" s="502">
        <v>7</v>
      </c>
      <c r="AR96" s="506">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02">
        <f ca="1">COUNTIF(INDIRECT("H"&amp;(ROW()+12*(($AO96-1)*3+$AP96)-ROW())/12+5):INDIRECT("S"&amp;(ROW()+12*(($AO96-1)*3+$AP96)-ROW())/12+5),AR96)</f>
        <v>0</v>
      </c>
      <c r="AT96" s="506">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502">
        <f ca="1">COUNTIF(INDIRECT("U"&amp;(ROW()+12*(($AO96-1)*3+$AP96)-ROW())/12+5):INDIRECT("AF"&amp;(ROW()+12*(($AO96-1)*3+$AP96)-ROW())/12+5),AT96)</f>
        <v>0</v>
      </c>
      <c r="AV96" s="502">
        <f ca="1">IF(AND(AR96+AT96&gt;0,AS96+AU96&gt;0),COUNTIF(AV$6:AV95,"&gt;0")+1,0)</f>
        <v>0</v>
      </c>
    </row>
    <row r="97" spans="41:48">
      <c r="AO97" s="502">
        <v>3</v>
      </c>
      <c r="AP97" s="502">
        <v>2</v>
      </c>
      <c r="AQ97" s="502">
        <v>8</v>
      </c>
      <c r="AR97" s="506">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02">
        <f ca="1">COUNTIF(INDIRECT("H"&amp;(ROW()+12*(($AO97-1)*3+$AP97)-ROW())/12+5):INDIRECT("S"&amp;(ROW()+12*(($AO97-1)*3+$AP97)-ROW())/12+5),AR97)</f>
        <v>0</v>
      </c>
      <c r="AT97" s="506">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502">
        <f ca="1">COUNTIF(INDIRECT("U"&amp;(ROW()+12*(($AO97-1)*3+$AP97)-ROW())/12+5):INDIRECT("AF"&amp;(ROW()+12*(($AO97-1)*3+$AP97)-ROW())/12+5),AT97)</f>
        <v>0</v>
      </c>
      <c r="AV97" s="502">
        <f ca="1">IF(AND(AR97+AT97&gt;0,AS97+AU97&gt;0),COUNTIF(AV$6:AV96,"&gt;0")+1,0)</f>
        <v>0</v>
      </c>
    </row>
    <row r="98" spans="41:48">
      <c r="AO98" s="502">
        <v>3</v>
      </c>
      <c r="AP98" s="502">
        <v>2</v>
      </c>
      <c r="AQ98" s="502">
        <v>9</v>
      </c>
      <c r="AR98" s="506">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02">
        <f ca="1">COUNTIF(INDIRECT("H"&amp;(ROW()+12*(($AO98-1)*3+$AP98)-ROW())/12+5):INDIRECT("S"&amp;(ROW()+12*(($AO98-1)*3+$AP98)-ROW())/12+5),AR98)</f>
        <v>0</v>
      </c>
      <c r="AT98" s="506">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502">
        <f ca="1">COUNTIF(INDIRECT("U"&amp;(ROW()+12*(($AO98-1)*3+$AP98)-ROW())/12+5):INDIRECT("AF"&amp;(ROW()+12*(($AO98-1)*3+$AP98)-ROW())/12+5),AT98)</f>
        <v>0</v>
      </c>
      <c r="AV98" s="502">
        <f ca="1">IF(AND(AR98+AT98&gt;0,AS98+AU98&gt;0),COUNTIF(AV$6:AV97,"&gt;0")+1,0)</f>
        <v>0</v>
      </c>
    </row>
    <row r="99" spans="41:48">
      <c r="AO99" s="502">
        <v>3</v>
      </c>
      <c r="AP99" s="502">
        <v>2</v>
      </c>
      <c r="AQ99" s="502">
        <v>10</v>
      </c>
      <c r="AR99" s="506">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02">
        <f ca="1">COUNTIF(INDIRECT("H"&amp;(ROW()+12*(($AO99-1)*3+$AP99)-ROW())/12+5):INDIRECT("S"&amp;(ROW()+12*(($AO99-1)*3+$AP99)-ROW())/12+5),AR99)</f>
        <v>0</v>
      </c>
      <c r="AT99" s="506">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502">
        <f ca="1">COUNTIF(INDIRECT("U"&amp;(ROW()+12*(($AO99-1)*3+$AP99)-ROW())/12+5):INDIRECT("AF"&amp;(ROW()+12*(($AO99-1)*3+$AP99)-ROW())/12+5),AT99)</f>
        <v>0</v>
      </c>
      <c r="AV99" s="502">
        <f ca="1">IF(AND(AR99+AT99&gt;0,AS99+AU99&gt;0),COUNTIF(AV$6:AV98,"&gt;0")+1,0)</f>
        <v>0</v>
      </c>
    </row>
    <row r="100" spans="41:48">
      <c r="AO100" s="502">
        <v>3</v>
      </c>
      <c r="AP100" s="502">
        <v>2</v>
      </c>
      <c r="AQ100" s="502">
        <v>11</v>
      </c>
      <c r="AR100" s="506">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02">
        <f ca="1">COUNTIF(INDIRECT("H"&amp;(ROW()+12*(($AO100-1)*3+$AP100)-ROW())/12+5):INDIRECT("S"&amp;(ROW()+12*(($AO100-1)*3+$AP100)-ROW())/12+5),AR100)</f>
        <v>0</v>
      </c>
      <c r="AT100" s="506">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502">
        <f ca="1">COUNTIF(INDIRECT("U"&amp;(ROW()+12*(($AO100-1)*3+$AP100)-ROW())/12+5):INDIRECT("AF"&amp;(ROW()+12*(($AO100-1)*3+$AP100)-ROW())/12+5),AT100)</f>
        <v>0</v>
      </c>
      <c r="AV100" s="502">
        <f ca="1">IF(AND(AR100+AT100&gt;0,AS100+AU100&gt;0),COUNTIF(AV$6:AV99,"&gt;0")+1,0)</f>
        <v>0</v>
      </c>
    </row>
    <row r="101" spans="41:48">
      <c r="AO101" s="502">
        <v>3</v>
      </c>
      <c r="AP101" s="502">
        <v>2</v>
      </c>
      <c r="AQ101" s="502">
        <v>12</v>
      </c>
      <c r="AR101" s="506">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02">
        <f ca="1">COUNTIF(INDIRECT("H"&amp;(ROW()+12*(($AO101-1)*3+$AP101)-ROW())/12+5):INDIRECT("S"&amp;(ROW()+12*(($AO101-1)*3+$AP101)-ROW())/12+5),AR101)</f>
        <v>0</v>
      </c>
      <c r="AT101" s="506">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502">
        <f ca="1">COUNTIF(INDIRECT("U"&amp;(ROW()+12*(($AO101-1)*3+$AP101)-ROW())/12+5):INDIRECT("AF"&amp;(ROW()+12*(($AO101-1)*3+$AP101)-ROW())/12+5),AT101)</f>
        <v>0</v>
      </c>
      <c r="AV101" s="502">
        <f ca="1">IF(AND(AR101+AT101&gt;0,AS101+AU101&gt;0),COUNTIF(AV$6:AV100,"&gt;0")+1,0)</f>
        <v>0</v>
      </c>
    </row>
    <row r="102" spans="41:48">
      <c r="AO102" s="502">
        <v>3</v>
      </c>
      <c r="AP102" s="502">
        <v>3</v>
      </c>
      <c r="AQ102" s="502">
        <v>1</v>
      </c>
      <c r="AR102" s="506">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02">
        <f ca="1">COUNTIF(INDIRECT("H"&amp;(ROW()+12*(($AO102-1)*3+$AP102)-ROW())/12+5):INDIRECT("S"&amp;(ROW()+12*(($AO102-1)*3+$AP102)-ROW())/12+5),AR102)</f>
        <v>0</v>
      </c>
      <c r="AT102" s="506">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502">
        <f ca="1">COUNTIF(INDIRECT("U"&amp;(ROW()+12*(($AO102-1)*3+$AP102)-ROW())/12+5):INDIRECT("AF"&amp;(ROW()+12*(($AO102-1)*3+$AP102)-ROW())/12+5),AT102)</f>
        <v>0</v>
      </c>
      <c r="AV102" s="502">
        <f ca="1">IF(AND(AR102+AT102&gt;0,AS102+AU102&gt;0),COUNTIF(AV$6:AV101,"&gt;0")+1,0)</f>
        <v>0</v>
      </c>
    </row>
    <row r="103" spans="41:48">
      <c r="AO103" s="502">
        <v>3</v>
      </c>
      <c r="AP103" s="502">
        <v>3</v>
      </c>
      <c r="AQ103" s="502">
        <v>2</v>
      </c>
      <c r="AR103" s="506">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02">
        <f ca="1">COUNTIF(INDIRECT("H"&amp;(ROW()+12*(($AO103-1)*3+$AP103)-ROW())/12+5):INDIRECT("S"&amp;(ROW()+12*(($AO103-1)*3+$AP103)-ROW())/12+5),AR103)</f>
        <v>0</v>
      </c>
      <c r="AT103" s="506">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502">
        <f ca="1">COUNTIF(INDIRECT("U"&amp;(ROW()+12*(($AO103-1)*3+$AP103)-ROW())/12+5):INDIRECT("AF"&amp;(ROW()+12*(($AO103-1)*3+$AP103)-ROW())/12+5),AT103)</f>
        <v>0</v>
      </c>
      <c r="AV103" s="502">
        <f ca="1">IF(AND(AR103+AT103&gt;0,AS103+AU103&gt;0),COUNTIF(AV$6:AV102,"&gt;0")+1,0)</f>
        <v>0</v>
      </c>
    </row>
    <row r="104" spans="41:48">
      <c r="AO104" s="502">
        <v>3</v>
      </c>
      <c r="AP104" s="502">
        <v>3</v>
      </c>
      <c r="AQ104" s="502">
        <v>3</v>
      </c>
      <c r="AR104" s="506">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02">
        <f ca="1">COUNTIF(INDIRECT("H"&amp;(ROW()+12*(($AO104-1)*3+$AP104)-ROW())/12+5):INDIRECT("S"&amp;(ROW()+12*(($AO104-1)*3+$AP104)-ROW())/12+5),AR104)</f>
        <v>0</v>
      </c>
      <c r="AT104" s="506">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502">
        <f ca="1">COUNTIF(INDIRECT("U"&amp;(ROW()+12*(($AO104-1)*3+$AP104)-ROW())/12+5):INDIRECT("AF"&amp;(ROW()+12*(($AO104-1)*3+$AP104)-ROW())/12+5),AT104)</f>
        <v>0</v>
      </c>
      <c r="AV104" s="502">
        <f ca="1">IF(AND(AR104+AT104&gt;0,AS104+AU104&gt;0),COUNTIF(AV$6:AV103,"&gt;0")+1,0)</f>
        <v>0</v>
      </c>
    </row>
    <row r="105" spans="41:48">
      <c r="AO105" s="502">
        <v>3</v>
      </c>
      <c r="AP105" s="502">
        <v>3</v>
      </c>
      <c r="AQ105" s="502">
        <v>4</v>
      </c>
      <c r="AR105" s="506">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02">
        <f ca="1">COUNTIF(INDIRECT("H"&amp;(ROW()+12*(($AO105-1)*3+$AP105)-ROW())/12+5):INDIRECT("S"&amp;(ROW()+12*(($AO105-1)*3+$AP105)-ROW())/12+5),AR105)</f>
        <v>0</v>
      </c>
      <c r="AT105" s="506">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502">
        <f ca="1">COUNTIF(INDIRECT("U"&amp;(ROW()+12*(($AO105-1)*3+$AP105)-ROW())/12+5):INDIRECT("AF"&amp;(ROW()+12*(($AO105-1)*3+$AP105)-ROW())/12+5),AT105)</f>
        <v>0</v>
      </c>
      <c r="AV105" s="502">
        <f ca="1">IF(AND(AR105+AT105&gt;0,AS105+AU105&gt;0),COUNTIF(AV$6:AV104,"&gt;0")+1,0)</f>
        <v>0</v>
      </c>
    </row>
    <row r="106" spans="41:48">
      <c r="AO106" s="502">
        <v>3</v>
      </c>
      <c r="AP106" s="502">
        <v>3</v>
      </c>
      <c r="AQ106" s="502">
        <v>5</v>
      </c>
      <c r="AR106" s="506">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02">
        <f ca="1">COUNTIF(INDIRECT("H"&amp;(ROW()+12*(($AO106-1)*3+$AP106)-ROW())/12+5):INDIRECT("S"&amp;(ROW()+12*(($AO106-1)*3+$AP106)-ROW())/12+5),AR106)</f>
        <v>0</v>
      </c>
      <c r="AT106" s="506">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502">
        <f ca="1">COUNTIF(INDIRECT("U"&amp;(ROW()+12*(($AO106-1)*3+$AP106)-ROW())/12+5):INDIRECT("AF"&amp;(ROW()+12*(($AO106-1)*3+$AP106)-ROW())/12+5),AT106)</f>
        <v>0</v>
      </c>
      <c r="AV106" s="502">
        <f ca="1">IF(AND(AR106+AT106&gt;0,AS106+AU106&gt;0),COUNTIF(AV$6:AV105,"&gt;0")+1,0)</f>
        <v>0</v>
      </c>
    </row>
    <row r="107" spans="41:48">
      <c r="AO107" s="502">
        <v>3</v>
      </c>
      <c r="AP107" s="502">
        <v>3</v>
      </c>
      <c r="AQ107" s="502">
        <v>6</v>
      </c>
      <c r="AR107" s="506">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02">
        <f ca="1">COUNTIF(INDIRECT("H"&amp;(ROW()+12*(($AO107-1)*3+$AP107)-ROW())/12+5):INDIRECT("S"&amp;(ROW()+12*(($AO107-1)*3+$AP107)-ROW())/12+5),AR107)</f>
        <v>0</v>
      </c>
      <c r="AT107" s="506">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502">
        <f ca="1">COUNTIF(INDIRECT("U"&amp;(ROW()+12*(($AO107-1)*3+$AP107)-ROW())/12+5):INDIRECT("AF"&amp;(ROW()+12*(($AO107-1)*3+$AP107)-ROW())/12+5),AT107)</f>
        <v>0</v>
      </c>
      <c r="AV107" s="502">
        <f ca="1">IF(AND(AR107+AT107&gt;0,AS107+AU107&gt;0),COUNTIF(AV$6:AV106,"&gt;0")+1,0)</f>
        <v>0</v>
      </c>
    </row>
    <row r="108" spans="41:48">
      <c r="AO108" s="502">
        <v>3</v>
      </c>
      <c r="AP108" s="502">
        <v>3</v>
      </c>
      <c r="AQ108" s="502">
        <v>7</v>
      </c>
      <c r="AR108" s="506">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02">
        <f ca="1">COUNTIF(INDIRECT("H"&amp;(ROW()+12*(($AO108-1)*3+$AP108)-ROW())/12+5):INDIRECT("S"&amp;(ROW()+12*(($AO108-1)*3+$AP108)-ROW())/12+5),AR108)</f>
        <v>0</v>
      </c>
      <c r="AT108" s="506">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502">
        <f ca="1">COUNTIF(INDIRECT("U"&amp;(ROW()+12*(($AO108-1)*3+$AP108)-ROW())/12+5):INDIRECT("AF"&amp;(ROW()+12*(($AO108-1)*3+$AP108)-ROW())/12+5),AT108)</f>
        <v>0</v>
      </c>
      <c r="AV108" s="502">
        <f ca="1">IF(AND(AR108+AT108&gt;0,AS108+AU108&gt;0),COUNTIF(AV$6:AV107,"&gt;0")+1,0)</f>
        <v>0</v>
      </c>
    </row>
    <row r="109" spans="41:48">
      <c r="AO109" s="502">
        <v>3</v>
      </c>
      <c r="AP109" s="502">
        <v>3</v>
      </c>
      <c r="AQ109" s="502">
        <v>8</v>
      </c>
      <c r="AR109" s="506">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02">
        <f ca="1">COUNTIF(INDIRECT("H"&amp;(ROW()+12*(($AO109-1)*3+$AP109)-ROW())/12+5):INDIRECT("S"&amp;(ROW()+12*(($AO109-1)*3+$AP109)-ROW())/12+5),AR109)</f>
        <v>0</v>
      </c>
      <c r="AT109" s="506">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502">
        <f ca="1">COUNTIF(INDIRECT("U"&amp;(ROW()+12*(($AO109-1)*3+$AP109)-ROW())/12+5):INDIRECT("AF"&amp;(ROW()+12*(($AO109-1)*3+$AP109)-ROW())/12+5),AT109)</f>
        <v>0</v>
      </c>
      <c r="AV109" s="502">
        <f ca="1">IF(AND(AR109+AT109&gt;0,AS109+AU109&gt;0),COUNTIF(AV$6:AV108,"&gt;0")+1,0)</f>
        <v>0</v>
      </c>
    </row>
    <row r="110" spans="41:48">
      <c r="AO110" s="502">
        <v>3</v>
      </c>
      <c r="AP110" s="502">
        <v>3</v>
      </c>
      <c r="AQ110" s="502">
        <v>9</v>
      </c>
      <c r="AR110" s="506">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02">
        <f ca="1">COUNTIF(INDIRECT("H"&amp;(ROW()+12*(($AO110-1)*3+$AP110)-ROW())/12+5):INDIRECT("S"&amp;(ROW()+12*(($AO110-1)*3+$AP110)-ROW())/12+5),AR110)</f>
        <v>0</v>
      </c>
      <c r="AT110" s="506">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502">
        <f ca="1">COUNTIF(INDIRECT("U"&amp;(ROW()+12*(($AO110-1)*3+$AP110)-ROW())/12+5):INDIRECT("AF"&amp;(ROW()+12*(($AO110-1)*3+$AP110)-ROW())/12+5),AT110)</f>
        <v>0</v>
      </c>
      <c r="AV110" s="502">
        <f ca="1">IF(AND(AR110+AT110&gt;0,AS110+AU110&gt;0),COUNTIF(AV$6:AV109,"&gt;0")+1,0)</f>
        <v>0</v>
      </c>
    </row>
    <row r="111" spans="41:48">
      <c r="AO111" s="502">
        <v>3</v>
      </c>
      <c r="AP111" s="502">
        <v>3</v>
      </c>
      <c r="AQ111" s="502">
        <v>10</v>
      </c>
      <c r="AR111" s="506">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02">
        <f ca="1">COUNTIF(INDIRECT("H"&amp;(ROW()+12*(($AO111-1)*3+$AP111)-ROW())/12+5):INDIRECT("S"&amp;(ROW()+12*(($AO111-1)*3+$AP111)-ROW())/12+5),AR111)</f>
        <v>0</v>
      </c>
      <c r="AT111" s="506">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502">
        <f ca="1">COUNTIF(INDIRECT("U"&amp;(ROW()+12*(($AO111-1)*3+$AP111)-ROW())/12+5):INDIRECT("AF"&amp;(ROW()+12*(($AO111-1)*3+$AP111)-ROW())/12+5),AT111)</f>
        <v>0</v>
      </c>
      <c r="AV111" s="502">
        <f ca="1">IF(AND(AR111+AT111&gt;0,AS111+AU111&gt;0),COUNTIF(AV$6:AV110,"&gt;0")+1,0)</f>
        <v>0</v>
      </c>
    </row>
    <row r="112" spans="41:48">
      <c r="AO112" s="502">
        <v>3</v>
      </c>
      <c r="AP112" s="502">
        <v>3</v>
      </c>
      <c r="AQ112" s="502">
        <v>11</v>
      </c>
      <c r="AR112" s="506">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02">
        <f ca="1">COUNTIF(INDIRECT("H"&amp;(ROW()+12*(($AO112-1)*3+$AP112)-ROW())/12+5):INDIRECT("S"&amp;(ROW()+12*(($AO112-1)*3+$AP112)-ROW())/12+5),AR112)</f>
        <v>0</v>
      </c>
      <c r="AT112" s="506">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502">
        <f ca="1">COUNTIF(INDIRECT("U"&amp;(ROW()+12*(($AO112-1)*3+$AP112)-ROW())/12+5):INDIRECT("AF"&amp;(ROW()+12*(($AO112-1)*3+$AP112)-ROW())/12+5),AT112)</f>
        <v>0</v>
      </c>
      <c r="AV112" s="502">
        <f ca="1">IF(AND(AR112+AT112&gt;0,AS112+AU112&gt;0),COUNTIF(AV$6:AV111,"&gt;0")+1,0)</f>
        <v>0</v>
      </c>
    </row>
    <row r="113" spans="41:48">
      <c r="AO113" s="502">
        <v>3</v>
      </c>
      <c r="AP113" s="502">
        <v>3</v>
      </c>
      <c r="AQ113" s="502">
        <v>12</v>
      </c>
      <c r="AR113" s="506">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02">
        <f ca="1">COUNTIF(INDIRECT("H"&amp;(ROW()+12*(($AO113-1)*3+$AP113)-ROW())/12+5):INDIRECT("S"&amp;(ROW()+12*(($AO113-1)*3+$AP113)-ROW())/12+5),AR113)</f>
        <v>0</v>
      </c>
      <c r="AT113" s="506">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502">
        <f ca="1">COUNTIF(INDIRECT("U"&amp;(ROW()+12*(($AO113-1)*3+$AP113)-ROW())/12+5):INDIRECT("AF"&amp;(ROW()+12*(($AO113-1)*3+$AP113)-ROW())/12+5),AT113)</f>
        <v>0</v>
      </c>
      <c r="AV113" s="502">
        <f ca="1">IF(AND(AR113+AT113&gt;0,AS113+AU113&gt;0),COUNTIF(AV$6:AV112,"&gt;0")+1,0)</f>
        <v>0</v>
      </c>
    </row>
    <row r="114" spans="41:48">
      <c r="AO114" s="502">
        <v>4</v>
      </c>
      <c r="AP114" s="502">
        <v>1</v>
      </c>
      <c r="AQ114" s="502">
        <v>1</v>
      </c>
      <c r="AR114" s="506">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02">
        <f ca="1">COUNTIF(INDIRECT("H"&amp;(ROW()+12*(($AO114-1)*3+$AP114)-ROW())/12+5):INDIRECT("S"&amp;(ROW()+12*(($AO114-1)*3+$AP114)-ROW())/12+5),AR114)</f>
        <v>0</v>
      </c>
      <c r="AT114" s="506">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502">
        <f ca="1">COUNTIF(INDIRECT("U"&amp;(ROW()+12*(($AO114-1)*3+$AP114)-ROW())/12+5):INDIRECT("AF"&amp;(ROW()+12*(($AO114-1)*3+$AP114)-ROW())/12+5),AT114)</f>
        <v>0</v>
      </c>
      <c r="AV114" s="502">
        <f ca="1">IF(AND(AR114+AT114&gt;0,AS114+AU114&gt;0),COUNTIF(AV$6:AV113,"&gt;0")+1,0)</f>
        <v>0</v>
      </c>
    </row>
    <row r="115" spans="41:48">
      <c r="AO115" s="502">
        <v>4</v>
      </c>
      <c r="AP115" s="502">
        <v>1</v>
      </c>
      <c r="AQ115" s="502">
        <v>2</v>
      </c>
      <c r="AR115" s="506">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02">
        <f ca="1">COUNTIF(INDIRECT("H"&amp;(ROW()+12*(($AO115-1)*3+$AP115)-ROW())/12+5):INDIRECT("S"&amp;(ROW()+12*(($AO115-1)*3+$AP115)-ROW())/12+5),AR115)</f>
        <v>0</v>
      </c>
      <c r="AT115" s="506">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502">
        <f ca="1">COUNTIF(INDIRECT("U"&amp;(ROW()+12*(($AO115-1)*3+$AP115)-ROW())/12+5):INDIRECT("AF"&amp;(ROW()+12*(($AO115-1)*3+$AP115)-ROW())/12+5),AT115)</f>
        <v>0</v>
      </c>
      <c r="AV115" s="502">
        <f ca="1">IF(AND(AR115+AT115&gt;0,AS115+AU115&gt;0),COUNTIF(AV$6:AV114,"&gt;0")+1,0)</f>
        <v>0</v>
      </c>
    </row>
    <row r="116" spans="41:48">
      <c r="AO116" s="502">
        <v>4</v>
      </c>
      <c r="AP116" s="502">
        <v>1</v>
      </c>
      <c r="AQ116" s="502">
        <v>3</v>
      </c>
      <c r="AR116" s="506">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02">
        <f ca="1">COUNTIF(INDIRECT("H"&amp;(ROW()+12*(($AO116-1)*3+$AP116)-ROW())/12+5):INDIRECT("S"&amp;(ROW()+12*(($AO116-1)*3+$AP116)-ROW())/12+5),AR116)</f>
        <v>0</v>
      </c>
      <c r="AT116" s="506">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502">
        <f ca="1">COUNTIF(INDIRECT("U"&amp;(ROW()+12*(($AO116-1)*3+$AP116)-ROW())/12+5):INDIRECT("AF"&amp;(ROW()+12*(($AO116-1)*3+$AP116)-ROW())/12+5),AT116)</f>
        <v>0</v>
      </c>
      <c r="AV116" s="502">
        <f ca="1">IF(AND(AR116+AT116&gt;0,AS116+AU116&gt;0),COUNTIF(AV$6:AV115,"&gt;0")+1,0)</f>
        <v>0</v>
      </c>
    </row>
    <row r="117" spans="41:48">
      <c r="AO117" s="502">
        <v>4</v>
      </c>
      <c r="AP117" s="502">
        <v>1</v>
      </c>
      <c r="AQ117" s="502">
        <v>4</v>
      </c>
      <c r="AR117" s="506">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02">
        <f ca="1">COUNTIF(INDIRECT("H"&amp;(ROW()+12*(($AO117-1)*3+$AP117)-ROW())/12+5):INDIRECT("S"&amp;(ROW()+12*(($AO117-1)*3+$AP117)-ROW())/12+5),AR117)</f>
        <v>0</v>
      </c>
      <c r="AT117" s="506">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502">
        <f ca="1">COUNTIF(INDIRECT("U"&amp;(ROW()+12*(($AO117-1)*3+$AP117)-ROW())/12+5):INDIRECT("AF"&amp;(ROW()+12*(($AO117-1)*3+$AP117)-ROW())/12+5),AT117)</f>
        <v>0</v>
      </c>
      <c r="AV117" s="502">
        <f ca="1">IF(AND(AR117+AT117&gt;0,AS117+AU117&gt;0),COUNTIF(AV$6:AV116,"&gt;0")+1,0)</f>
        <v>0</v>
      </c>
    </row>
    <row r="118" spans="41:48">
      <c r="AO118" s="502">
        <v>4</v>
      </c>
      <c r="AP118" s="502">
        <v>1</v>
      </c>
      <c r="AQ118" s="502">
        <v>5</v>
      </c>
      <c r="AR118" s="506">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02">
        <f ca="1">COUNTIF(INDIRECT("H"&amp;(ROW()+12*(($AO118-1)*3+$AP118)-ROW())/12+5):INDIRECT("S"&amp;(ROW()+12*(($AO118-1)*3+$AP118)-ROW())/12+5),AR118)</f>
        <v>0</v>
      </c>
      <c r="AT118" s="506">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502">
        <f ca="1">COUNTIF(INDIRECT("U"&amp;(ROW()+12*(($AO118-1)*3+$AP118)-ROW())/12+5):INDIRECT("AF"&amp;(ROW()+12*(($AO118-1)*3+$AP118)-ROW())/12+5),AT118)</f>
        <v>0</v>
      </c>
      <c r="AV118" s="502">
        <f ca="1">IF(AND(AR118+AT118&gt;0,AS118+AU118&gt;0),COUNTIF(AV$6:AV117,"&gt;0")+1,0)</f>
        <v>0</v>
      </c>
    </row>
    <row r="119" spans="41:48">
      <c r="AO119" s="502">
        <v>4</v>
      </c>
      <c r="AP119" s="502">
        <v>1</v>
      </c>
      <c r="AQ119" s="502">
        <v>6</v>
      </c>
      <c r="AR119" s="506">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02">
        <f ca="1">COUNTIF(INDIRECT("H"&amp;(ROW()+12*(($AO119-1)*3+$AP119)-ROW())/12+5):INDIRECT("S"&amp;(ROW()+12*(($AO119-1)*3+$AP119)-ROW())/12+5),AR119)</f>
        <v>0</v>
      </c>
      <c r="AT119" s="506">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502">
        <f ca="1">COUNTIF(INDIRECT("U"&amp;(ROW()+12*(($AO119-1)*3+$AP119)-ROW())/12+5):INDIRECT("AF"&amp;(ROW()+12*(($AO119-1)*3+$AP119)-ROW())/12+5),AT119)</f>
        <v>0</v>
      </c>
      <c r="AV119" s="502">
        <f ca="1">IF(AND(AR119+AT119&gt;0,AS119+AU119&gt;0),COUNTIF(AV$6:AV118,"&gt;0")+1,0)</f>
        <v>0</v>
      </c>
    </row>
    <row r="120" spans="41:48">
      <c r="AO120" s="502">
        <v>4</v>
      </c>
      <c r="AP120" s="502">
        <v>1</v>
      </c>
      <c r="AQ120" s="502">
        <v>7</v>
      </c>
      <c r="AR120" s="506">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02">
        <f ca="1">COUNTIF(INDIRECT("H"&amp;(ROW()+12*(($AO120-1)*3+$AP120)-ROW())/12+5):INDIRECT("S"&amp;(ROW()+12*(($AO120-1)*3+$AP120)-ROW())/12+5),AR120)</f>
        <v>0</v>
      </c>
      <c r="AT120" s="506">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502">
        <f ca="1">COUNTIF(INDIRECT("U"&amp;(ROW()+12*(($AO120-1)*3+$AP120)-ROW())/12+5):INDIRECT("AF"&amp;(ROW()+12*(($AO120-1)*3+$AP120)-ROW())/12+5),AT120)</f>
        <v>0</v>
      </c>
      <c r="AV120" s="502">
        <f ca="1">IF(AND(AR120+AT120&gt;0,AS120+AU120&gt;0),COUNTIF(AV$6:AV119,"&gt;0")+1,0)</f>
        <v>0</v>
      </c>
    </row>
    <row r="121" spans="41:48">
      <c r="AO121" s="502">
        <v>4</v>
      </c>
      <c r="AP121" s="502">
        <v>1</v>
      </c>
      <c r="AQ121" s="502">
        <v>8</v>
      </c>
      <c r="AR121" s="506">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02">
        <f ca="1">COUNTIF(INDIRECT("H"&amp;(ROW()+12*(($AO121-1)*3+$AP121)-ROW())/12+5):INDIRECT("S"&amp;(ROW()+12*(($AO121-1)*3+$AP121)-ROW())/12+5),AR121)</f>
        <v>0</v>
      </c>
      <c r="AT121" s="506">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502">
        <f ca="1">COUNTIF(INDIRECT("U"&amp;(ROW()+12*(($AO121-1)*3+$AP121)-ROW())/12+5):INDIRECT("AF"&amp;(ROW()+12*(($AO121-1)*3+$AP121)-ROW())/12+5),AT121)</f>
        <v>0</v>
      </c>
      <c r="AV121" s="502">
        <f ca="1">IF(AND(AR121+AT121&gt;0,AS121+AU121&gt;0),COUNTIF(AV$6:AV120,"&gt;0")+1,0)</f>
        <v>0</v>
      </c>
    </row>
    <row r="122" spans="41:48">
      <c r="AO122" s="502">
        <v>4</v>
      </c>
      <c r="AP122" s="502">
        <v>1</v>
      </c>
      <c r="AQ122" s="502">
        <v>9</v>
      </c>
      <c r="AR122" s="506">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02">
        <f ca="1">COUNTIF(INDIRECT("H"&amp;(ROW()+12*(($AO122-1)*3+$AP122)-ROW())/12+5):INDIRECT("S"&amp;(ROW()+12*(($AO122-1)*3+$AP122)-ROW())/12+5),AR122)</f>
        <v>0</v>
      </c>
      <c r="AT122" s="506">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502">
        <f ca="1">COUNTIF(INDIRECT("U"&amp;(ROW()+12*(($AO122-1)*3+$AP122)-ROW())/12+5):INDIRECT("AF"&amp;(ROW()+12*(($AO122-1)*3+$AP122)-ROW())/12+5),AT122)</f>
        <v>0</v>
      </c>
      <c r="AV122" s="502">
        <f ca="1">IF(AND(AR122+AT122&gt;0,AS122+AU122&gt;0),COUNTIF(AV$6:AV121,"&gt;0")+1,0)</f>
        <v>0</v>
      </c>
    </row>
    <row r="123" spans="41:48">
      <c r="AO123" s="502">
        <v>4</v>
      </c>
      <c r="AP123" s="502">
        <v>1</v>
      </c>
      <c r="AQ123" s="502">
        <v>10</v>
      </c>
      <c r="AR123" s="506">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02">
        <f ca="1">COUNTIF(INDIRECT("H"&amp;(ROW()+12*(($AO123-1)*3+$AP123)-ROW())/12+5):INDIRECT("S"&amp;(ROW()+12*(($AO123-1)*3+$AP123)-ROW())/12+5),AR123)</f>
        <v>0</v>
      </c>
      <c r="AT123" s="506">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502">
        <f ca="1">COUNTIF(INDIRECT("U"&amp;(ROW()+12*(($AO123-1)*3+$AP123)-ROW())/12+5):INDIRECT("AF"&amp;(ROW()+12*(($AO123-1)*3+$AP123)-ROW())/12+5),AT123)</f>
        <v>0</v>
      </c>
      <c r="AV123" s="502">
        <f ca="1">IF(AND(AR123+AT123&gt;0,AS123+AU123&gt;0),COUNTIF(AV$6:AV122,"&gt;0")+1,0)</f>
        <v>0</v>
      </c>
    </row>
    <row r="124" spans="41:48">
      <c r="AO124" s="502">
        <v>4</v>
      </c>
      <c r="AP124" s="502">
        <v>1</v>
      </c>
      <c r="AQ124" s="502">
        <v>11</v>
      </c>
      <c r="AR124" s="506">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02">
        <f ca="1">COUNTIF(INDIRECT("H"&amp;(ROW()+12*(($AO124-1)*3+$AP124)-ROW())/12+5):INDIRECT("S"&amp;(ROW()+12*(($AO124-1)*3+$AP124)-ROW())/12+5),AR124)</f>
        <v>0</v>
      </c>
      <c r="AT124" s="506">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502">
        <f ca="1">COUNTIF(INDIRECT("U"&amp;(ROW()+12*(($AO124-1)*3+$AP124)-ROW())/12+5):INDIRECT("AF"&amp;(ROW()+12*(($AO124-1)*3+$AP124)-ROW())/12+5),AT124)</f>
        <v>0</v>
      </c>
      <c r="AV124" s="502">
        <f ca="1">IF(AND(AR124+AT124&gt;0,AS124+AU124&gt;0),COUNTIF(AV$6:AV123,"&gt;0")+1,0)</f>
        <v>0</v>
      </c>
    </row>
    <row r="125" spans="41:48">
      <c r="AO125" s="502">
        <v>4</v>
      </c>
      <c r="AP125" s="502">
        <v>1</v>
      </c>
      <c r="AQ125" s="502">
        <v>12</v>
      </c>
      <c r="AR125" s="506">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02">
        <f ca="1">COUNTIF(INDIRECT("H"&amp;(ROW()+12*(($AO125-1)*3+$AP125)-ROW())/12+5):INDIRECT("S"&amp;(ROW()+12*(($AO125-1)*3+$AP125)-ROW())/12+5),AR125)</f>
        <v>0</v>
      </c>
      <c r="AT125" s="506">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502">
        <f ca="1">COUNTIF(INDIRECT("U"&amp;(ROW()+12*(($AO125-1)*3+$AP125)-ROW())/12+5):INDIRECT("AF"&amp;(ROW()+12*(($AO125-1)*3+$AP125)-ROW())/12+5),AT125)</f>
        <v>0</v>
      </c>
      <c r="AV125" s="502">
        <f ca="1">IF(AND(AR125+AT125&gt;0,AS125+AU125&gt;0),COUNTIF(AV$6:AV124,"&gt;0")+1,0)</f>
        <v>0</v>
      </c>
    </row>
    <row r="126" spans="41:48">
      <c r="AO126" s="502">
        <v>4</v>
      </c>
      <c r="AP126" s="502">
        <v>2</v>
      </c>
      <c r="AQ126" s="502">
        <v>1</v>
      </c>
      <c r="AR126" s="506">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02">
        <f ca="1">COUNTIF(INDIRECT("H"&amp;(ROW()+12*(($AO126-1)*3+$AP126)-ROW())/12+5):INDIRECT("S"&amp;(ROW()+12*(($AO126-1)*3+$AP126)-ROW())/12+5),AR126)</f>
        <v>0</v>
      </c>
      <c r="AT126" s="506">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502">
        <f ca="1">COUNTIF(INDIRECT("U"&amp;(ROW()+12*(($AO126-1)*3+$AP126)-ROW())/12+5):INDIRECT("AF"&amp;(ROW()+12*(($AO126-1)*3+$AP126)-ROW())/12+5),AT126)</f>
        <v>0</v>
      </c>
      <c r="AV126" s="502">
        <f ca="1">IF(AND(AR126+AT126&gt;0,AS126+AU126&gt;0),COUNTIF(AV$6:AV125,"&gt;0")+1,0)</f>
        <v>0</v>
      </c>
    </row>
    <row r="127" spans="41:48">
      <c r="AO127" s="502">
        <v>4</v>
      </c>
      <c r="AP127" s="502">
        <v>2</v>
      </c>
      <c r="AQ127" s="502">
        <v>2</v>
      </c>
      <c r="AR127" s="506">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02">
        <f ca="1">COUNTIF(INDIRECT("H"&amp;(ROW()+12*(($AO127-1)*3+$AP127)-ROW())/12+5):INDIRECT("S"&amp;(ROW()+12*(($AO127-1)*3+$AP127)-ROW())/12+5),AR127)</f>
        <v>0</v>
      </c>
      <c r="AT127" s="506">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502">
        <f ca="1">COUNTIF(INDIRECT("U"&amp;(ROW()+12*(($AO127-1)*3+$AP127)-ROW())/12+5):INDIRECT("AF"&amp;(ROW()+12*(($AO127-1)*3+$AP127)-ROW())/12+5),AT127)</f>
        <v>0</v>
      </c>
      <c r="AV127" s="502">
        <f ca="1">IF(AND(AR127+AT127&gt;0,AS127+AU127&gt;0),COUNTIF(AV$6:AV126,"&gt;0")+1,0)</f>
        <v>0</v>
      </c>
    </row>
    <row r="128" spans="41:48">
      <c r="AO128" s="502">
        <v>4</v>
      </c>
      <c r="AP128" s="502">
        <v>2</v>
      </c>
      <c r="AQ128" s="502">
        <v>3</v>
      </c>
      <c r="AR128" s="506">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02">
        <f ca="1">COUNTIF(INDIRECT("H"&amp;(ROW()+12*(($AO128-1)*3+$AP128)-ROW())/12+5):INDIRECT("S"&amp;(ROW()+12*(($AO128-1)*3+$AP128)-ROW())/12+5),AR128)</f>
        <v>0</v>
      </c>
      <c r="AT128" s="506">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502">
        <f ca="1">COUNTIF(INDIRECT("U"&amp;(ROW()+12*(($AO128-1)*3+$AP128)-ROW())/12+5):INDIRECT("AF"&amp;(ROW()+12*(($AO128-1)*3+$AP128)-ROW())/12+5),AT128)</f>
        <v>0</v>
      </c>
      <c r="AV128" s="502">
        <f ca="1">IF(AND(AR128+AT128&gt;0,AS128+AU128&gt;0),COUNTIF(AV$6:AV127,"&gt;0")+1,0)</f>
        <v>0</v>
      </c>
    </row>
    <row r="129" spans="41:48">
      <c r="AO129" s="502">
        <v>4</v>
      </c>
      <c r="AP129" s="502">
        <v>2</v>
      </c>
      <c r="AQ129" s="502">
        <v>4</v>
      </c>
      <c r="AR129" s="506">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02">
        <f ca="1">COUNTIF(INDIRECT("H"&amp;(ROW()+12*(($AO129-1)*3+$AP129)-ROW())/12+5):INDIRECT("S"&amp;(ROW()+12*(($AO129-1)*3+$AP129)-ROW())/12+5),AR129)</f>
        <v>0</v>
      </c>
      <c r="AT129" s="506">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502">
        <f ca="1">COUNTIF(INDIRECT("U"&amp;(ROW()+12*(($AO129-1)*3+$AP129)-ROW())/12+5):INDIRECT("AF"&amp;(ROW()+12*(($AO129-1)*3+$AP129)-ROW())/12+5),AT129)</f>
        <v>0</v>
      </c>
      <c r="AV129" s="502">
        <f ca="1">IF(AND(AR129+AT129&gt;0,AS129+AU129&gt;0),COUNTIF(AV$6:AV128,"&gt;0")+1,0)</f>
        <v>0</v>
      </c>
    </row>
    <row r="130" spans="41:48">
      <c r="AO130" s="502">
        <v>4</v>
      </c>
      <c r="AP130" s="502">
        <v>2</v>
      </c>
      <c r="AQ130" s="502">
        <v>5</v>
      </c>
      <c r="AR130" s="506">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02">
        <f ca="1">COUNTIF(INDIRECT("H"&amp;(ROW()+12*(($AO130-1)*3+$AP130)-ROW())/12+5):INDIRECT("S"&amp;(ROW()+12*(($AO130-1)*3+$AP130)-ROW())/12+5),AR130)</f>
        <v>0</v>
      </c>
      <c r="AT130" s="506">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502">
        <f ca="1">COUNTIF(INDIRECT("U"&amp;(ROW()+12*(($AO130-1)*3+$AP130)-ROW())/12+5):INDIRECT("AF"&amp;(ROW()+12*(($AO130-1)*3+$AP130)-ROW())/12+5),AT130)</f>
        <v>0</v>
      </c>
      <c r="AV130" s="502">
        <f ca="1">IF(AND(AR130+AT130&gt;0,AS130+AU130&gt;0),COUNTIF(AV$6:AV129,"&gt;0")+1,0)</f>
        <v>0</v>
      </c>
    </row>
    <row r="131" spans="41:48">
      <c r="AO131" s="502">
        <v>4</v>
      </c>
      <c r="AP131" s="502">
        <v>2</v>
      </c>
      <c r="AQ131" s="502">
        <v>6</v>
      </c>
      <c r="AR131" s="506">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02">
        <f ca="1">COUNTIF(INDIRECT("H"&amp;(ROW()+12*(($AO131-1)*3+$AP131)-ROW())/12+5):INDIRECT("S"&amp;(ROW()+12*(($AO131-1)*3+$AP131)-ROW())/12+5),AR131)</f>
        <v>0</v>
      </c>
      <c r="AT131" s="506">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502">
        <f ca="1">COUNTIF(INDIRECT("U"&amp;(ROW()+12*(($AO131-1)*3+$AP131)-ROW())/12+5):INDIRECT("AF"&amp;(ROW()+12*(($AO131-1)*3+$AP131)-ROW())/12+5),AT131)</f>
        <v>0</v>
      </c>
      <c r="AV131" s="502">
        <f ca="1">IF(AND(AR131+AT131&gt;0,AS131+AU131&gt;0),COUNTIF(AV$6:AV130,"&gt;0")+1,0)</f>
        <v>0</v>
      </c>
    </row>
    <row r="132" spans="41:48">
      <c r="AO132" s="502">
        <v>4</v>
      </c>
      <c r="AP132" s="502">
        <v>2</v>
      </c>
      <c r="AQ132" s="502">
        <v>7</v>
      </c>
      <c r="AR132" s="506">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02">
        <f ca="1">COUNTIF(INDIRECT("H"&amp;(ROW()+12*(($AO132-1)*3+$AP132)-ROW())/12+5):INDIRECT("S"&amp;(ROW()+12*(($AO132-1)*3+$AP132)-ROW())/12+5),AR132)</f>
        <v>0</v>
      </c>
      <c r="AT132" s="506">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502">
        <f ca="1">COUNTIF(INDIRECT("U"&amp;(ROW()+12*(($AO132-1)*3+$AP132)-ROW())/12+5):INDIRECT("AF"&amp;(ROW()+12*(($AO132-1)*3+$AP132)-ROW())/12+5),AT132)</f>
        <v>0</v>
      </c>
      <c r="AV132" s="502">
        <f ca="1">IF(AND(AR132+AT132&gt;0,AS132+AU132&gt;0),COUNTIF(AV$6:AV131,"&gt;0")+1,0)</f>
        <v>0</v>
      </c>
    </row>
    <row r="133" spans="41:48">
      <c r="AO133" s="502">
        <v>4</v>
      </c>
      <c r="AP133" s="502">
        <v>2</v>
      </c>
      <c r="AQ133" s="502">
        <v>8</v>
      </c>
      <c r="AR133" s="506">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02">
        <f ca="1">COUNTIF(INDIRECT("H"&amp;(ROW()+12*(($AO133-1)*3+$AP133)-ROW())/12+5):INDIRECT("S"&amp;(ROW()+12*(($AO133-1)*3+$AP133)-ROW())/12+5),AR133)</f>
        <v>0</v>
      </c>
      <c r="AT133" s="506">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502">
        <f ca="1">COUNTIF(INDIRECT("U"&amp;(ROW()+12*(($AO133-1)*3+$AP133)-ROW())/12+5):INDIRECT("AF"&amp;(ROW()+12*(($AO133-1)*3+$AP133)-ROW())/12+5),AT133)</f>
        <v>0</v>
      </c>
      <c r="AV133" s="502">
        <f ca="1">IF(AND(AR133+AT133&gt;0,AS133+AU133&gt;0),COUNTIF(AV$6:AV132,"&gt;0")+1,0)</f>
        <v>0</v>
      </c>
    </row>
    <row r="134" spans="41:48">
      <c r="AO134" s="502">
        <v>4</v>
      </c>
      <c r="AP134" s="502">
        <v>2</v>
      </c>
      <c r="AQ134" s="502">
        <v>9</v>
      </c>
      <c r="AR134" s="506">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02">
        <f ca="1">COUNTIF(INDIRECT("H"&amp;(ROW()+12*(($AO134-1)*3+$AP134)-ROW())/12+5):INDIRECT("S"&amp;(ROW()+12*(($AO134-1)*3+$AP134)-ROW())/12+5),AR134)</f>
        <v>0</v>
      </c>
      <c r="AT134" s="506">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502">
        <f ca="1">COUNTIF(INDIRECT("U"&amp;(ROW()+12*(($AO134-1)*3+$AP134)-ROW())/12+5):INDIRECT("AF"&amp;(ROW()+12*(($AO134-1)*3+$AP134)-ROW())/12+5),AT134)</f>
        <v>0</v>
      </c>
      <c r="AV134" s="502">
        <f ca="1">IF(AND(AR134+AT134&gt;0,AS134+AU134&gt;0),COUNTIF(AV$6:AV133,"&gt;0")+1,0)</f>
        <v>0</v>
      </c>
    </row>
    <row r="135" spans="41:48">
      <c r="AO135" s="502">
        <v>4</v>
      </c>
      <c r="AP135" s="502">
        <v>2</v>
      </c>
      <c r="AQ135" s="502">
        <v>10</v>
      </c>
      <c r="AR135" s="506">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02">
        <f ca="1">COUNTIF(INDIRECT("H"&amp;(ROW()+12*(($AO135-1)*3+$AP135)-ROW())/12+5):INDIRECT("S"&amp;(ROW()+12*(($AO135-1)*3+$AP135)-ROW())/12+5),AR135)</f>
        <v>0</v>
      </c>
      <c r="AT135" s="506">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502">
        <f ca="1">COUNTIF(INDIRECT("U"&amp;(ROW()+12*(($AO135-1)*3+$AP135)-ROW())/12+5):INDIRECT("AF"&amp;(ROW()+12*(($AO135-1)*3+$AP135)-ROW())/12+5),AT135)</f>
        <v>0</v>
      </c>
      <c r="AV135" s="502">
        <f ca="1">IF(AND(AR135+AT135&gt;0,AS135+AU135&gt;0),COUNTIF(AV$6:AV134,"&gt;0")+1,0)</f>
        <v>0</v>
      </c>
    </row>
    <row r="136" spans="41:48">
      <c r="AO136" s="502">
        <v>4</v>
      </c>
      <c r="AP136" s="502">
        <v>2</v>
      </c>
      <c r="AQ136" s="502">
        <v>11</v>
      </c>
      <c r="AR136" s="506">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02">
        <f ca="1">COUNTIF(INDIRECT("H"&amp;(ROW()+12*(($AO136-1)*3+$AP136)-ROW())/12+5):INDIRECT("S"&amp;(ROW()+12*(($AO136-1)*3+$AP136)-ROW())/12+5),AR136)</f>
        <v>0</v>
      </c>
      <c r="AT136" s="506">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502">
        <f ca="1">COUNTIF(INDIRECT("U"&amp;(ROW()+12*(($AO136-1)*3+$AP136)-ROW())/12+5):INDIRECT("AF"&amp;(ROW()+12*(($AO136-1)*3+$AP136)-ROW())/12+5),AT136)</f>
        <v>0</v>
      </c>
      <c r="AV136" s="502">
        <f ca="1">IF(AND(AR136+AT136&gt;0,AS136+AU136&gt;0),COUNTIF(AV$6:AV135,"&gt;0")+1,0)</f>
        <v>0</v>
      </c>
    </row>
    <row r="137" spans="41:48">
      <c r="AO137" s="502">
        <v>4</v>
      </c>
      <c r="AP137" s="502">
        <v>2</v>
      </c>
      <c r="AQ137" s="502">
        <v>12</v>
      </c>
      <c r="AR137" s="506">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02">
        <f ca="1">COUNTIF(INDIRECT("H"&amp;(ROW()+12*(($AO137-1)*3+$AP137)-ROW())/12+5):INDIRECT("S"&amp;(ROW()+12*(($AO137-1)*3+$AP137)-ROW())/12+5),AR137)</f>
        <v>0</v>
      </c>
      <c r="AT137" s="506">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502">
        <f ca="1">COUNTIF(INDIRECT("U"&amp;(ROW()+12*(($AO137-1)*3+$AP137)-ROW())/12+5):INDIRECT("AF"&amp;(ROW()+12*(($AO137-1)*3+$AP137)-ROW())/12+5),AT137)</f>
        <v>0</v>
      </c>
      <c r="AV137" s="502">
        <f ca="1">IF(AND(AR137+AT137&gt;0,AS137+AU137&gt;0),COUNTIF(AV$6:AV136,"&gt;0")+1,0)</f>
        <v>0</v>
      </c>
    </row>
    <row r="138" spans="41:48">
      <c r="AO138" s="502">
        <v>4</v>
      </c>
      <c r="AP138" s="502">
        <v>3</v>
      </c>
      <c r="AQ138" s="502">
        <v>1</v>
      </c>
      <c r="AR138" s="506">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02">
        <f ca="1">COUNTIF(INDIRECT("H"&amp;(ROW()+12*(($AO138-1)*3+$AP138)-ROW())/12+5):INDIRECT("S"&amp;(ROW()+12*(($AO138-1)*3+$AP138)-ROW())/12+5),AR138)</f>
        <v>0</v>
      </c>
      <c r="AT138" s="506">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502">
        <f ca="1">COUNTIF(INDIRECT("U"&amp;(ROW()+12*(($AO138-1)*3+$AP138)-ROW())/12+5):INDIRECT("AF"&amp;(ROW()+12*(($AO138-1)*3+$AP138)-ROW())/12+5),AT138)</f>
        <v>0</v>
      </c>
      <c r="AV138" s="502">
        <f ca="1">IF(AND(AR138+AT138&gt;0,AS138+AU138&gt;0),COUNTIF(AV$6:AV137,"&gt;0")+1,0)</f>
        <v>0</v>
      </c>
    </row>
    <row r="139" spans="41:48">
      <c r="AO139" s="502">
        <v>4</v>
      </c>
      <c r="AP139" s="502">
        <v>3</v>
      </c>
      <c r="AQ139" s="502">
        <v>2</v>
      </c>
      <c r="AR139" s="506">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02">
        <f ca="1">COUNTIF(INDIRECT("H"&amp;(ROW()+12*(($AO139-1)*3+$AP139)-ROW())/12+5):INDIRECT("S"&amp;(ROW()+12*(($AO139-1)*3+$AP139)-ROW())/12+5),AR139)</f>
        <v>0</v>
      </c>
      <c r="AT139" s="506">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502">
        <f ca="1">COUNTIF(INDIRECT("U"&amp;(ROW()+12*(($AO139-1)*3+$AP139)-ROW())/12+5):INDIRECT("AF"&amp;(ROW()+12*(($AO139-1)*3+$AP139)-ROW())/12+5),AT139)</f>
        <v>0</v>
      </c>
      <c r="AV139" s="502">
        <f ca="1">IF(AND(AR139+AT139&gt;0,AS139+AU139&gt;0),COUNTIF(AV$6:AV138,"&gt;0")+1,0)</f>
        <v>0</v>
      </c>
    </row>
    <row r="140" spans="41:48">
      <c r="AO140" s="502">
        <v>4</v>
      </c>
      <c r="AP140" s="502">
        <v>3</v>
      </c>
      <c r="AQ140" s="502">
        <v>3</v>
      </c>
      <c r="AR140" s="506">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02">
        <f ca="1">COUNTIF(INDIRECT("H"&amp;(ROW()+12*(($AO140-1)*3+$AP140)-ROW())/12+5):INDIRECT("S"&amp;(ROW()+12*(($AO140-1)*3+$AP140)-ROW())/12+5),AR140)</f>
        <v>0</v>
      </c>
      <c r="AT140" s="506">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502">
        <f ca="1">COUNTIF(INDIRECT("U"&amp;(ROW()+12*(($AO140-1)*3+$AP140)-ROW())/12+5):INDIRECT("AF"&amp;(ROW()+12*(($AO140-1)*3+$AP140)-ROW())/12+5),AT140)</f>
        <v>0</v>
      </c>
      <c r="AV140" s="502">
        <f ca="1">IF(AND(AR140+AT140&gt;0,AS140+AU140&gt;0),COUNTIF(AV$6:AV139,"&gt;0")+1,0)</f>
        <v>0</v>
      </c>
    </row>
    <row r="141" spans="41:48">
      <c r="AO141" s="502">
        <v>4</v>
      </c>
      <c r="AP141" s="502">
        <v>3</v>
      </c>
      <c r="AQ141" s="502">
        <v>4</v>
      </c>
      <c r="AR141" s="506">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02">
        <f ca="1">COUNTIF(INDIRECT("H"&amp;(ROW()+12*(($AO141-1)*3+$AP141)-ROW())/12+5):INDIRECT("S"&amp;(ROW()+12*(($AO141-1)*3+$AP141)-ROW())/12+5),AR141)</f>
        <v>0</v>
      </c>
      <c r="AT141" s="506">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502">
        <f ca="1">COUNTIF(INDIRECT("U"&amp;(ROW()+12*(($AO141-1)*3+$AP141)-ROW())/12+5):INDIRECT("AF"&amp;(ROW()+12*(($AO141-1)*3+$AP141)-ROW())/12+5),AT141)</f>
        <v>0</v>
      </c>
      <c r="AV141" s="502">
        <f ca="1">IF(AND(AR141+AT141&gt;0,AS141+AU141&gt;0),COUNTIF(AV$6:AV140,"&gt;0")+1,0)</f>
        <v>0</v>
      </c>
    </row>
    <row r="142" spans="41:48">
      <c r="AO142" s="502">
        <v>4</v>
      </c>
      <c r="AP142" s="502">
        <v>3</v>
      </c>
      <c r="AQ142" s="502">
        <v>5</v>
      </c>
      <c r="AR142" s="506">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02">
        <f ca="1">COUNTIF(INDIRECT("H"&amp;(ROW()+12*(($AO142-1)*3+$AP142)-ROW())/12+5):INDIRECT("S"&amp;(ROW()+12*(($AO142-1)*3+$AP142)-ROW())/12+5),AR142)</f>
        <v>0</v>
      </c>
      <c r="AT142" s="506">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502">
        <f ca="1">COUNTIF(INDIRECT("U"&amp;(ROW()+12*(($AO142-1)*3+$AP142)-ROW())/12+5):INDIRECT("AF"&amp;(ROW()+12*(($AO142-1)*3+$AP142)-ROW())/12+5),AT142)</f>
        <v>0</v>
      </c>
      <c r="AV142" s="502">
        <f ca="1">IF(AND(AR142+AT142&gt;0,AS142+AU142&gt;0),COUNTIF(AV$6:AV141,"&gt;0")+1,0)</f>
        <v>0</v>
      </c>
    </row>
    <row r="143" spans="41:48">
      <c r="AO143" s="502">
        <v>4</v>
      </c>
      <c r="AP143" s="502">
        <v>3</v>
      </c>
      <c r="AQ143" s="502">
        <v>6</v>
      </c>
      <c r="AR143" s="506">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02">
        <f ca="1">COUNTIF(INDIRECT("H"&amp;(ROW()+12*(($AO143-1)*3+$AP143)-ROW())/12+5):INDIRECT("S"&amp;(ROW()+12*(($AO143-1)*3+$AP143)-ROW())/12+5),AR143)</f>
        <v>0</v>
      </c>
      <c r="AT143" s="506">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502">
        <f ca="1">COUNTIF(INDIRECT("U"&amp;(ROW()+12*(($AO143-1)*3+$AP143)-ROW())/12+5):INDIRECT("AF"&amp;(ROW()+12*(($AO143-1)*3+$AP143)-ROW())/12+5),AT143)</f>
        <v>0</v>
      </c>
      <c r="AV143" s="502">
        <f ca="1">IF(AND(AR143+AT143&gt;0,AS143+AU143&gt;0),COUNTIF(AV$6:AV142,"&gt;0")+1,0)</f>
        <v>0</v>
      </c>
    </row>
    <row r="144" spans="41:48">
      <c r="AO144" s="502">
        <v>4</v>
      </c>
      <c r="AP144" s="502">
        <v>3</v>
      </c>
      <c r="AQ144" s="502">
        <v>7</v>
      </c>
      <c r="AR144" s="506">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02">
        <f ca="1">COUNTIF(INDIRECT("H"&amp;(ROW()+12*(($AO144-1)*3+$AP144)-ROW())/12+5):INDIRECT("S"&amp;(ROW()+12*(($AO144-1)*3+$AP144)-ROW())/12+5),AR144)</f>
        <v>0</v>
      </c>
      <c r="AT144" s="506">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502">
        <f ca="1">COUNTIF(INDIRECT("U"&amp;(ROW()+12*(($AO144-1)*3+$AP144)-ROW())/12+5):INDIRECT("AF"&amp;(ROW()+12*(($AO144-1)*3+$AP144)-ROW())/12+5),AT144)</f>
        <v>0</v>
      </c>
      <c r="AV144" s="502">
        <f ca="1">IF(AND(AR144+AT144&gt;0,AS144+AU144&gt;0),COUNTIF(AV$6:AV143,"&gt;0")+1,0)</f>
        <v>0</v>
      </c>
    </row>
    <row r="145" spans="41:48">
      <c r="AO145" s="502">
        <v>4</v>
      </c>
      <c r="AP145" s="502">
        <v>3</v>
      </c>
      <c r="AQ145" s="502">
        <v>8</v>
      </c>
      <c r="AR145" s="506">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02">
        <f ca="1">COUNTIF(INDIRECT("H"&amp;(ROW()+12*(($AO145-1)*3+$AP145)-ROW())/12+5):INDIRECT("S"&amp;(ROW()+12*(($AO145-1)*3+$AP145)-ROW())/12+5),AR145)</f>
        <v>0</v>
      </c>
      <c r="AT145" s="506">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502">
        <f ca="1">COUNTIF(INDIRECT("U"&amp;(ROW()+12*(($AO145-1)*3+$AP145)-ROW())/12+5):INDIRECT("AF"&amp;(ROW()+12*(($AO145-1)*3+$AP145)-ROW())/12+5),AT145)</f>
        <v>0</v>
      </c>
      <c r="AV145" s="502">
        <f ca="1">IF(AND(AR145+AT145&gt;0,AS145+AU145&gt;0),COUNTIF(AV$6:AV144,"&gt;0")+1,0)</f>
        <v>0</v>
      </c>
    </row>
    <row r="146" spans="41:48">
      <c r="AO146" s="502">
        <v>4</v>
      </c>
      <c r="AP146" s="502">
        <v>3</v>
      </c>
      <c r="AQ146" s="502">
        <v>9</v>
      </c>
      <c r="AR146" s="506">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02">
        <f ca="1">COUNTIF(INDIRECT("H"&amp;(ROW()+12*(($AO146-1)*3+$AP146)-ROW())/12+5):INDIRECT("S"&amp;(ROW()+12*(($AO146-1)*3+$AP146)-ROW())/12+5),AR146)</f>
        <v>0</v>
      </c>
      <c r="AT146" s="506">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502">
        <f ca="1">COUNTIF(INDIRECT("U"&amp;(ROW()+12*(($AO146-1)*3+$AP146)-ROW())/12+5):INDIRECT("AF"&amp;(ROW()+12*(($AO146-1)*3+$AP146)-ROW())/12+5),AT146)</f>
        <v>0</v>
      </c>
      <c r="AV146" s="502">
        <f ca="1">IF(AND(AR146+AT146&gt;0,AS146+AU146&gt;0),COUNTIF(AV$6:AV145,"&gt;0")+1,0)</f>
        <v>0</v>
      </c>
    </row>
    <row r="147" spans="41:48">
      <c r="AO147" s="502">
        <v>4</v>
      </c>
      <c r="AP147" s="502">
        <v>3</v>
      </c>
      <c r="AQ147" s="502">
        <v>10</v>
      </c>
      <c r="AR147" s="506">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02">
        <f ca="1">COUNTIF(INDIRECT("H"&amp;(ROW()+12*(($AO147-1)*3+$AP147)-ROW())/12+5):INDIRECT("S"&amp;(ROW()+12*(($AO147-1)*3+$AP147)-ROW())/12+5),AR147)</f>
        <v>0</v>
      </c>
      <c r="AT147" s="506">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502">
        <f ca="1">COUNTIF(INDIRECT("U"&amp;(ROW()+12*(($AO147-1)*3+$AP147)-ROW())/12+5):INDIRECT("AF"&amp;(ROW()+12*(($AO147-1)*3+$AP147)-ROW())/12+5),AT147)</f>
        <v>0</v>
      </c>
      <c r="AV147" s="502">
        <f ca="1">IF(AND(AR147+AT147&gt;0,AS147+AU147&gt;0),COUNTIF(AV$6:AV146,"&gt;0")+1,0)</f>
        <v>0</v>
      </c>
    </row>
    <row r="148" spans="41:48">
      <c r="AO148" s="502">
        <v>4</v>
      </c>
      <c r="AP148" s="502">
        <v>3</v>
      </c>
      <c r="AQ148" s="502">
        <v>11</v>
      </c>
      <c r="AR148" s="506">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02">
        <f ca="1">COUNTIF(INDIRECT("H"&amp;(ROW()+12*(($AO148-1)*3+$AP148)-ROW())/12+5):INDIRECT("S"&amp;(ROW()+12*(($AO148-1)*3+$AP148)-ROW())/12+5),AR148)</f>
        <v>0</v>
      </c>
      <c r="AT148" s="506">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502">
        <f ca="1">COUNTIF(INDIRECT("U"&amp;(ROW()+12*(($AO148-1)*3+$AP148)-ROW())/12+5):INDIRECT("AF"&amp;(ROW()+12*(($AO148-1)*3+$AP148)-ROW())/12+5),AT148)</f>
        <v>0</v>
      </c>
      <c r="AV148" s="502">
        <f ca="1">IF(AND(AR148+AT148&gt;0,AS148+AU148&gt;0),COUNTIF(AV$6:AV147,"&gt;0")+1,0)</f>
        <v>0</v>
      </c>
    </row>
    <row r="149" spans="41:48">
      <c r="AO149" s="502">
        <v>4</v>
      </c>
      <c r="AP149" s="502">
        <v>3</v>
      </c>
      <c r="AQ149" s="502">
        <v>12</v>
      </c>
      <c r="AR149" s="506">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02">
        <f ca="1">COUNTIF(INDIRECT("H"&amp;(ROW()+12*(($AO149-1)*3+$AP149)-ROW())/12+5):INDIRECT("S"&amp;(ROW()+12*(($AO149-1)*3+$AP149)-ROW())/12+5),AR149)</f>
        <v>0</v>
      </c>
      <c r="AT149" s="506">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502">
        <f ca="1">COUNTIF(INDIRECT("U"&amp;(ROW()+12*(($AO149-1)*3+$AP149)-ROW())/12+5):INDIRECT("AF"&amp;(ROW()+12*(($AO149-1)*3+$AP149)-ROW())/12+5),AT149)</f>
        <v>0</v>
      </c>
      <c r="AV149" s="502">
        <f ca="1">IF(AND(AR149+AT149&gt;0,AS149+AU149&gt;0),COUNTIF(AV$6:AV148,"&gt;0")+1,0)</f>
        <v>0</v>
      </c>
    </row>
    <row r="150" spans="41:48">
      <c r="AO150" s="502">
        <v>5</v>
      </c>
      <c r="AP150" s="502">
        <v>1</v>
      </c>
      <c r="AQ150" s="502">
        <v>1</v>
      </c>
      <c r="AR150" s="506">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02">
        <f ca="1">COUNTIF(INDIRECT("H"&amp;(ROW()+12*(($AO150-1)*3+$AP150)-ROW())/12+5):INDIRECT("S"&amp;(ROW()+12*(($AO150-1)*3+$AP150)-ROW())/12+5),AR150)</f>
        <v>0</v>
      </c>
      <c r="AT150" s="506">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502">
        <f ca="1">COUNTIF(INDIRECT("U"&amp;(ROW()+12*(($AO150-1)*3+$AP150)-ROW())/12+5):INDIRECT("AF"&amp;(ROW()+12*(($AO150-1)*3+$AP150)-ROW())/12+5),AT150)</f>
        <v>0</v>
      </c>
      <c r="AV150" s="502">
        <f ca="1">IF(AND(AR150+AT150&gt;0,AS150+AU150&gt;0),COUNTIF(AV$6:AV149,"&gt;0")+1,0)</f>
        <v>0</v>
      </c>
    </row>
    <row r="151" spans="41:48">
      <c r="AO151" s="502">
        <v>5</v>
      </c>
      <c r="AP151" s="502">
        <v>1</v>
      </c>
      <c r="AQ151" s="502">
        <v>2</v>
      </c>
      <c r="AR151" s="506">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02">
        <f ca="1">COUNTIF(INDIRECT("H"&amp;(ROW()+12*(($AO151-1)*3+$AP151)-ROW())/12+5):INDIRECT("S"&amp;(ROW()+12*(($AO151-1)*3+$AP151)-ROW())/12+5),AR151)</f>
        <v>0</v>
      </c>
      <c r="AT151" s="506">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502">
        <f ca="1">COUNTIF(INDIRECT("U"&amp;(ROW()+12*(($AO151-1)*3+$AP151)-ROW())/12+5):INDIRECT("AF"&amp;(ROW()+12*(($AO151-1)*3+$AP151)-ROW())/12+5),AT151)</f>
        <v>0</v>
      </c>
      <c r="AV151" s="502">
        <f ca="1">IF(AND(AR151+AT151&gt;0,AS151+AU151&gt;0),COUNTIF(AV$6:AV150,"&gt;0")+1,0)</f>
        <v>0</v>
      </c>
    </row>
    <row r="152" spans="41:48">
      <c r="AO152" s="502">
        <v>5</v>
      </c>
      <c r="AP152" s="502">
        <v>1</v>
      </c>
      <c r="AQ152" s="502">
        <v>3</v>
      </c>
      <c r="AR152" s="506">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02">
        <f ca="1">COUNTIF(INDIRECT("H"&amp;(ROW()+12*(($AO152-1)*3+$AP152)-ROW())/12+5):INDIRECT("S"&amp;(ROW()+12*(($AO152-1)*3+$AP152)-ROW())/12+5),AR152)</f>
        <v>0</v>
      </c>
      <c r="AT152" s="506">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502">
        <f ca="1">COUNTIF(INDIRECT("U"&amp;(ROW()+12*(($AO152-1)*3+$AP152)-ROW())/12+5):INDIRECT("AF"&amp;(ROW()+12*(($AO152-1)*3+$AP152)-ROW())/12+5),AT152)</f>
        <v>0</v>
      </c>
      <c r="AV152" s="502">
        <f ca="1">IF(AND(AR152+AT152&gt;0,AS152+AU152&gt;0),COUNTIF(AV$6:AV151,"&gt;0")+1,0)</f>
        <v>0</v>
      </c>
    </row>
    <row r="153" spans="41:48">
      <c r="AO153" s="502">
        <v>5</v>
      </c>
      <c r="AP153" s="502">
        <v>1</v>
      </c>
      <c r="AQ153" s="502">
        <v>4</v>
      </c>
      <c r="AR153" s="506">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02">
        <f ca="1">COUNTIF(INDIRECT("H"&amp;(ROW()+12*(($AO153-1)*3+$AP153)-ROW())/12+5):INDIRECT("S"&amp;(ROW()+12*(($AO153-1)*3+$AP153)-ROW())/12+5),AR153)</f>
        <v>0</v>
      </c>
      <c r="AT153" s="506">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502">
        <f ca="1">COUNTIF(INDIRECT("U"&amp;(ROW()+12*(($AO153-1)*3+$AP153)-ROW())/12+5):INDIRECT("AF"&amp;(ROW()+12*(($AO153-1)*3+$AP153)-ROW())/12+5),AT153)</f>
        <v>0</v>
      </c>
      <c r="AV153" s="502">
        <f ca="1">IF(AND(AR153+AT153&gt;0,AS153+AU153&gt;0),COUNTIF(AV$6:AV152,"&gt;0")+1,0)</f>
        <v>0</v>
      </c>
    </row>
    <row r="154" spans="41:48">
      <c r="AO154" s="502">
        <v>5</v>
      </c>
      <c r="AP154" s="502">
        <v>1</v>
      </c>
      <c r="AQ154" s="502">
        <v>5</v>
      </c>
      <c r="AR154" s="506">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02">
        <f ca="1">COUNTIF(INDIRECT("H"&amp;(ROW()+12*(($AO154-1)*3+$AP154)-ROW())/12+5):INDIRECT("S"&amp;(ROW()+12*(($AO154-1)*3+$AP154)-ROW())/12+5),AR154)</f>
        <v>0</v>
      </c>
      <c r="AT154" s="506">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502">
        <f ca="1">COUNTIF(INDIRECT("U"&amp;(ROW()+12*(($AO154-1)*3+$AP154)-ROW())/12+5):INDIRECT("AF"&amp;(ROW()+12*(($AO154-1)*3+$AP154)-ROW())/12+5),AT154)</f>
        <v>0</v>
      </c>
      <c r="AV154" s="502">
        <f ca="1">IF(AND(AR154+AT154&gt;0,AS154+AU154&gt;0),COUNTIF(AV$6:AV153,"&gt;0")+1,0)</f>
        <v>0</v>
      </c>
    </row>
    <row r="155" spans="41:48">
      <c r="AO155" s="502">
        <v>5</v>
      </c>
      <c r="AP155" s="502">
        <v>1</v>
      </c>
      <c r="AQ155" s="502">
        <v>6</v>
      </c>
      <c r="AR155" s="506">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02">
        <f ca="1">COUNTIF(INDIRECT("H"&amp;(ROW()+12*(($AO155-1)*3+$AP155)-ROW())/12+5):INDIRECT("S"&amp;(ROW()+12*(($AO155-1)*3+$AP155)-ROW())/12+5),AR155)</f>
        <v>0</v>
      </c>
      <c r="AT155" s="506">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502">
        <f ca="1">COUNTIF(INDIRECT("U"&amp;(ROW()+12*(($AO155-1)*3+$AP155)-ROW())/12+5):INDIRECT("AF"&amp;(ROW()+12*(($AO155-1)*3+$AP155)-ROW())/12+5),AT155)</f>
        <v>0</v>
      </c>
      <c r="AV155" s="502">
        <f ca="1">IF(AND(AR155+AT155&gt;0,AS155+AU155&gt;0),COUNTIF(AV$6:AV154,"&gt;0")+1,0)</f>
        <v>0</v>
      </c>
    </row>
    <row r="156" spans="41:48">
      <c r="AO156" s="502">
        <v>5</v>
      </c>
      <c r="AP156" s="502">
        <v>1</v>
      </c>
      <c r="AQ156" s="502">
        <v>7</v>
      </c>
      <c r="AR156" s="506">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02">
        <f ca="1">COUNTIF(INDIRECT("H"&amp;(ROW()+12*(($AO156-1)*3+$AP156)-ROW())/12+5):INDIRECT("S"&amp;(ROW()+12*(($AO156-1)*3+$AP156)-ROW())/12+5),AR156)</f>
        <v>0</v>
      </c>
      <c r="AT156" s="506">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502">
        <f ca="1">COUNTIF(INDIRECT("U"&amp;(ROW()+12*(($AO156-1)*3+$AP156)-ROW())/12+5):INDIRECT("AF"&amp;(ROW()+12*(($AO156-1)*3+$AP156)-ROW())/12+5),AT156)</f>
        <v>0</v>
      </c>
      <c r="AV156" s="502">
        <f ca="1">IF(AND(AR156+AT156&gt;0,AS156+AU156&gt;0),COUNTIF(AV$6:AV155,"&gt;0")+1,0)</f>
        <v>0</v>
      </c>
    </row>
    <row r="157" spans="41:48">
      <c r="AO157" s="502">
        <v>5</v>
      </c>
      <c r="AP157" s="502">
        <v>1</v>
      </c>
      <c r="AQ157" s="502">
        <v>8</v>
      </c>
      <c r="AR157" s="506">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02">
        <f ca="1">COUNTIF(INDIRECT("H"&amp;(ROW()+12*(($AO157-1)*3+$AP157)-ROW())/12+5):INDIRECT("S"&amp;(ROW()+12*(($AO157-1)*3+$AP157)-ROW())/12+5),AR157)</f>
        <v>0</v>
      </c>
      <c r="AT157" s="506">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502">
        <f ca="1">COUNTIF(INDIRECT("U"&amp;(ROW()+12*(($AO157-1)*3+$AP157)-ROW())/12+5):INDIRECT("AF"&amp;(ROW()+12*(($AO157-1)*3+$AP157)-ROW())/12+5),AT157)</f>
        <v>0</v>
      </c>
      <c r="AV157" s="502">
        <f ca="1">IF(AND(AR157+AT157&gt;0,AS157+AU157&gt;0),COUNTIF(AV$6:AV156,"&gt;0")+1,0)</f>
        <v>0</v>
      </c>
    </row>
    <row r="158" spans="41:48">
      <c r="AO158" s="502">
        <v>5</v>
      </c>
      <c r="AP158" s="502">
        <v>1</v>
      </c>
      <c r="AQ158" s="502">
        <v>9</v>
      </c>
      <c r="AR158" s="506">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02">
        <f ca="1">COUNTIF(INDIRECT("H"&amp;(ROW()+12*(($AO158-1)*3+$AP158)-ROW())/12+5):INDIRECT("S"&amp;(ROW()+12*(($AO158-1)*3+$AP158)-ROW())/12+5),AR158)</f>
        <v>0</v>
      </c>
      <c r="AT158" s="506">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502">
        <f ca="1">COUNTIF(INDIRECT("U"&amp;(ROW()+12*(($AO158-1)*3+$AP158)-ROW())/12+5):INDIRECT("AF"&amp;(ROW()+12*(($AO158-1)*3+$AP158)-ROW())/12+5),AT158)</f>
        <v>0</v>
      </c>
      <c r="AV158" s="502">
        <f ca="1">IF(AND(AR158+AT158&gt;0,AS158+AU158&gt;0),COUNTIF(AV$6:AV157,"&gt;0")+1,0)</f>
        <v>0</v>
      </c>
    </row>
    <row r="159" spans="41:48">
      <c r="AO159" s="502">
        <v>5</v>
      </c>
      <c r="AP159" s="502">
        <v>1</v>
      </c>
      <c r="AQ159" s="502">
        <v>10</v>
      </c>
      <c r="AR159" s="506">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02">
        <f ca="1">COUNTIF(INDIRECT("H"&amp;(ROW()+12*(($AO159-1)*3+$AP159)-ROW())/12+5):INDIRECT("S"&amp;(ROW()+12*(($AO159-1)*3+$AP159)-ROW())/12+5),AR159)</f>
        <v>0</v>
      </c>
      <c r="AT159" s="506">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502">
        <f ca="1">COUNTIF(INDIRECT("U"&amp;(ROW()+12*(($AO159-1)*3+$AP159)-ROW())/12+5):INDIRECT("AF"&amp;(ROW()+12*(($AO159-1)*3+$AP159)-ROW())/12+5),AT159)</f>
        <v>0</v>
      </c>
      <c r="AV159" s="502">
        <f ca="1">IF(AND(AR159+AT159&gt;0,AS159+AU159&gt;0),COUNTIF(AV$6:AV158,"&gt;0")+1,0)</f>
        <v>0</v>
      </c>
    </row>
    <row r="160" spans="41:48">
      <c r="AO160" s="502">
        <v>5</v>
      </c>
      <c r="AP160" s="502">
        <v>1</v>
      </c>
      <c r="AQ160" s="502">
        <v>11</v>
      </c>
      <c r="AR160" s="506">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02">
        <f ca="1">COUNTIF(INDIRECT("H"&amp;(ROW()+12*(($AO160-1)*3+$AP160)-ROW())/12+5):INDIRECT("S"&amp;(ROW()+12*(($AO160-1)*3+$AP160)-ROW())/12+5),AR160)</f>
        <v>0</v>
      </c>
      <c r="AT160" s="506">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502">
        <f ca="1">COUNTIF(INDIRECT("U"&amp;(ROW()+12*(($AO160-1)*3+$AP160)-ROW())/12+5):INDIRECT("AF"&amp;(ROW()+12*(($AO160-1)*3+$AP160)-ROW())/12+5),AT160)</f>
        <v>0</v>
      </c>
      <c r="AV160" s="502">
        <f ca="1">IF(AND(AR160+AT160&gt;0,AS160+AU160&gt;0),COUNTIF(AV$6:AV159,"&gt;0")+1,0)</f>
        <v>0</v>
      </c>
    </row>
    <row r="161" spans="41:48">
      <c r="AO161" s="502">
        <v>5</v>
      </c>
      <c r="AP161" s="502">
        <v>1</v>
      </c>
      <c r="AQ161" s="502">
        <v>12</v>
      </c>
      <c r="AR161" s="506">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02">
        <f ca="1">COUNTIF(INDIRECT("H"&amp;(ROW()+12*(($AO161-1)*3+$AP161)-ROW())/12+5):INDIRECT("S"&amp;(ROW()+12*(($AO161-1)*3+$AP161)-ROW())/12+5),AR161)</f>
        <v>0</v>
      </c>
      <c r="AT161" s="506">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502">
        <f ca="1">COUNTIF(INDIRECT("U"&amp;(ROW()+12*(($AO161-1)*3+$AP161)-ROW())/12+5):INDIRECT("AF"&amp;(ROW()+12*(($AO161-1)*3+$AP161)-ROW())/12+5),AT161)</f>
        <v>0</v>
      </c>
      <c r="AV161" s="502">
        <f ca="1">IF(AND(AR161+AT161&gt;0,AS161+AU161&gt;0),COUNTIF(AV$6:AV160,"&gt;0")+1,0)</f>
        <v>0</v>
      </c>
    </row>
    <row r="162" spans="41:48">
      <c r="AO162" s="502">
        <v>5</v>
      </c>
      <c r="AP162" s="502">
        <v>2</v>
      </c>
      <c r="AQ162" s="502">
        <v>1</v>
      </c>
      <c r="AR162" s="506">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02">
        <f ca="1">COUNTIF(INDIRECT("H"&amp;(ROW()+12*(($AO162-1)*3+$AP162)-ROW())/12+5):INDIRECT("S"&amp;(ROW()+12*(($AO162-1)*3+$AP162)-ROW())/12+5),AR162)</f>
        <v>0</v>
      </c>
      <c r="AT162" s="506">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502">
        <f ca="1">COUNTIF(INDIRECT("U"&amp;(ROW()+12*(($AO162-1)*3+$AP162)-ROW())/12+5):INDIRECT("AF"&amp;(ROW()+12*(($AO162-1)*3+$AP162)-ROW())/12+5),AT162)</f>
        <v>0</v>
      </c>
      <c r="AV162" s="502">
        <f ca="1">IF(AND(AR162+AT162&gt;0,AS162+AU162&gt;0),COUNTIF(AV$6:AV161,"&gt;0")+1,0)</f>
        <v>0</v>
      </c>
    </row>
    <row r="163" spans="41:48">
      <c r="AO163" s="502">
        <v>5</v>
      </c>
      <c r="AP163" s="502">
        <v>2</v>
      </c>
      <c r="AQ163" s="502">
        <v>2</v>
      </c>
      <c r="AR163" s="506">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02">
        <f ca="1">COUNTIF(INDIRECT("H"&amp;(ROW()+12*(($AO163-1)*3+$AP163)-ROW())/12+5):INDIRECT("S"&amp;(ROW()+12*(($AO163-1)*3+$AP163)-ROW())/12+5),AR163)</f>
        <v>0</v>
      </c>
      <c r="AT163" s="506">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502">
        <f ca="1">COUNTIF(INDIRECT("U"&amp;(ROW()+12*(($AO163-1)*3+$AP163)-ROW())/12+5):INDIRECT("AF"&amp;(ROW()+12*(($AO163-1)*3+$AP163)-ROW())/12+5),AT163)</f>
        <v>0</v>
      </c>
      <c r="AV163" s="502">
        <f ca="1">IF(AND(AR163+AT163&gt;0,AS163+AU163&gt;0),COUNTIF(AV$6:AV162,"&gt;0")+1,0)</f>
        <v>0</v>
      </c>
    </row>
    <row r="164" spans="41:48">
      <c r="AO164" s="502">
        <v>5</v>
      </c>
      <c r="AP164" s="502">
        <v>2</v>
      </c>
      <c r="AQ164" s="502">
        <v>3</v>
      </c>
      <c r="AR164" s="506">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02">
        <f ca="1">COUNTIF(INDIRECT("H"&amp;(ROW()+12*(($AO164-1)*3+$AP164)-ROW())/12+5):INDIRECT("S"&amp;(ROW()+12*(($AO164-1)*3+$AP164)-ROW())/12+5),AR164)</f>
        <v>0</v>
      </c>
      <c r="AT164" s="506">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502">
        <f ca="1">COUNTIF(INDIRECT("U"&amp;(ROW()+12*(($AO164-1)*3+$AP164)-ROW())/12+5):INDIRECT("AF"&amp;(ROW()+12*(($AO164-1)*3+$AP164)-ROW())/12+5),AT164)</f>
        <v>0</v>
      </c>
      <c r="AV164" s="502">
        <f ca="1">IF(AND(AR164+AT164&gt;0,AS164+AU164&gt;0),COUNTIF(AV$6:AV163,"&gt;0")+1,0)</f>
        <v>0</v>
      </c>
    </row>
    <row r="165" spans="41:48">
      <c r="AO165" s="502">
        <v>5</v>
      </c>
      <c r="AP165" s="502">
        <v>2</v>
      </c>
      <c r="AQ165" s="502">
        <v>4</v>
      </c>
      <c r="AR165" s="506">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02">
        <f ca="1">COUNTIF(INDIRECT("H"&amp;(ROW()+12*(($AO165-1)*3+$AP165)-ROW())/12+5):INDIRECT("S"&amp;(ROW()+12*(($AO165-1)*3+$AP165)-ROW())/12+5),AR165)</f>
        <v>0</v>
      </c>
      <c r="AT165" s="506">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502">
        <f ca="1">COUNTIF(INDIRECT("U"&amp;(ROW()+12*(($AO165-1)*3+$AP165)-ROW())/12+5):INDIRECT("AF"&amp;(ROW()+12*(($AO165-1)*3+$AP165)-ROW())/12+5),AT165)</f>
        <v>0</v>
      </c>
      <c r="AV165" s="502">
        <f ca="1">IF(AND(AR165+AT165&gt;0,AS165+AU165&gt;0),COUNTIF(AV$6:AV164,"&gt;0")+1,0)</f>
        <v>0</v>
      </c>
    </row>
    <row r="166" spans="41:48">
      <c r="AO166" s="502">
        <v>5</v>
      </c>
      <c r="AP166" s="502">
        <v>2</v>
      </c>
      <c r="AQ166" s="502">
        <v>5</v>
      </c>
      <c r="AR166" s="506">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02">
        <f ca="1">COUNTIF(INDIRECT("H"&amp;(ROW()+12*(($AO166-1)*3+$AP166)-ROW())/12+5):INDIRECT("S"&amp;(ROW()+12*(($AO166-1)*3+$AP166)-ROW())/12+5),AR166)</f>
        <v>0</v>
      </c>
      <c r="AT166" s="506">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502">
        <f ca="1">COUNTIF(INDIRECT("U"&amp;(ROW()+12*(($AO166-1)*3+$AP166)-ROW())/12+5):INDIRECT("AF"&amp;(ROW()+12*(($AO166-1)*3+$AP166)-ROW())/12+5),AT166)</f>
        <v>0</v>
      </c>
      <c r="AV166" s="502">
        <f ca="1">IF(AND(AR166+AT166&gt;0,AS166+AU166&gt;0),COUNTIF(AV$6:AV165,"&gt;0")+1,0)</f>
        <v>0</v>
      </c>
    </row>
    <row r="167" spans="41:48">
      <c r="AO167" s="502">
        <v>5</v>
      </c>
      <c r="AP167" s="502">
        <v>2</v>
      </c>
      <c r="AQ167" s="502">
        <v>6</v>
      </c>
      <c r="AR167" s="506">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02">
        <f ca="1">COUNTIF(INDIRECT("H"&amp;(ROW()+12*(($AO167-1)*3+$AP167)-ROW())/12+5):INDIRECT("S"&amp;(ROW()+12*(($AO167-1)*3+$AP167)-ROW())/12+5),AR167)</f>
        <v>0</v>
      </c>
      <c r="AT167" s="506">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502">
        <f ca="1">COUNTIF(INDIRECT("U"&amp;(ROW()+12*(($AO167-1)*3+$AP167)-ROW())/12+5):INDIRECT("AF"&amp;(ROW()+12*(($AO167-1)*3+$AP167)-ROW())/12+5),AT167)</f>
        <v>0</v>
      </c>
      <c r="AV167" s="502">
        <f ca="1">IF(AND(AR167+AT167&gt;0,AS167+AU167&gt;0),COUNTIF(AV$6:AV166,"&gt;0")+1,0)</f>
        <v>0</v>
      </c>
    </row>
    <row r="168" spans="41:48">
      <c r="AO168" s="502">
        <v>5</v>
      </c>
      <c r="AP168" s="502">
        <v>2</v>
      </c>
      <c r="AQ168" s="502">
        <v>7</v>
      </c>
      <c r="AR168" s="506">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02">
        <f ca="1">COUNTIF(INDIRECT("H"&amp;(ROW()+12*(($AO168-1)*3+$AP168)-ROW())/12+5):INDIRECT("S"&amp;(ROW()+12*(($AO168-1)*3+$AP168)-ROW())/12+5),AR168)</f>
        <v>0</v>
      </c>
      <c r="AT168" s="506">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502">
        <f ca="1">COUNTIF(INDIRECT("U"&amp;(ROW()+12*(($AO168-1)*3+$AP168)-ROW())/12+5):INDIRECT("AF"&amp;(ROW()+12*(($AO168-1)*3+$AP168)-ROW())/12+5),AT168)</f>
        <v>0</v>
      </c>
      <c r="AV168" s="502">
        <f ca="1">IF(AND(AR168+AT168&gt;0,AS168+AU168&gt;0),COUNTIF(AV$6:AV167,"&gt;0")+1,0)</f>
        <v>0</v>
      </c>
    </row>
    <row r="169" spans="41:48">
      <c r="AO169" s="502">
        <v>5</v>
      </c>
      <c r="AP169" s="502">
        <v>2</v>
      </c>
      <c r="AQ169" s="502">
        <v>8</v>
      </c>
      <c r="AR169" s="506">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02">
        <f ca="1">COUNTIF(INDIRECT("H"&amp;(ROW()+12*(($AO169-1)*3+$AP169)-ROW())/12+5):INDIRECT("S"&amp;(ROW()+12*(($AO169-1)*3+$AP169)-ROW())/12+5),AR169)</f>
        <v>0</v>
      </c>
      <c r="AT169" s="506">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502">
        <f ca="1">COUNTIF(INDIRECT("U"&amp;(ROW()+12*(($AO169-1)*3+$AP169)-ROW())/12+5):INDIRECT("AF"&amp;(ROW()+12*(($AO169-1)*3+$AP169)-ROW())/12+5),AT169)</f>
        <v>0</v>
      </c>
      <c r="AV169" s="502">
        <f ca="1">IF(AND(AR169+AT169&gt;0,AS169+AU169&gt;0),COUNTIF(AV$6:AV168,"&gt;0")+1,0)</f>
        <v>0</v>
      </c>
    </row>
    <row r="170" spans="41:48">
      <c r="AO170" s="502">
        <v>5</v>
      </c>
      <c r="AP170" s="502">
        <v>2</v>
      </c>
      <c r="AQ170" s="502">
        <v>9</v>
      </c>
      <c r="AR170" s="506">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02">
        <f ca="1">COUNTIF(INDIRECT("H"&amp;(ROW()+12*(($AO170-1)*3+$AP170)-ROW())/12+5):INDIRECT("S"&amp;(ROW()+12*(($AO170-1)*3+$AP170)-ROW())/12+5),AR170)</f>
        <v>0</v>
      </c>
      <c r="AT170" s="506">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502">
        <f ca="1">COUNTIF(INDIRECT("U"&amp;(ROW()+12*(($AO170-1)*3+$AP170)-ROW())/12+5):INDIRECT("AF"&amp;(ROW()+12*(($AO170-1)*3+$AP170)-ROW())/12+5),AT170)</f>
        <v>0</v>
      </c>
      <c r="AV170" s="502">
        <f ca="1">IF(AND(AR170+AT170&gt;0,AS170+AU170&gt;0),COUNTIF(AV$6:AV169,"&gt;0")+1,0)</f>
        <v>0</v>
      </c>
    </row>
    <row r="171" spans="41:48">
      <c r="AO171" s="502">
        <v>5</v>
      </c>
      <c r="AP171" s="502">
        <v>2</v>
      </c>
      <c r="AQ171" s="502">
        <v>10</v>
      </c>
      <c r="AR171" s="506">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02">
        <f ca="1">COUNTIF(INDIRECT("H"&amp;(ROW()+12*(($AO171-1)*3+$AP171)-ROW())/12+5):INDIRECT("S"&amp;(ROW()+12*(($AO171-1)*3+$AP171)-ROW())/12+5),AR171)</f>
        <v>0</v>
      </c>
      <c r="AT171" s="506">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502">
        <f ca="1">COUNTIF(INDIRECT("U"&amp;(ROW()+12*(($AO171-1)*3+$AP171)-ROW())/12+5):INDIRECT("AF"&amp;(ROW()+12*(($AO171-1)*3+$AP171)-ROW())/12+5),AT171)</f>
        <v>0</v>
      </c>
      <c r="AV171" s="502">
        <f ca="1">IF(AND(AR171+AT171&gt;0,AS171+AU171&gt;0),COUNTIF(AV$6:AV170,"&gt;0")+1,0)</f>
        <v>0</v>
      </c>
    </row>
    <row r="172" spans="41:48">
      <c r="AO172" s="502">
        <v>5</v>
      </c>
      <c r="AP172" s="502">
        <v>2</v>
      </c>
      <c r="AQ172" s="502">
        <v>11</v>
      </c>
      <c r="AR172" s="506">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02">
        <f ca="1">COUNTIF(INDIRECT("H"&amp;(ROW()+12*(($AO172-1)*3+$AP172)-ROW())/12+5):INDIRECT("S"&amp;(ROW()+12*(($AO172-1)*3+$AP172)-ROW())/12+5),AR172)</f>
        <v>0</v>
      </c>
      <c r="AT172" s="506">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502">
        <f ca="1">COUNTIF(INDIRECT("U"&amp;(ROW()+12*(($AO172-1)*3+$AP172)-ROW())/12+5):INDIRECT("AF"&amp;(ROW()+12*(($AO172-1)*3+$AP172)-ROW())/12+5),AT172)</f>
        <v>0</v>
      </c>
      <c r="AV172" s="502">
        <f ca="1">IF(AND(AR172+AT172&gt;0,AS172+AU172&gt;0),COUNTIF(AV$6:AV171,"&gt;0")+1,0)</f>
        <v>0</v>
      </c>
    </row>
    <row r="173" spans="41:48">
      <c r="AO173" s="502">
        <v>5</v>
      </c>
      <c r="AP173" s="502">
        <v>2</v>
      </c>
      <c r="AQ173" s="502">
        <v>12</v>
      </c>
      <c r="AR173" s="506">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02">
        <f ca="1">COUNTIF(INDIRECT("H"&amp;(ROW()+12*(($AO173-1)*3+$AP173)-ROW())/12+5):INDIRECT("S"&amp;(ROW()+12*(($AO173-1)*3+$AP173)-ROW())/12+5),AR173)</f>
        <v>0</v>
      </c>
      <c r="AT173" s="506">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502">
        <f ca="1">COUNTIF(INDIRECT("U"&amp;(ROW()+12*(($AO173-1)*3+$AP173)-ROW())/12+5):INDIRECT("AF"&amp;(ROW()+12*(($AO173-1)*3+$AP173)-ROW())/12+5),AT173)</f>
        <v>0</v>
      </c>
      <c r="AV173" s="502">
        <f ca="1">IF(AND(AR173+AT173&gt;0,AS173+AU173&gt;0),COUNTIF(AV$6:AV172,"&gt;0")+1,0)</f>
        <v>0</v>
      </c>
    </row>
    <row r="174" spans="41:48">
      <c r="AO174" s="502">
        <v>5</v>
      </c>
      <c r="AP174" s="502">
        <v>3</v>
      </c>
      <c r="AQ174" s="502">
        <v>1</v>
      </c>
      <c r="AR174" s="506">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02">
        <f ca="1">COUNTIF(INDIRECT("H"&amp;(ROW()+12*(($AO174-1)*3+$AP174)-ROW())/12+5):INDIRECT("S"&amp;(ROW()+12*(($AO174-1)*3+$AP174)-ROW())/12+5),AR174)</f>
        <v>0</v>
      </c>
      <c r="AT174" s="506">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502">
        <f ca="1">COUNTIF(INDIRECT("U"&amp;(ROW()+12*(($AO174-1)*3+$AP174)-ROW())/12+5):INDIRECT("AF"&amp;(ROW()+12*(($AO174-1)*3+$AP174)-ROW())/12+5),AT174)</f>
        <v>0</v>
      </c>
      <c r="AV174" s="502">
        <f ca="1">IF(AND(AR174+AT174&gt;0,AS174+AU174&gt;0),COUNTIF(AV$6:AV173,"&gt;0")+1,0)</f>
        <v>0</v>
      </c>
    </row>
    <row r="175" spans="41:48">
      <c r="AO175" s="502">
        <v>5</v>
      </c>
      <c r="AP175" s="502">
        <v>3</v>
      </c>
      <c r="AQ175" s="502">
        <v>2</v>
      </c>
      <c r="AR175" s="506">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02">
        <f ca="1">COUNTIF(INDIRECT("H"&amp;(ROW()+12*(($AO175-1)*3+$AP175)-ROW())/12+5):INDIRECT("S"&amp;(ROW()+12*(($AO175-1)*3+$AP175)-ROW())/12+5),AR175)</f>
        <v>0</v>
      </c>
      <c r="AT175" s="506">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502">
        <f ca="1">COUNTIF(INDIRECT("U"&amp;(ROW()+12*(($AO175-1)*3+$AP175)-ROW())/12+5):INDIRECT("AF"&amp;(ROW()+12*(($AO175-1)*3+$AP175)-ROW())/12+5),AT175)</f>
        <v>0</v>
      </c>
      <c r="AV175" s="502">
        <f ca="1">IF(AND(AR175+AT175&gt;0,AS175+AU175&gt;0),COUNTIF(AV$6:AV174,"&gt;0")+1,0)</f>
        <v>0</v>
      </c>
    </row>
    <row r="176" spans="41:48">
      <c r="AO176" s="502">
        <v>5</v>
      </c>
      <c r="AP176" s="502">
        <v>3</v>
      </c>
      <c r="AQ176" s="502">
        <v>3</v>
      </c>
      <c r="AR176" s="506">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02">
        <f ca="1">COUNTIF(INDIRECT("H"&amp;(ROW()+12*(($AO176-1)*3+$AP176)-ROW())/12+5):INDIRECT("S"&amp;(ROW()+12*(($AO176-1)*3+$AP176)-ROW())/12+5),AR176)</f>
        <v>0</v>
      </c>
      <c r="AT176" s="506">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502">
        <f ca="1">COUNTIF(INDIRECT("U"&amp;(ROW()+12*(($AO176-1)*3+$AP176)-ROW())/12+5):INDIRECT("AF"&amp;(ROW()+12*(($AO176-1)*3+$AP176)-ROW())/12+5),AT176)</f>
        <v>0</v>
      </c>
      <c r="AV176" s="502">
        <f ca="1">IF(AND(AR176+AT176&gt;0,AS176+AU176&gt;0),COUNTIF(AV$6:AV175,"&gt;0")+1,0)</f>
        <v>0</v>
      </c>
    </row>
    <row r="177" spans="41:48">
      <c r="AO177" s="502">
        <v>5</v>
      </c>
      <c r="AP177" s="502">
        <v>3</v>
      </c>
      <c r="AQ177" s="502">
        <v>4</v>
      </c>
      <c r="AR177" s="506">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02">
        <f ca="1">COUNTIF(INDIRECT("H"&amp;(ROW()+12*(($AO177-1)*3+$AP177)-ROW())/12+5):INDIRECT("S"&amp;(ROW()+12*(($AO177-1)*3+$AP177)-ROW())/12+5),AR177)</f>
        <v>0</v>
      </c>
      <c r="AT177" s="506">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502">
        <f ca="1">COUNTIF(INDIRECT("U"&amp;(ROW()+12*(($AO177-1)*3+$AP177)-ROW())/12+5):INDIRECT("AF"&amp;(ROW()+12*(($AO177-1)*3+$AP177)-ROW())/12+5),AT177)</f>
        <v>0</v>
      </c>
      <c r="AV177" s="502">
        <f ca="1">IF(AND(AR177+AT177&gt;0,AS177+AU177&gt;0),COUNTIF(AV$6:AV176,"&gt;0")+1,0)</f>
        <v>0</v>
      </c>
    </row>
    <row r="178" spans="41:48">
      <c r="AO178" s="502">
        <v>5</v>
      </c>
      <c r="AP178" s="502">
        <v>3</v>
      </c>
      <c r="AQ178" s="502">
        <v>5</v>
      </c>
      <c r="AR178" s="506">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02">
        <f ca="1">COUNTIF(INDIRECT("H"&amp;(ROW()+12*(($AO178-1)*3+$AP178)-ROW())/12+5):INDIRECT("S"&amp;(ROW()+12*(($AO178-1)*3+$AP178)-ROW())/12+5),AR178)</f>
        <v>0</v>
      </c>
      <c r="AT178" s="506">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502">
        <f ca="1">COUNTIF(INDIRECT("U"&amp;(ROW()+12*(($AO178-1)*3+$AP178)-ROW())/12+5):INDIRECT("AF"&amp;(ROW()+12*(($AO178-1)*3+$AP178)-ROW())/12+5),AT178)</f>
        <v>0</v>
      </c>
      <c r="AV178" s="502">
        <f ca="1">IF(AND(AR178+AT178&gt;0,AS178+AU178&gt;0),COUNTIF(AV$6:AV177,"&gt;0")+1,0)</f>
        <v>0</v>
      </c>
    </row>
    <row r="179" spans="41:48">
      <c r="AO179" s="502">
        <v>5</v>
      </c>
      <c r="AP179" s="502">
        <v>3</v>
      </c>
      <c r="AQ179" s="502">
        <v>6</v>
      </c>
      <c r="AR179" s="506">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02">
        <f ca="1">COUNTIF(INDIRECT("H"&amp;(ROW()+12*(($AO179-1)*3+$AP179)-ROW())/12+5):INDIRECT("S"&amp;(ROW()+12*(($AO179-1)*3+$AP179)-ROW())/12+5),AR179)</f>
        <v>0</v>
      </c>
      <c r="AT179" s="506">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502">
        <f ca="1">COUNTIF(INDIRECT("U"&amp;(ROW()+12*(($AO179-1)*3+$AP179)-ROW())/12+5):INDIRECT("AF"&amp;(ROW()+12*(($AO179-1)*3+$AP179)-ROW())/12+5),AT179)</f>
        <v>0</v>
      </c>
      <c r="AV179" s="502">
        <f ca="1">IF(AND(AR179+AT179&gt;0,AS179+AU179&gt;0),COUNTIF(AV$6:AV178,"&gt;0")+1,0)</f>
        <v>0</v>
      </c>
    </row>
    <row r="180" spans="41:48">
      <c r="AO180" s="502">
        <v>5</v>
      </c>
      <c r="AP180" s="502">
        <v>3</v>
      </c>
      <c r="AQ180" s="502">
        <v>7</v>
      </c>
      <c r="AR180" s="506">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02">
        <f ca="1">COUNTIF(INDIRECT("H"&amp;(ROW()+12*(($AO180-1)*3+$AP180)-ROW())/12+5):INDIRECT("S"&amp;(ROW()+12*(($AO180-1)*3+$AP180)-ROW())/12+5),AR180)</f>
        <v>0</v>
      </c>
      <c r="AT180" s="506">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502">
        <f ca="1">COUNTIF(INDIRECT("U"&amp;(ROW()+12*(($AO180-1)*3+$AP180)-ROW())/12+5):INDIRECT("AF"&amp;(ROW()+12*(($AO180-1)*3+$AP180)-ROW())/12+5),AT180)</f>
        <v>0</v>
      </c>
      <c r="AV180" s="502">
        <f ca="1">IF(AND(AR180+AT180&gt;0,AS180+AU180&gt;0),COUNTIF(AV$6:AV179,"&gt;0")+1,0)</f>
        <v>0</v>
      </c>
    </row>
    <row r="181" spans="41:48">
      <c r="AO181" s="502">
        <v>5</v>
      </c>
      <c r="AP181" s="502">
        <v>3</v>
      </c>
      <c r="AQ181" s="502">
        <v>8</v>
      </c>
      <c r="AR181" s="506">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02">
        <f ca="1">COUNTIF(INDIRECT("H"&amp;(ROW()+12*(($AO181-1)*3+$AP181)-ROW())/12+5):INDIRECT("S"&amp;(ROW()+12*(($AO181-1)*3+$AP181)-ROW())/12+5),AR181)</f>
        <v>0</v>
      </c>
      <c r="AT181" s="506">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502">
        <f ca="1">COUNTIF(INDIRECT("U"&amp;(ROW()+12*(($AO181-1)*3+$AP181)-ROW())/12+5):INDIRECT("AF"&amp;(ROW()+12*(($AO181-1)*3+$AP181)-ROW())/12+5),AT181)</f>
        <v>0</v>
      </c>
      <c r="AV181" s="502">
        <f ca="1">IF(AND(AR181+AT181&gt;0,AS181+AU181&gt;0),COUNTIF(AV$6:AV180,"&gt;0")+1,0)</f>
        <v>0</v>
      </c>
    </row>
    <row r="182" spans="41:48">
      <c r="AO182" s="502">
        <v>5</v>
      </c>
      <c r="AP182" s="502">
        <v>3</v>
      </c>
      <c r="AQ182" s="502">
        <v>9</v>
      </c>
      <c r="AR182" s="506">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02">
        <f ca="1">COUNTIF(INDIRECT("H"&amp;(ROW()+12*(($AO182-1)*3+$AP182)-ROW())/12+5):INDIRECT("S"&amp;(ROW()+12*(($AO182-1)*3+$AP182)-ROW())/12+5),AR182)</f>
        <v>0</v>
      </c>
      <c r="AT182" s="506">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502">
        <f ca="1">COUNTIF(INDIRECT("U"&amp;(ROW()+12*(($AO182-1)*3+$AP182)-ROW())/12+5):INDIRECT("AF"&amp;(ROW()+12*(($AO182-1)*3+$AP182)-ROW())/12+5),AT182)</f>
        <v>0</v>
      </c>
      <c r="AV182" s="502">
        <f ca="1">IF(AND(AR182+AT182&gt;0,AS182+AU182&gt;0),COUNTIF(AV$6:AV181,"&gt;0")+1,0)</f>
        <v>0</v>
      </c>
    </row>
    <row r="183" spans="41:48">
      <c r="AO183" s="502">
        <v>5</v>
      </c>
      <c r="AP183" s="502">
        <v>3</v>
      </c>
      <c r="AQ183" s="502">
        <v>10</v>
      </c>
      <c r="AR183" s="506">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02">
        <f ca="1">COUNTIF(INDIRECT("H"&amp;(ROW()+12*(($AO183-1)*3+$AP183)-ROW())/12+5):INDIRECT("S"&amp;(ROW()+12*(($AO183-1)*3+$AP183)-ROW())/12+5),AR183)</f>
        <v>0</v>
      </c>
      <c r="AT183" s="506">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502">
        <f ca="1">COUNTIF(INDIRECT("U"&amp;(ROW()+12*(($AO183-1)*3+$AP183)-ROW())/12+5):INDIRECT("AF"&amp;(ROW()+12*(($AO183-1)*3+$AP183)-ROW())/12+5),AT183)</f>
        <v>0</v>
      </c>
      <c r="AV183" s="502">
        <f ca="1">IF(AND(AR183+AT183&gt;0,AS183+AU183&gt;0),COUNTIF(AV$6:AV182,"&gt;0")+1,0)</f>
        <v>0</v>
      </c>
    </row>
    <row r="184" spans="41:48">
      <c r="AO184" s="502">
        <v>5</v>
      </c>
      <c r="AP184" s="502">
        <v>3</v>
      </c>
      <c r="AQ184" s="502">
        <v>11</v>
      </c>
      <c r="AR184" s="506">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02">
        <f ca="1">COUNTIF(INDIRECT("H"&amp;(ROW()+12*(($AO184-1)*3+$AP184)-ROW())/12+5):INDIRECT("S"&amp;(ROW()+12*(($AO184-1)*3+$AP184)-ROW())/12+5),AR184)</f>
        <v>0</v>
      </c>
      <c r="AT184" s="506">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502">
        <f ca="1">COUNTIF(INDIRECT("U"&amp;(ROW()+12*(($AO184-1)*3+$AP184)-ROW())/12+5):INDIRECT("AF"&amp;(ROW()+12*(($AO184-1)*3+$AP184)-ROW())/12+5),AT184)</f>
        <v>0</v>
      </c>
      <c r="AV184" s="502">
        <f ca="1">IF(AND(AR184+AT184&gt;0,AS184+AU184&gt;0),COUNTIF(AV$6:AV183,"&gt;0")+1,0)</f>
        <v>0</v>
      </c>
    </row>
    <row r="185" spans="41:48">
      <c r="AO185" s="502">
        <v>5</v>
      </c>
      <c r="AP185" s="502">
        <v>3</v>
      </c>
      <c r="AQ185" s="502">
        <v>12</v>
      </c>
      <c r="AR185" s="506">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02">
        <f ca="1">COUNTIF(INDIRECT("H"&amp;(ROW()+12*(($AO185-1)*3+$AP185)-ROW())/12+5):INDIRECT("S"&amp;(ROW()+12*(($AO185-1)*3+$AP185)-ROW())/12+5),AR185)</f>
        <v>0</v>
      </c>
      <c r="AT185" s="506">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502">
        <f ca="1">COUNTIF(INDIRECT("U"&amp;(ROW()+12*(($AO185-1)*3+$AP185)-ROW())/12+5):INDIRECT("AF"&amp;(ROW()+12*(($AO185-1)*3+$AP185)-ROW())/12+5),AT185)</f>
        <v>0</v>
      </c>
      <c r="AV185" s="502">
        <f ca="1">IF(AND(AR185+AT185&gt;0,AS185+AU185&gt;0),COUNTIF(AV$6:AV184,"&gt;0")+1,0)</f>
        <v>0</v>
      </c>
    </row>
    <row r="186" spans="41:48">
      <c r="AO186" s="502">
        <v>6</v>
      </c>
      <c r="AP186" s="502">
        <v>1</v>
      </c>
      <c r="AQ186" s="502">
        <v>1</v>
      </c>
      <c r="AR186" s="506">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02">
        <f ca="1">COUNTIF(INDIRECT("H"&amp;(ROW()+12*(($AO186-1)*3+$AP186)-ROW())/12+5):INDIRECT("S"&amp;(ROW()+12*(($AO186-1)*3+$AP186)-ROW())/12+5),AR186)</f>
        <v>0</v>
      </c>
      <c r="AT186" s="506">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502">
        <f ca="1">COUNTIF(INDIRECT("U"&amp;(ROW()+12*(($AO186-1)*3+$AP186)-ROW())/12+5):INDIRECT("AF"&amp;(ROW()+12*(($AO186-1)*3+$AP186)-ROW())/12+5),AT186)</f>
        <v>0</v>
      </c>
      <c r="AV186" s="502">
        <f ca="1">IF(AND(AR186+AT186&gt;0,AS186+AU186&gt;0),COUNTIF(AV$6:AV185,"&gt;0")+1,0)</f>
        <v>0</v>
      </c>
    </row>
    <row r="187" spans="41:48">
      <c r="AO187" s="502">
        <v>6</v>
      </c>
      <c r="AP187" s="502">
        <v>1</v>
      </c>
      <c r="AQ187" s="502">
        <v>2</v>
      </c>
      <c r="AR187" s="506">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02">
        <f ca="1">COUNTIF(INDIRECT("H"&amp;(ROW()+12*(($AO187-1)*3+$AP187)-ROW())/12+5):INDIRECT("S"&amp;(ROW()+12*(($AO187-1)*3+$AP187)-ROW())/12+5),AR187)</f>
        <v>0</v>
      </c>
      <c r="AT187" s="506">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502">
        <f ca="1">COUNTIF(INDIRECT("U"&amp;(ROW()+12*(($AO187-1)*3+$AP187)-ROW())/12+5):INDIRECT("AF"&amp;(ROW()+12*(($AO187-1)*3+$AP187)-ROW())/12+5),AT187)</f>
        <v>0</v>
      </c>
      <c r="AV187" s="502">
        <f ca="1">IF(AND(AR187+AT187&gt;0,AS187+AU187&gt;0),COUNTIF(AV$6:AV186,"&gt;0")+1,0)</f>
        <v>0</v>
      </c>
    </row>
    <row r="188" spans="41:48">
      <c r="AO188" s="502">
        <v>6</v>
      </c>
      <c r="AP188" s="502">
        <v>1</v>
      </c>
      <c r="AQ188" s="502">
        <v>3</v>
      </c>
      <c r="AR188" s="506">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02">
        <f ca="1">COUNTIF(INDIRECT("H"&amp;(ROW()+12*(($AO188-1)*3+$AP188)-ROW())/12+5):INDIRECT("S"&amp;(ROW()+12*(($AO188-1)*3+$AP188)-ROW())/12+5),AR188)</f>
        <v>0</v>
      </c>
      <c r="AT188" s="506">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502">
        <f ca="1">COUNTIF(INDIRECT("U"&amp;(ROW()+12*(($AO188-1)*3+$AP188)-ROW())/12+5):INDIRECT("AF"&amp;(ROW()+12*(($AO188-1)*3+$AP188)-ROW())/12+5),AT188)</f>
        <v>0</v>
      </c>
      <c r="AV188" s="502">
        <f ca="1">IF(AND(AR188+AT188&gt;0,AS188+AU188&gt;0),COUNTIF(AV$6:AV187,"&gt;0")+1,0)</f>
        <v>0</v>
      </c>
    </row>
    <row r="189" spans="41:48">
      <c r="AO189" s="502">
        <v>6</v>
      </c>
      <c r="AP189" s="502">
        <v>1</v>
      </c>
      <c r="AQ189" s="502">
        <v>4</v>
      </c>
      <c r="AR189" s="506">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02">
        <f ca="1">COUNTIF(INDIRECT("H"&amp;(ROW()+12*(($AO189-1)*3+$AP189)-ROW())/12+5):INDIRECT("S"&amp;(ROW()+12*(($AO189-1)*3+$AP189)-ROW())/12+5),AR189)</f>
        <v>0</v>
      </c>
      <c r="AT189" s="506">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502">
        <f ca="1">COUNTIF(INDIRECT("U"&amp;(ROW()+12*(($AO189-1)*3+$AP189)-ROW())/12+5):INDIRECT("AF"&amp;(ROW()+12*(($AO189-1)*3+$AP189)-ROW())/12+5),AT189)</f>
        <v>0</v>
      </c>
      <c r="AV189" s="502">
        <f ca="1">IF(AND(AR189+AT189&gt;0,AS189+AU189&gt;0),COUNTIF(AV$6:AV188,"&gt;0")+1,0)</f>
        <v>0</v>
      </c>
    </row>
    <row r="190" spans="41:48">
      <c r="AO190" s="502">
        <v>6</v>
      </c>
      <c r="AP190" s="502">
        <v>1</v>
      </c>
      <c r="AQ190" s="502">
        <v>5</v>
      </c>
      <c r="AR190" s="506">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02">
        <f ca="1">COUNTIF(INDIRECT("H"&amp;(ROW()+12*(($AO190-1)*3+$AP190)-ROW())/12+5):INDIRECT("S"&amp;(ROW()+12*(($AO190-1)*3+$AP190)-ROW())/12+5),AR190)</f>
        <v>0</v>
      </c>
      <c r="AT190" s="506">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502">
        <f ca="1">COUNTIF(INDIRECT("U"&amp;(ROW()+12*(($AO190-1)*3+$AP190)-ROW())/12+5):INDIRECT("AF"&amp;(ROW()+12*(($AO190-1)*3+$AP190)-ROW())/12+5),AT190)</f>
        <v>0</v>
      </c>
      <c r="AV190" s="502">
        <f ca="1">IF(AND(AR190+AT190&gt;0,AS190+AU190&gt;0),COUNTIF(AV$6:AV189,"&gt;0")+1,0)</f>
        <v>0</v>
      </c>
    </row>
    <row r="191" spans="41:48">
      <c r="AO191" s="502">
        <v>6</v>
      </c>
      <c r="AP191" s="502">
        <v>1</v>
      </c>
      <c r="AQ191" s="502">
        <v>6</v>
      </c>
      <c r="AR191" s="506">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02">
        <f ca="1">COUNTIF(INDIRECT("H"&amp;(ROW()+12*(($AO191-1)*3+$AP191)-ROW())/12+5):INDIRECT("S"&amp;(ROW()+12*(($AO191-1)*3+$AP191)-ROW())/12+5),AR191)</f>
        <v>0</v>
      </c>
      <c r="AT191" s="506">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502">
        <f ca="1">COUNTIF(INDIRECT("U"&amp;(ROW()+12*(($AO191-1)*3+$AP191)-ROW())/12+5):INDIRECT("AF"&amp;(ROW()+12*(($AO191-1)*3+$AP191)-ROW())/12+5),AT191)</f>
        <v>0</v>
      </c>
      <c r="AV191" s="502">
        <f ca="1">IF(AND(AR191+AT191&gt;0,AS191+AU191&gt;0),COUNTIF(AV$6:AV190,"&gt;0")+1,0)</f>
        <v>0</v>
      </c>
    </row>
    <row r="192" spans="41:48">
      <c r="AO192" s="502">
        <v>6</v>
      </c>
      <c r="AP192" s="502">
        <v>1</v>
      </c>
      <c r="AQ192" s="502">
        <v>7</v>
      </c>
      <c r="AR192" s="506">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02">
        <f ca="1">COUNTIF(INDIRECT("H"&amp;(ROW()+12*(($AO192-1)*3+$AP192)-ROW())/12+5):INDIRECT("S"&amp;(ROW()+12*(($AO192-1)*3+$AP192)-ROW())/12+5),AR192)</f>
        <v>0</v>
      </c>
      <c r="AT192" s="506">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502">
        <f ca="1">COUNTIF(INDIRECT("U"&amp;(ROW()+12*(($AO192-1)*3+$AP192)-ROW())/12+5):INDIRECT("AF"&amp;(ROW()+12*(($AO192-1)*3+$AP192)-ROW())/12+5),AT192)</f>
        <v>0</v>
      </c>
      <c r="AV192" s="502">
        <f ca="1">IF(AND(AR192+AT192&gt;0,AS192+AU192&gt;0),COUNTIF(AV$6:AV191,"&gt;0")+1,0)</f>
        <v>0</v>
      </c>
    </row>
    <row r="193" spans="41:48">
      <c r="AO193" s="502">
        <v>6</v>
      </c>
      <c r="AP193" s="502">
        <v>1</v>
      </c>
      <c r="AQ193" s="502">
        <v>8</v>
      </c>
      <c r="AR193" s="506">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02">
        <f ca="1">COUNTIF(INDIRECT("H"&amp;(ROW()+12*(($AO193-1)*3+$AP193)-ROW())/12+5):INDIRECT("S"&amp;(ROW()+12*(($AO193-1)*3+$AP193)-ROW())/12+5),AR193)</f>
        <v>0</v>
      </c>
      <c r="AT193" s="506">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502">
        <f ca="1">COUNTIF(INDIRECT("U"&amp;(ROW()+12*(($AO193-1)*3+$AP193)-ROW())/12+5):INDIRECT("AF"&amp;(ROW()+12*(($AO193-1)*3+$AP193)-ROW())/12+5),AT193)</f>
        <v>0</v>
      </c>
      <c r="AV193" s="502">
        <f ca="1">IF(AND(AR193+AT193&gt;0,AS193+AU193&gt;0),COUNTIF(AV$6:AV192,"&gt;0")+1,0)</f>
        <v>0</v>
      </c>
    </row>
    <row r="194" spans="41:48">
      <c r="AO194" s="502">
        <v>6</v>
      </c>
      <c r="AP194" s="502">
        <v>1</v>
      </c>
      <c r="AQ194" s="502">
        <v>9</v>
      </c>
      <c r="AR194" s="506">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02">
        <f ca="1">COUNTIF(INDIRECT("H"&amp;(ROW()+12*(($AO194-1)*3+$AP194)-ROW())/12+5):INDIRECT("S"&amp;(ROW()+12*(($AO194-1)*3+$AP194)-ROW())/12+5),AR194)</f>
        <v>0</v>
      </c>
      <c r="AT194" s="506">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502">
        <f ca="1">COUNTIF(INDIRECT("U"&amp;(ROW()+12*(($AO194-1)*3+$AP194)-ROW())/12+5):INDIRECT("AF"&amp;(ROW()+12*(($AO194-1)*3+$AP194)-ROW())/12+5),AT194)</f>
        <v>0</v>
      </c>
      <c r="AV194" s="502">
        <f ca="1">IF(AND(AR194+AT194&gt;0,AS194+AU194&gt;0),COUNTIF(AV$6:AV193,"&gt;0")+1,0)</f>
        <v>0</v>
      </c>
    </row>
    <row r="195" spans="41:48">
      <c r="AO195" s="502">
        <v>6</v>
      </c>
      <c r="AP195" s="502">
        <v>1</v>
      </c>
      <c r="AQ195" s="502">
        <v>10</v>
      </c>
      <c r="AR195" s="506">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02">
        <f ca="1">COUNTIF(INDIRECT("H"&amp;(ROW()+12*(($AO195-1)*3+$AP195)-ROW())/12+5):INDIRECT("S"&amp;(ROW()+12*(($AO195-1)*3+$AP195)-ROW())/12+5),AR195)</f>
        <v>0</v>
      </c>
      <c r="AT195" s="506">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502">
        <f ca="1">COUNTIF(INDIRECT("U"&amp;(ROW()+12*(($AO195-1)*3+$AP195)-ROW())/12+5):INDIRECT("AF"&amp;(ROW()+12*(($AO195-1)*3+$AP195)-ROW())/12+5),AT195)</f>
        <v>0</v>
      </c>
      <c r="AV195" s="502">
        <f ca="1">IF(AND(AR195+AT195&gt;0,AS195+AU195&gt;0),COUNTIF(AV$6:AV194,"&gt;0")+1,0)</f>
        <v>0</v>
      </c>
    </row>
    <row r="196" spans="41:48">
      <c r="AO196" s="502">
        <v>6</v>
      </c>
      <c r="AP196" s="502">
        <v>1</v>
      </c>
      <c r="AQ196" s="502">
        <v>11</v>
      </c>
      <c r="AR196" s="506">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02">
        <f ca="1">COUNTIF(INDIRECT("H"&amp;(ROW()+12*(($AO196-1)*3+$AP196)-ROW())/12+5):INDIRECT("S"&amp;(ROW()+12*(($AO196-1)*3+$AP196)-ROW())/12+5),AR196)</f>
        <v>0</v>
      </c>
      <c r="AT196" s="506">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502">
        <f ca="1">COUNTIF(INDIRECT("U"&amp;(ROW()+12*(($AO196-1)*3+$AP196)-ROW())/12+5):INDIRECT("AF"&amp;(ROW()+12*(($AO196-1)*3+$AP196)-ROW())/12+5),AT196)</f>
        <v>0</v>
      </c>
      <c r="AV196" s="502">
        <f ca="1">IF(AND(AR196+AT196&gt;0,AS196+AU196&gt;0),COUNTIF(AV$6:AV195,"&gt;0")+1,0)</f>
        <v>0</v>
      </c>
    </row>
    <row r="197" spans="41:48">
      <c r="AO197" s="502">
        <v>6</v>
      </c>
      <c r="AP197" s="502">
        <v>1</v>
      </c>
      <c r="AQ197" s="502">
        <v>12</v>
      </c>
      <c r="AR197" s="506">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02">
        <f ca="1">COUNTIF(INDIRECT("H"&amp;(ROW()+12*(($AO197-1)*3+$AP197)-ROW())/12+5):INDIRECT("S"&amp;(ROW()+12*(($AO197-1)*3+$AP197)-ROW())/12+5),AR197)</f>
        <v>0</v>
      </c>
      <c r="AT197" s="506">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502">
        <f ca="1">COUNTIF(INDIRECT("U"&amp;(ROW()+12*(($AO197-1)*3+$AP197)-ROW())/12+5):INDIRECT("AF"&amp;(ROW()+12*(($AO197-1)*3+$AP197)-ROW())/12+5),AT197)</f>
        <v>0</v>
      </c>
      <c r="AV197" s="502">
        <f ca="1">IF(AND(AR197+AT197&gt;0,AS197+AU197&gt;0),COUNTIF(AV$6:AV196,"&gt;0")+1,0)</f>
        <v>0</v>
      </c>
    </row>
    <row r="198" spans="41:48">
      <c r="AO198" s="502">
        <v>6</v>
      </c>
      <c r="AP198" s="502">
        <v>2</v>
      </c>
      <c r="AQ198" s="502">
        <v>1</v>
      </c>
      <c r="AR198" s="506">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02">
        <f ca="1">COUNTIF(INDIRECT("H"&amp;(ROW()+12*(($AO198-1)*3+$AP198)-ROW())/12+5):INDIRECT("S"&amp;(ROW()+12*(($AO198-1)*3+$AP198)-ROW())/12+5),AR198)</f>
        <v>0</v>
      </c>
      <c r="AT198" s="506">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502">
        <f ca="1">COUNTIF(INDIRECT("U"&amp;(ROW()+12*(($AO198-1)*3+$AP198)-ROW())/12+5):INDIRECT("AF"&amp;(ROW()+12*(($AO198-1)*3+$AP198)-ROW())/12+5),AT198)</f>
        <v>0</v>
      </c>
      <c r="AV198" s="502">
        <f ca="1">IF(AND(AR198+AT198&gt;0,AS198+AU198&gt;0),COUNTIF(AV$6:AV197,"&gt;0")+1,0)</f>
        <v>0</v>
      </c>
    </row>
    <row r="199" spans="41:48">
      <c r="AO199" s="502">
        <v>6</v>
      </c>
      <c r="AP199" s="502">
        <v>2</v>
      </c>
      <c r="AQ199" s="502">
        <v>2</v>
      </c>
      <c r="AR199" s="506">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02">
        <f ca="1">COUNTIF(INDIRECT("H"&amp;(ROW()+12*(($AO199-1)*3+$AP199)-ROW())/12+5):INDIRECT("S"&amp;(ROW()+12*(($AO199-1)*3+$AP199)-ROW())/12+5),AR199)</f>
        <v>0</v>
      </c>
      <c r="AT199" s="506">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502">
        <f ca="1">COUNTIF(INDIRECT("U"&amp;(ROW()+12*(($AO199-1)*3+$AP199)-ROW())/12+5):INDIRECT("AF"&amp;(ROW()+12*(($AO199-1)*3+$AP199)-ROW())/12+5),AT199)</f>
        <v>0</v>
      </c>
      <c r="AV199" s="502">
        <f ca="1">IF(AND(AR199+AT199&gt;0,AS199+AU199&gt;0),COUNTIF(AV$6:AV198,"&gt;0")+1,0)</f>
        <v>0</v>
      </c>
    </row>
    <row r="200" spans="41:48">
      <c r="AO200" s="502">
        <v>6</v>
      </c>
      <c r="AP200" s="502">
        <v>2</v>
      </c>
      <c r="AQ200" s="502">
        <v>3</v>
      </c>
      <c r="AR200" s="506">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02">
        <f ca="1">COUNTIF(INDIRECT("H"&amp;(ROW()+12*(($AO200-1)*3+$AP200)-ROW())/12+5):INDIRECT("S"&amp;(ROW()+12*(($AO200-1)*3+$AP200)-ROW())/12+5),AR200)</f>
        <v>0</v>
      </c>
      <c r="AT200" s="506">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502">
        <f ca="1">COUNTIF(INDIRECT("U"&amp;(ROW()+12*(($AO200-1)*3+$AP200)-ROW())/12+5):INDIRECT("AF"&amp;(ROW()+12*(($AO200-1)*3+$AP200)-ROW())/12+5),AT200)</f>
        <v>0</v>
      </c>
      <c r="AV200" s="502">
        <f ca="1">IF(AND(AR200+AT200&gt;0,AS200+AU200&gt;0),COUNTIF(AV$6:AV199,"&gt;0")+1,0)</f>
        <v>0</v>
      </c>
    </row>
    <row r="201" spans="41:48">
      <c r="AO201" s="502">
        <v>6</v>
      </c>
      <c r="AP201" s="502">
        <v>2</v>
      </c>
      <c r="AQ201" s="502">
        <v>4</v>
      </c>
      <c r="AR201" s="506">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02">
        <f ca="1">COUNTIF(INDIRECT("H"&amp;(ROW()+12*(($AO201-1)*3+$AP201)-ROW())/12+5):INDIRECT("S"&amp;(ROW()+12*(($AO201-1)*3+$AP201)-ROW())/12+5),AR201)</f>
        <v>0</v>
      </c>
      <c r="AT201" s="506">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502">
        <f ca="1">COUNTIF(INDIRECT("U"&amp;(ROW()+12*(($AO201-1)*3+$AP201)-ROW())/12+5):INDIRECT("AF"&amp;(ROW()+12*(($AO201-1)*3+$AP201)-ROW())/12+5),AT201)</f>
        <v>0</v>
      </c>
      <c r="AV201" s="502">
        <f ca="1">IF(AND(AR201+AT201&gt;0,AS201+AU201&gt;0),COUNTIF(AV$6:AV200,"&gt;0")+1,0)</f>
        <v>0</v>
      </c>
    </row>
    <row r="202" spans="41:48">
      <c r="AO202" s="502">
        <v>6</v>
      </c>
      <c r="AP202" s="502">
        <v>2</v>
      </c>
      <c r="AQ202" s="502">
        <v>5</v>
      </c>
      <c r="AR202" s="506">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02">
        <f ca="1">COUNTIF(INDIRECT("H"&amp;(ROW()+12*(($AO202-1)*3+$AP202)-ROW())/12+5):INDIRECT("S"&amp;(ROW()+12*(($AO202-1)*3+$AP202)-ROW())/12+5),AR202)</f>
        <v>0</v>
      </c>
      <c r="AT202" s="506">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502">
        <f ca="1">COUNTIF(INDIRECT("U"&amp;(ROW()+12*(($AO202-1)*3+$AP202)-ROW())/12+5):INDIRECT("AF"&amp;(ROW()+12*(($AO202-1)*3+$AP202)-ROW())/12+5),AT202)</f>
        <v>0</v>
      </c>
      <c r="AV202" s="502">
        <f ca="1">IF(AND(AR202+AT202&gt;0,AS202+AU202&gt;0),COUNTIF(AV$6:AV201,"&gt;0")+1,0)</f>
        <v>0</v>
      </c>
    </row>
    <row r="203" spans="41:48">
      <c r="AO203" s="502">
        <v>6</v>
      </c>
      <c r="AP203" s="502">
        <v>2</v>
      </c>
      <c r="AQ203" s="502">
        <v>6</v>
      </c>
      <c r="AR203" s="506">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02">
        <f ca="1">COUNTIF(INDIRECT("H"&amp;(ROW()+12*(($AO203-1)*3+$AP203)-ROW())/12+5):INDIRECT("S"&amp;(ROW()+12*(($AO203-1)*3+$AP203)-ROW())/12+5),AR203)</f>
        <v>0</v>
      </c>
      <c r="AT203" s="506">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502">
        <f ca="1">COUNTIF(INDIRECT("U"&amp;(ROW()+12*(($AO203-1)*3+$AP203)-ROW())/12+5):INDIRECT("AF"&amp;(ROW()+12*(($AO203-1)*3+$AP203)-ROW())/12+5),AT203)</f>
        <v>0</v>
      </c>
      <c r="AV203" s="502">
        <f ca="1">IF(AND(AR203+AT203&gt;0,AS203+AU203&gt;0),COUNTIF(AV$6:AV202,"&gt;0")+1,0)</f>
        <v>0</v>
      </c>
    </row>
    <row r="204" spans="41:48">
      <c r="AO204" s="502">
        <v>6</v>
      </c>
      <c r="AP204" s="502">
        <v>2</v>
      </c>
      <c r="AQ204" s="502">
        <v>7</v>
      </c>
      <c r="AR204" s="506">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02">
        <f ca="1">COUNTIF(INDIRECT("H"&amp;(ROW()+12*(($AO204-1)*3+$AP204)-ROW())/12+5):INDIRECT("S"&amp;(ROW()+12*(($AO204-1)*3+$AP204)-ROW())/12+5),AR204)</f>
        <v>0</v>
      </c>
      <c r="AT204" s="506">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502">
        <f ca="1">COUNTIF(INDIRECT("U"&amp;(ROW()+12*(($AO204-1)*3+$AP204)-ROW())/12+5):INDIRECT("AF"&amp;(ROW()+12*(($AO204-1)*3+$AP204)-ROW())/12+5),AT204)</f>
        <v>0</v>
      </c>
      <c r="AV204" s="502">
        <f ca="1">IF(AND(AR204+AT204&gt;0,AS204+AU204&gt;0),COUNTIF(AV$6:AV203,"&gt;0")+1,0)</f>
        <v>0</v>
      </c>
    </row>
    <row r="205" spans="41:48">
      <c r="AO205" s="502">
        <v>6</v>
      </c>
      <c r="AP205" s="502">
        <v>2</v>
      </c>
      <c r="AQ205" s="502">
        <v>8</v>
      </c>
      <c r="AR205" s="506">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02">
        <f ca="1">COUNTIF(INDIRECT("H"&amp;(ROW()+12*(($AO205-1)*3+$AP205)-ROW())/12+5):INDIRECT("S"&amp;(ROW()+12*(($AO205-1)*3+$AP205)-ROW())/12+5),AR205)</f>
        <v>0</v>
      </c>
      <c r="AT205" s="506">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502">
        <f ca="1">COUNTIF(INDIRECT("U"&amp;(ROW()+12*(($AO205-1)*3+$AP205)-ROW())/12+5):INDIRECT("AF"&amp;(ROW()+12*(($AO205-1)*3+$AP205)-ROW())/12+5),AT205)</f>
        <v>0</v>
      </c>
      <c r="AV205" s="502">
        <f ca="1">IF(AND(AR205+AT205&gt;0,AS205+AU205&gt;0),COUNTIF(AV$6:AV204,"&gt;0")+1,0)</f>
        <v>0</v>
      </c>
    </row>
    <row r="206" spans="41:48">
      <c r="AO206" s="502">
        <v>6</v>
      </c>
      <c r="AP206" s="502">
        <v>2</v>
      </c>
      <c r="AQ206" s="502">
        <v>9</v>
      </c>
      <c r="AR206" s="506">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02">
        <f ca="1">COUNTIF(INDIRECT("H"&amp;(ROW()+12*(($AO206-1)*3+$AP206)-ROW())/12+5):INDIRECT("S"&amp;(ROW()+12*(($AO206-1)*3+$AP206)-ROW())/12+5),AR206)</f>
        <v>0</v>
      </c>
      <c r="AT206" s="506">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502">
        <f ca="1">COUNTIF(INDIRECT("U"&amp;(ROW()+12*(($AO206-1)*3+$AP206)-ROW())/12+5):INDIRECT("AF"&amp;(ROW()+12*(($AO206-1)*3+$AP206)-ROW())/12+5),AT206)</f>
        <v>0</v>
      </c>
      <c r="AV206" s="502">
        <f ca="1">IF(AND(AR206+AT206&gt;0,AS206+AU206&gt;0),COUNTIF(AV$6:AV205,"&gt;0")+1,0)</f>
        <v>0</v>
      </c>
    </row>
    <row r="207" spans="41:48">
      <c r="AO207" s="502">
        <v>6</v>
      </c>
      <c r="AP207" s="502">
        <v>2</v>
      </c>
      <c r="AQ207" s="502">
        <v>10</v>
      </c>
      <c r="AR207" s="506">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02">
        <f ca="1">COUNTIF(INDIRECT("H"&amp;(ROW()+12*(($AO207-1)*3+$AP207)-ROW())/12+5):INDIRECT("S"&amp;(ROW()+12*(($AO207-1)*3+$AP207)-ROW())/12+5),AR207)</f>
        <v>0</v>
      </c>
      <c r="AT207" s="506">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502">
        <f ca="1">COUNTIF(INDIRECT("U"&amp;(ROW()+12*(($AO207-1)*3+$AP207)-ROW())/12+5):INDIRECT("AF"&amp;(ROW()+12*(($AO207-1)*3+$AP207)-ROW())/12+5),AT207)</f>
        <v>0</v>
      </c>
      <c r="AV207" s="502">
        <f ca="1">IF(AND(AR207+AT207&gt;0,AS207+AU207&gt;0),COUNTIF(AV$6:AV206,"&gt;0")+1,0)</f>
        <v>0</v>
      </c>
    </row>
    <row r="208" spans="41:48">
      <c r="AO208" s="502">
        <v>6</v>
      </c>
      <c r="AP208" s="502">
        <v>2</v>
      </c>
      <c r="AQ208" s="502">
        <v>11</v>
      </c>
      <c r="AR208" s="506">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02">
        <f ca="1">COUNTIF(INDIRECT("H"&amp;(ROW()+12*(($AO208-1)*3+$AP208)-ROW())/12+5):INDIRECT("S"&amp;(ROW()+12*(($AO208-1)*3+$AP208)-ROW())/12+5),AR208)</f>
        <v>0</v>
      </c>
      <c r="AT208" s="506">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502">
        <f ca="1">COUNTIF(INDIRECT("U"&amp;(ROW()+12*(($AO208-1)*3+$AP208)-ROW())/12+5):INDIRECT("AF"&amp;(ROW()+12*(($AO208-1)*3+$AP208)-ROW())/12+5),AT208)</f>
        <v>0</v>
      </c>
      <c r="AV208" s="502">
        <f ca="1">IF(AND(AR208+AT208&gt;0,AS208+AU208&gt;0),COUNTIF(AV$6:AV207,"&gt;0")+1,0)</f>
        <v>0</v>
      </c>
    </row>
    <row r="209" spans="41:48">
      <c r="AO209" s="502">
        <v>6</v>
      </c>
      <c r="AP209" s="502">
        <v>2</v>
      </c>
      <c r="AQ209" s="502">
        <v>12</v>
      </c>
      <c r="AR209" s="506">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02">
        <f ca="1">COUNTIF(INDIRECT("H"&amp;(ROW()+12*(($AO209-1)*3+$AP209)-ROW())/12+5):INDIRECT("S"&amp;(ROW()+12*(($AO209-1)*3+$AP209)-ROW())/12+5),AR209)</f>
        <v>0</v>
      </c>
      <c r="AT209" s="506">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502">
        <f ca="1">COUNTIF(INDIRECT("U"&amp;(ROW()+12*(($AO209-1)*3+$AP209)-ROW())/12+5):INDIRECT("AF"&amp;(ROW()+12*(($AO209-1)*3+$AP209)-ROW())/12+5),AT209)</f>
        <v>0</v>
      </c>
      <c r="AV209" s="502">
        <f ca="1">IF(AND(AR209+AT209&gt;0,AS209+AU209&gt;0),COUNTIF(AV$6:AV208,"&gt;0")+1,0)</f>
        <v>0</v>
      </c>
    </row>
    <row r="210" spans="41:48">
      <c r="AO210" s="502">
        <v>6</v>
      </c>
      <c r="AP210" s="502">
        <v>3</v>
      </c>
      <c r="AQ210" s="502">
        <v>1</v>
      </c>
      <c r="AR210" s="506">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02">
        <f ca="1">COUNTIF(INDIRECT("H"&amp;(ROW()+12*(($AO210-1)*3+$AP210)-ROW())/12+5):INDIRECT("S"&amp;(ROW()+12*(($AO210-1)*3+$AP210)-ROW())/12+5),AR210)</f>
        <v>0</v>
      </c>
      <c r="AT210" s="506">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502">
        <f ca="1">COUNTIF(INDIRECT("U"&amp;(ROW()+12*(($AO210-1)*3+$AP210)-ROW())/12+5):INDIRECT("AF"&amp;(ROW()+12*(($AO210-1)*3+$AP210)-ROW())/12+5),AT210)</f>
        <v>0</v>
      </c>
      <c r="AV210" s="502">
        <f ca="1">IF(AND(AR210+AT210&gt;0,AS210+AU210&gt;0),COUNTIF(AV$6:AV209,"&gt;0")+1,0)</f>
        <v>0</v>
      </c>
    </row>
    <row r="211" spans="41:48">
      <c r="AO211" s="502">
        <v>6</v>
      </c>
      <c r="AP211" s="502">
        <v>3</v>
      </c>
      <c r="AQ211" s="502">
        <v>2</v>
      </c>
      <c r="AR211" s="506">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02">
        <f ca="1">COUNTIF(INDIRECT("H"&amp;(ROW()+12*(($AO211-1)*3+$AP211)-ROW())/12+5):INDIRECT("S"&amp;(ROW()+12*(($AO211-1)*3+$AP211)-ROW())/12+5),AR211)</f>
        <v>0</v>
      </c>
      <c r="AT211" s="506">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502">
        <f ca="1">COUNTIF(INDIRECT("U"&amp;(ROW()+12*(($AO211-1)*3+$AP211)-ROW())/12+5):INDIRECT("AF"&amp;(ROW()+12*(($AO211-1)*3+$AP211)-ROW())/12+5),AT211)</f>
        <v>0</v>
      </c>
      <c r="AV211" s="502">
        <f ca="1">IF(AND(AR211+AT211&gt;0,AS211+AU211&gt;0),COUNTIF(AV$6:AV210,"&gt;0")+1,0)</f>
        <v>0</v>
      </c>
    </row>
    <row r="212" spans="41:48">
      <c r="AO212" s="502">
        <v>6</v>
      </c>
      <c r="AP212" s="502">
        <v>3</v>
      </c>
      <c r="AQ212" s="502">
        <v>3</v>
      </c>
      <c r="AR212" s="506">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02">
        <f ca="1">COUNTIF(INDIRECT("H"&amp;(ROW()+12*(($AO212-1)*3+$AP212)-ROW())/12+5):INDIRECT("S"&amp;(ROW()+12*(($AO212-1)*3+$AP212)-ROW())/12+5),AR212)</f>
        <v>0</v>
      </c>
      <c r="AT212" s="506">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502">
        <f ca="1">COUNTIF(INDIRECT("U"&amp;(ROW()+12*(($AO212-1)*3+$AP212)-ROW())/12+5):INDIRECT("AF"&amp;(ROW()+12*(($AO212-1)*3+$AP212)-ROW())/12+5),AT212)</f>
        <v>0</v>
      </c>
      <c r="AV212" s="502">
        <f ca="1">IF(AND(AR212+AT212&gt;0,AS212+AU212&gt;0),COUNTIF(AV$6:AV211,"&gt;0")+1,0)</f>
        <v>0</v>
      </c>
    </row>
    <row r="213" spans="41:48">
      <c r="AO213" s="502">
        <v>6</v>
      </c>
      <c r="AP213" s="502">
        <v>3</v>
      </c>
      <c r="AQ213" s="502">
        <v>4</v>
      </c>
      <c r="AR213" s="506">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02">
        <f ca="1">COUNTIF(INDIRECT("H"&amp;(ROW()+12*(($AO213-1)*3+$AP213)-ROW())/12+5):INDIRECT("S"&amp;(ROW()+12*(($AO213-1)*3+$AP213)-ROW())/12+5),AR213)</f>
        <v>0</v>
      </c>
      <c r="AT213" s="506">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502">
        <f ca="1">COUNTIF(INDIRECT("U"&amp;(ROW()+12*(($AO213-1)*3+$AP213)-ROW())/12+5):INDIRECT("AF"&amp;(ROW()+12*(($AO213-1)*3+$AP213)-ROW())/12+5),AT213)</f>
        <v>0</v>
      </c>
      <c r="AV213" s="502">
        <f ca="1">IF(AND(AR213+AT213&gt;0,AS213+AU213&gt;0),COUNTIF(AV$6:AV212,"&gt;0")+1,0)</f>
        <v>0</v>
      </c>
    </row>
    <row r="214" spans="41:48">
      <c r="AO214" s="502">
        <v>6</v>
      </c>
      <c r="AP214" s="502">
        <v>3</v>
      </c>
      <c r="AQ214" s="502">
        <v>5</v>
      </c>
      <c r="AR214" s="506">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02">
        <f ca="1">COUNTIF(INDIRECT("H"&amp;(ROW()+12*(($AO214-1)*3+$AP214)-ROW())/12+5):INDIRECT("S"&amp;(ROW()+12*(($AO214-1)*3+$AP214)-ROW())/12+5),AR214)</f>
        <v>0</v>
      </c>
      <c r="AT214" s="506">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502">
        <f ca="1">COUNTIF(INDIRECT("U"&amp;(ROW()+12*(($AO214-1)*3+$AP214)-ROW())/12+5):INDIRECT("AF"&amp;(ROW()+12*(($AO214-1)*3+$AP214)-ROW())/12+5),AT214)</f>
        <v>0</v>
      </c>
      <c r="AV214" s="502">
        <f ca="1">IF(AND(AR214+AT214&gt;0,AS214+AU214&gt;0),COUNTIF(AV$6:AV213,"&gt;0")+1,0)</f>
        <v>0</v>
      </c>
    </row>
    <row r="215" spans="41:48">
      <c r="AO215" s="502">
        <v>6</v>
      </c>
      <c r="AP215" s="502">
        <v>3</v>
      </c>
      <c r="AQ215" s="502">
        <v>6</v>
      </c>
      <c r="AR215" s="506">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02">
        <f ca="1">COUNTIF(INDIRECT("H"&amp;(ROW()+12*(($AO215-1)*3+$AP215)-ROW())/12+5):INDIRECT("S"&amp;(ROW()+12*(($AO215-1)*3+$AP215)-ROW())/12+5),AR215)</f>
        <v>0</v>
      </c>
      <c r="AT215" s="506">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502">
        <f ca="1">COUNTIF(INDIRECT("U"&amp;(ROW()+12*(($AO215-1)*3+$AP215)-ROW())/12+5):INDIRECT("AF"&amp;(ROW()+12*(($AO215-1)*3+$AP215)-ROW())/12+5),AT215)</f>
        <v>0</v>
      </c>
      <c r="AV215" s="502">
        <f ca="1">IF(AND(AR215+AT215&gt;0,AS215+AU215&gt;0),COUNTIF(AV$6:AV214,"&gt;0")+1,0)</f>
        <v>0</v>
      </c>
    </row>
    <row r="216" spans="41:48">
      <c r="AO216" s="502">
        <v>6</v>
      </c>
      <c r="AP216" s="502">
        <v>3</v>
      </c>
      <c r="AQ216" s="502">
        <v>7</v>
      </c>
      <c r="AR216" s="506">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02">
        <f ca="1">COUNTIF(INDIRECT("H"&amp;(ROW()+12*(($AO216-1)*3+$AP216)-ROW())/12+5):INDIRECT("S"&amp;(ROW()+12*(($AO216-1)*3+$AP216)-ROW())/12+5),AR216)</f>
        <v>0</v>
      </c>
      <c r="AT216" s="506">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502">
        <f ca="1">COUNTIF(INDIRECT("U"&amp;(ROW()+12*(($AO216-1)*3+$AP216)-ROW())/12+5):INDIRECT("AF"&amp;(ROW()+12*(($AO216-1)*3+$AP216)-ROW())/12+5),AT216)</f>
        <v>0</v>
      </c>
      <c r="AV216" s="502">
        <f ca="1">IF(AND(AR216+AT216&gt;0,AS216+AU216&gt;0),COUNTIF(AV$6:AV215,"&gt;0")+1,0)</f>
        <v>0</v>
      </c>
    </row>
    <row r="217" spans="41:48">
      <c r="AO217" s="502">
        <v>6</v>
      </c>
      <c r="AP217" s="502">
        <v>3</v>
      </c>
      <c r="AQ217" s="502">
        <v>8</v>
      </c>
      <c r="AR217" s="506">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02">
        <f ca="1">COUNTIF(INDIRECT("H"&amp;(ROW()+12*(($AO217-1)*3+$AP217)-ROW())/12+5):INDIRECT("S"&amp;(ROW()+12*(($AO217-1)*3+$AP217)-ROW())/12+5),AR217)</f>
        <v>0</v>
      </c>
      <c r="AT217" s="506">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502">
        <f ca="1">COUNTIF(INDIRECT("U"&amp;(ROW()+12*(($AO217-1)*3+$AP217)-ROW())/12+5):INDIRECT("AF"&amp;(ROW()+12*(($AO217-1)*3+$AP217)-ROW())/12+5),AT217)</f>
        <v>0</v>
      </c>
      <c r="AV217" s="502">
        <f ca="1">IF(AND(AR217+AT217&gt;0,AS217+AU217&gt;0),COUNTIF(AV$6:AV216,"&gt;0")+1,0)</f>
        <v>0</v>
      </c>
    </row>
    <row r="218" spans="41:48">
      <c r="AO218" s="502">
        <v>6</v>
      </c>
      <c r="AP218" s="502">
        <v>3</v>
      </c>
      <c r="AQ218" s="502">
        <v>9</v>
      </c>
      <c r="AR218" s="506">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02">
        <f ca="1">COUNTIF(INDIRECT("H"&amp;(ROW()+12*(($AO218-1)*3+$AP218)-ROW())/12+5):INDIRECT("S"&amp;(ROW()+12*(($AO218-1)*3+$AP218)-ROW())/12+5),AR218)</f>
        <v>0</v>
      </c>
      <c r="AT218" s="506">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502">
        <f ca="1">COUNTIF(INDIRECT("U"&amp;(ROW()+12*(($AO218-1)*3+$AP218)-ROW())/12+5):INDIRECT("AF"&amp;(ROW()+12*(($AO218-1)*3+$AP218)-ROW())/12+5),AT218)</f>
        <v>0</v>
      </c>
      <c r="AV218" s="502">
        <f ca="1">IF(AND(AR218+AT218&gt;0,AS218+AU218&gt;0),COUNTIF(AV$6:AV217,"&gt;0")+1,0)</f>
        <v>0</v>
      </c>
    </row>
    <row r="219" spans="41:48">
      <c r="AO219" s="502">
        <v>6</v>
      </c>
      <c r="AP219" s="502">
        <v>3</v>
      </c>
      <c r="AQ219" s="502">
        <v>10</v>
      </c>
      <c r="AR219" s="506">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02">
        <f ca="1">COUNTIF(INDIRECT("H"&amp;(ROW()+12*(($AO219-1)*3+$AP219)-ROW())/12+5):INDIRECT("S"&amp;(ROW()+12*(($AO219-1)*3+$AP219)-ROW())/12+5),AR219)</f>
        <v>0</v>
      </c>
      <c r="AT219" s="506">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502">
        <f ca="1">COUNTIF(INDIRECT("U"&amp;(ROW()+12*(($AO219-1)*3+$AP219)-ROW())/12+5):INDIRECT("AF"&amp;(ROW()+12*(($AO219-1)*3+$AP219)-ROW())/12+5),AT219)</f>
        <v>0</v>
      </c>
      <c r="AV219" s="502">
        <f ca="1">IF(AND(AR219+AT219&gt;0,AS219+AU219&gt;0),COUNTIF(AV$6:AV218,"&gt;0")+1,0)</f>
        <v>0</v>
      </c>
    </row>
    <row r="220" spans="41:48">
      <c r="AO220" s="502">
        <v>6</v>
      </c>
      <c r="AP220" s="502">
        <v>3</v>
      </c>
      <c r="AQ220" s="502">
        <v>11</v>
      </c>
      <c r="AR220" s="506">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02">
        <f ca="1">COUNTIF(INDIRECT("H"&amp;(ROW()+12*(($AO220-1)*3+$AP220)-ROW())/12+5):INDIRECT("S"&amp;(ROW()+12*(($AO220-1)*3+$AP220)-ROW())/12+5),AR220)</f>
        <v>0</v>
      </c>
      <c r="AT220" s="506">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502">
        <f ca="1">COUNTIF(INDIRECT("U"&amp;(ROW()+12*(($AO220-1)*3+$AP220)-ROW())/12+5):INDIRECT("AF"&amp;(ROW()+12*(($AO220-1)*3+$AP220)-ROW())/12+5),AT220)</f>
        <v>0</v>
      </c>
      <c r="AV220" s="502">
        <f ca="1">IF(AND(AR220+AT220&gt;0,AS220+AU220&gt;0),COUNTIF(AV$6:AV219,"&gt;0")+1,0)</f>
        <v>0</v>
      </c>
    </row>
    <row r="221" spans="41:48">
      <c r="AO221" s="502">
        <v>6</v>
      </c>
      <c r="AP221" s="502">
        <v>3</v>
      </c>
      <c r="AQ221" s="502">
        <v>12</v>
      </c>
      <c r="AR221" s="506">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02">
        <f ca="1">COUNTIF(INDIRECT("H"&amp;(ROW()+12*(($AO221-1)*3+$AP221)-ROW())/12+5):INDIRECT("S"&amp;(ROW()+12*(($AO221-1)*3+$AP221)-ROW())/12+5),AR221)</f>
        <v>0</v>
      </c>
      <c r="AT221" s="506">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502">
        <f ca="1">COUNTIF(INDIRECT("U"&amp;(ROW()+12*(($AO221-1)*3+$AP221)-ROW())/12+5):INDIRECT("AF"&amp;(ROW()+12*(($AO221-1)*3+$AP221)-ROW())/12+5),AT221)</f>
        <v>0</v>
      </c>
      <c r="AV221" s="502">
        <f ca="1">IF(AND(AR221+AT221&gt;0,AS221+AU221&gt;0),COUNTIF(AV$6:AV220,"&gt;0")+1,0)</f>
        <v>0</v>
      </c>
    </row>
    <row r="222" spans="41:48">
      <c r="AO222" s="502">
        <v>7</v>
      </c>
      <c r="AP222" s="502">
        <v>1</v>
      </c>
      <c r="AQ222" s="502">
        <v>1</v>
      </c>
      <c r="AR222" s="506">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02">
        <f ca="1">COUNTIF(INDIRECT("H"&amp;(ROW()+12*(($AO222-1)*3+$AP222)-ROW())/12+5):INDIRECT("S"&amp;(ROW()+12*(($AO222-1)*3+$AP222)-ROW())/12+5),AR222)</f>
        <v>0</v>
      </c>
      <c r="AT222" s="506">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502">
        <f ca="1">COUNTIF(INDIRECT("U"&amp;(ROW()+12*(($AO222-1)*3+$AP222)-ROW())/12+5):INDIRECT("AF"&amp;(ROW()+12*(($AO222-1)*3+$AP222)-ROW())/12+5),AT222)</f>
        <v>0</v>
      </c>
      <c r="AV222" s="502">
        <f ca="1">IF(AND(AR222+AT222&gt;0,AS222+AU222&gt;0),COUNTIF(AV$6:AV221,"&gt;0")+1,0)</f>
        <v>0</v>
      </c>
    </row>
    <row r="223" spans="41:48">
      <c r="AO223" s="502">
        <v>7</v>
      </c>
      <c r="AP223" s="502">
        <v>1</v>
      </c>
      <c r="AQ223" s="502">
        <v>2</v>
      </c>
      <c r="AR223" s="506">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02">
        <f ca="1">COUNTIF(INDIRECT("H"&amp;(ROW()+12*(($AO223-1)*3+$AP223)-ROW())/12+5):INDIRECT("S"&amp;(ROW()+12*(($AO223-1)*3+$AP223)-ROW())/12+5),AR223)</f>
        <v>0</v>
      </c>
      <c r="AT223" s="506">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502">
        <f ca="1">COUNTIF(INDIRECT("U"&amp;(ROW()+12*(($AO223-1)*3+$AP223)-ROW())/12+5):INDIRECT("AF"&amp;(ROW()+12*(($AO223-1)*3+$AP223)-ROW())/12+5),AT223)</f>
        <v>0</v>
      </c>
      <c r="AV223" s="502">
        <f ca="1">IF(AND(AR223+AT223&gt;0,AS223+AU223&gt;0),COUNTIF(AV$6:AV222,"&gt;0")+1,0)</f>
        <v>0</v>
      </c>
    </row>
    <row r="224" spans="41:48">
      <c r="AO224" s="502">
        <v>7</v>
      </c>
      <c r="AP224" s="502">
        <v>1</v>
      </c>
      <c r="AQ224" s="502">
        <v>3</v>
      </c>
      <c r="AR224" s="506">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02">
        <f ca="1">COUNTIF(INDIRECT("H"&amp;(ROW()+12*(($AO224-1)*3+$AP224)-ROW())/12+5):INDIRECT("S"&amp;(ROW()+12*(($AO224-1)*3+$AP224)-ROW())/12+5),AR224)</f>
        <v>0</v>
      </c>
      <c r="AT224" s="506">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502">
        <f ca="1">COUNTIF(INDIRECT("U"&amp;(ROW()+12*(($AO224-1)*3+$AP224)-ROW())/12+5):INDIRECT("AF"&amp;(ROW()+12*(($AO224-1)*3+$AP224)-ROW())/12+5),AT224)</f>
        <v>0</v>
      </c>
      <c r="AV224" s="502">
        <f ca="1">IF(AND(AR224+AT224&gt;0,AS224+AU224&gt;0),COUNTIF(AV$6:AV223,"&gt;0")+1,0)</f>
        <v>0</v>
      </c>
    </row>
    <row r="225" spans="41:48">
      <c r="AO225" s="502">
        <v>7</v>
      </c>
      <c r="AP225" s="502">
        <v>1</v>
      </c>
      <c r="AQ225" s="502">
        <v>4</v>
      </c>
      <c r="AR225" s="506">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02">
        <f ca="1">COUNTIF(INDIRECT("H"&amp;(ROW()+12*(($AO225-1)*3+$AP225)-ROW())/12+5):INDIRECT("S"&amp;(ROW()+12*(($AO225-1)*3+$AP225)-ROW())/12+5),AR225)</f>
        <v>0</v>
      </c>
      <c r="AT225" s="506">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502">
        <f ca="1">COUNTIF(INDIRECT("U"&amp;(ROW()+12*(($AO225-1)*3+$AP225)-ROW())/12+5):INDIRECT("AF"&amp;(ROW()+12*(($AO225-1)*3+$AP225)-ROW())/12+5),AT225)</f>
        <v>0</v>
      </c>
      <c r="AV225" s="502">
        <f ca="1">IF(AND(AR225+AT225&gt;0,AS225+AU225&gt;0),COUNTIF(AV$6:AV224,"&gt;0")+1,0)</f>
        <v>0</v>
      </c>
    </row>
    <row r="226" spans="41:48">
      <c r="AO226" s="502">
        <v>7</v>
      </c>
      <c r="AP226" s="502">
        <v>1</v>
      </c>
      <c r="AQ226" s="502">
        <v>5</v>
      </c>
      <c r="AR226" s="506">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02">
        <f ca="1">COUNTIF(INDIRECT("H"&amp;(ROW()+12*(($AO226-1)*3+$AP226)-ROW())/12+5):INDIRECT("S"&amp;(ROW()+12*(($AO226-1)*3+$AP226)-ROW())/12+5),AR226)</f>
        <v>0</v>
      </c>
      <c r="AT226" s="506">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502">
        <f ca="1">COUNTIF(INDIRECT("U"&amp;(ROW()+12*(($AO226-1)*3+$AP226)-ROW())/12+5):INDIRECT("AF"&amp;(ROW()+12*(($AO226-1)*3+$AP226)-ROW())/12+5),AT226)</f>
        <v>0</v>
      </c>
      <c r="AV226" s="502">
        <f ca="1">IF(AND(AR226+AT226&gt;0,AS226+AU226&gt;0),COUNTIF(AV$6:AV225,"&gt;0")+1,0)</f>
        <v>0</v>
      </c>
    </row>
    <row r="227" spans="41:48">
      <c r="AO227" s="502">
        <v>7</v>
      </c>
      <c r="AP227" s="502">
        <v>1</v>
      </c>
      <c r="AQ227" s="502">
        <v>6</v>
      </c>
      <c r="AR227" s="506">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02">
        <f ca="1">COUNTIF(INDIRECT("H"&amp;(ROW()+12*(($AO227-1)*3+$AP227)-ROW())/12+5):INDIRECT("S"&amp;(ROW()+12*(($AO227-1)*3+$AP227)-ROW())/12+5),AR227)</f>
        <v>0</v>
      </c>
      <c r="AT227" s="506">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502">
        <f ca="1">COUNTIF(INDIRECT("U"&amp;(ROW()+12*(($AO227-1)*3+$AP227)-ROW())/12+5):INDIRECT("AF"&amp;(ROW()+12*(($AO227-1)*3+$AP227)-ROW())/12+5),AT227)</f>
        <v>0</v>
      </c>
      <c r="AV227" s="502">
        <f ca="1">IF(AND(AR227+AT227&gt;0,AS227+AU227&gt;0),COUNTIF(AV$6:AV226,"&gt;0")+1,0)</f>
        <v>0</v>
      </c>
    </row>
    <row r="228" spans="41:48">
      <c r="AO228" s="502">
        <v>7</v>
      </c>
      <c r="AP228" s="502">
        <v>1</v>
      </c>
      <c r="AQ228" s="502">
        <v>7</v>
      </c>
      <c r="AR228" s="506">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02">
        <f ca="1">COUNTIF(INDIRECT("H"&amp;(ROW()+12*(($AO228-1)*3+$AP228)-ROW())/12+5):INDIRECT("S"&amp;(ROW()+12*(($AO228-1)*3+$AP228)-ROW())/12+5),AR228)</f>
        <v>0</v>
      </c>
      <c r="AT228" s="506">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502">
        <f ca="1">COUNTIF(INDIRECT("U"&amp;(ROW()+12*(($AO228-1)*3+$AP228)-ROW())/12+5):INDIRECT("AF"&amp;(ROW()+12*(($AO228-1)*3+$AP228)-ROW())/12+5),AT228)</f>
        <v>0</v>
      </c>
      <c r="AV228" s="502">
        <f ca="1">IF(AND(AR228+AT228&gt;0,AS228+AU228&gt;0),COUNTIF(AV$6:AV227,"&gt;0")+1,0)</f>
        <v>0</v>
      </c>
    </row>
    <row r="229" spans="41:48">
      <c r="AO229" s="502">
        <v>7</v>
      </c>
      <c r="AP229" s="502">
        <v>1</v>
      </c>
      <c r="AQ229" s="502">
        <v>8</v>
      </c>
      <c r="AR229" s="506">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02">
        <f ca="1">COUNTIF(INDIRECT("H"&amp;(ROW()+12*(($AO229-1)*3+$AP229)-ROW())/12+5):INDIRECT("S"&amp;(ROW()+12*(($AO229-1)*3+$AP229)-ROW())/12+5),AR229)</f>
        <v>0</v>
      </c>
      <c r="AT229" s="506">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502">
        <f ca="1">COUNTIF(INDIRECT("U"&amp;(ROW()+12*(($AO229-1)*3+$AP229)-ROW())/12+5):INDIRECT("AF"&amp;(ROW()+12*(($AO229-1)*3+$AP229)-ROW())/12+5),AT229)</f>
        <v>0</v>
      </c>
      <c r="AV229" s="502">
        <f ca="1">IF(AND(AR229+AT229&gt;0,AS229+AU229&gt;0),COUNTIF(AV$6:AV228,"&gt;0")+1,0)</f>
        <v>0</v>
      </c>
    </row>
    <row r="230" spans="41:48">
      <c r="AO230" s="502">
        <v>7</v>
      </c>
      <c r="AP230" s="502">
        <v>1</v>
      </c>
      <c r="AQ230" s="502">
        <v>9</v>
      </c>
      <c r="AR230" s="506">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02">
        <f ca="1">COUNTIF(INDIRECT("H"&amp;(ROW()+12*(($AO230-1)*3+$AP230)-ROW())/12+5):INDIRECT("S"&amp;(ROW()+12*(($AO230-1)*3+$AP230)-ROW())/12+5),AR230)</f>
        <v>0</v>
      </c>
      <c r="AT230" s="506">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502">
        <f ca="1">COUNTIF(INDIRECT("U"&amp;(ROW()+12*(($AO230-1)*3+$AP230)-ROW())/12+5):INDIRECT("AF"&amp;(ROW()+12*(($AO230-1)*3+$AP230)-ROW())/12+5),AT230)</f>
        <v>0</v>
      </c>
      <c r="AV230" s="502">
        <f ca="1">IF(AND(AR230+AT230&gt;0,AS230+AU230&gt;0),COUNTIF(AV$6:AV229,"&gt;0")+1,0)</f>
        <v>0</v>
      </c>
    </row>
    <row r="231" spans="41:48">
      <c r="AO231" s="502">
        <v>7</v>
      </c>
      <c r="AP231" s="502">
        <v>1</v>
      </c>
      <c r="AQ231" s="502">
        <v>10</v>
      </c>
      <c r="AR231" s="506">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02">
        <f ca="1">COUNTIF(INDIRECT("H"&amp;(ROW()+12*(($AO231-1)*3+$AP231)-ROW())/12+5):INDIRECT("S"&amp;(ROW()+12*(($AO231-1)*3+$AP231)-ROW())/12+5),AR231)</f>
        <v>0</v>
      </c>
      <c r="AT231" s="506">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502">
        <f ca="1">COUNTIF(INDIRECT("U"&amp;(ROW()+12*(($AO231-1)*3+$AP231)-ROW())/12+5):INDIRECT("AF"&amp;(ROW()+12*(($AO231-1)*3+$AP231)-ROW())/12+5),AT231)</f>
        <v>0</v>
      </c>
      <c r="AV231" s="502">
        <f ca="1">IF(AND(AR231+AT231&gt;0,AS231+AU231&gt;0),COUNTIF(AV$6:AV230,"&gt;0")+1,0)</f>
        <v>0</v>
      </c>
    </row>
    <row r="232" spans="41:48">
      <c r="AO232" s="502">
        <v>7</v>
      </c>
      <c r="AP232" s="502">
        <v>1</v>
      </c>
      <c r="AQ232" s="502">
        <v>11</v>
      </c>
      <c r="AR232" s="506">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02">
        <f ca="1">COUNTIF(INDIRECT("H"&amp;(ROW()+12*(($AO232-1)*3+$AP232)-ROW())/12+5):INDIRECT("S"&amp;(ROW()+12*(($AO232-1)*3+$AP232)-ROW())/12+5),AR232)</f>
        <v>0</v>
      </c>
      <c r="AT232" s="506">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502">
        <f ca="1">COUNTIF(INDIRECT("U"&amp;(ROW()+12*(($AO232-1)*3+$AP232)-ROW())/12+5):INDIRECT("AF"&amp;(ROW()+12*(($AO232-1)*3+$AP232)-ROW())/12+5),AT232)</f>
        <v>0</v>
      </c>
      <c r="AV232" s="502">
        <f ca="1">IF(AND(AR232+AT232&gt;0,AS232+AU232&gt;0),COUNTIF(AV$6:AV231,"&gt;0")+1,0)</f>
        <v>0</v>
      </c>
    </row>
    <row r="233" spans="41:48">
      <c r="AO233" s="502">
        <v>7</v>
      </c>
      <c r="AP233" s="502">
        <v>1</v>
      </c>
      <c r="AQ233" s="502">
        <v>12</v>
      </c>
      <c r="AR233" s="506">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02">
        <f ca="1">COUNTIF(INDIRECT("H"&amp;(ROW()+12*(($AO233-1)*3+$AP233)-ROW())/12+5):INDIRECT("S"&amp;(ROW()+12*(($AO233-1)*3+$AP233)-ROW())/12+5),AR233)</f>
        <v>0</v>
      </c>
      <c r="AT233" s="506">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502">
        <f ca="1">COUNTIF(INDIRECT("U"&amp;(ROW()+12*(($AO233-1)*3+$AP233)-ROW())/12+5):INDIRECT("AF"&amp;(ROW()+12*(($AO233-1)*3+$AP233)-ROW())/12+5),AT233)</f>
        <v>0</v>
      </c>
      <c r="AV233" s="502">
        <f ca="1">IF(AND(AR233+AT233&gt;0,AS233+AU233&gt;0),COUNTIF(AV$6:AV232,"&gt;0")+1,0)</f>
        <v>0</v>
      </c>
    </row>
    <row r="234" spans="41:48">
      <c r="AO234" s="502">
        <v>7</v>
      </c>
      <c r="AP234" s="502">
        <v>2</v>
      </c>
      <c r="AQ234" s="502">
        <v>1</v>
      </c>
      <c r="AR234" s="506">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02">
        <f ca="1">COUNTIF(INDIRECT("H"&amp;(ROW()+12*(($AO234-1)*3+$AP234)-ROW())/12+5):INDIRECT("S"&amp;(ROW()+12*(($AO234-1)*3+$AP234)-ROW())/12+5),AR234)</f>
        <v>0</v>
      </c>
      <c r="AT234" s="506">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502">
        <f ca="1">COUNTIF(INDIRECT("U"&amp;(ROW()+12*(($AO234-1)*3+$AP234)-ROW())/12+5):INDIRECT("AF"&amp;(ROW()+12*(($AO234-1)*3+$AP234)-ROW())/12+5),AT234)</f>
        <v>0</v>
      </c>
      <c r="AV234" s="502">
        <f ca="1">IF(AND(AR234+AT234&gt;0,AS234+AU234&gt;0),COUNTIF(AV$6:AV233,"&gt;0")+1,0)</f>
        <v>0</v>
      </c>
    </row>
    <row r="235" spans="41:48">
      <c r="AO235" s="502">
        <v>7</v>
      </c>
      <c r="AP235" s="502">
        <v>2</v>
      </c>
      <c r="AQ235" s="502">
        <v>2</v>
      </c>
      <c r="AR235" s="506">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02">
        <f ca="1">COUNTIF(INDIRECT("H"&amp;(ROW()+12*(($AO235-1)*3+$AP235)-ROW())/12+5):INDIRECT("S"&amp;(ROW()+12*(($AO235-1)*3+$AP235)-ROW())/12+5),AR235)</f>
        <v>0</v>
      </c>
      <c r="AT235" s="506">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502">
        <f ca="1">COUNTIF(INDIRECT("U"&amp;(ROW()+12*(($AO235-1)*3+$AP235)-ROW())/12+5):INDIRECT("AF"&amp;(ROW()+12*(($AO235-1)*3+$AP235)-ROW())/12+5),AT235)</f>
        <v>0</v>
      </c>
      <c r="AV235" s="502">
        <f ca="1">IF(AND(AR235+AT235&gt;0,AS235+AU235&gt;0),COUNTIF(AV$6:AV234,"&gt;0")+1,0)</f>
        <v>0</v>
      </c>
    </row>
    <row r="236" spans="41:48">
      <c r="AO236" s="502">
        <v>7</v>
      </c>
      <c r="AP236" s="502">
        <v>2</v>
      </c>
      <c r="AQ236" s="502">
        <v>3</v>
      </c>
      <c r="AR236" s="506">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02">
        <f ca="1">COUNTIF(INDIRECT("H"&amp;(ROW()+12*(($AO236-1)*3+$AP236)-ROW())/12+5):INDIRECT("S"&amp;(ROW()+12*(($AO236-1)*3+$AP236)-ROW())/12+5),AR236)</f>
        <v>0</v>
      </c>
      <c r="AT236" s="506">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502">
        <f ca="1">COUNTIF(INDIRECT("U"&amp;(ROW()+12*(($AO236-1)*3+$AP236)-ROW())/12+5):INDIRECT("AF"&amp;(ROW()+12*(($AO236-1)*3+$AP236)-ROW())/12+5),AT236)</f>
        <v>0</v>
      </c>
      <c r="AV236" s="502">
        <f ca="1">IF(AND(AR236+AT236&gt;0,AS236+AU236&gt;0),COUNTIF(AV$6:AV235,"&gt;0")+1,0)</f>
        <v>0</v>
      </c>
    </row>
    <row r="237" spans="41:48">
      <c r="AO237" s="502">
        <v>7</v>
      </c>
      <c r="AP237" s="502">
        <v>2</v>
      </c>
      <c r="AQ237" s="502">
        <v>4</v>
      </c>
      <c r="AR237" s="506">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02">
        <f ca="1">COUNTIF(INDIRECT("H"&amp;(ROW()+12*(($AO237-1)*3+$AP237)-ROW())/12+5):INDIRECT("S"&amp;(ROW()+12*(($AO237-1)*3+$AP237)-ROW())/12+5),AR237)</f>
        <v>0</v>
      </c>
      <c r="AT237" s="506">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502">
        <f ca="1">COUNTIF(INDIRECT("U"&amp;(ROW()+12*(($AO237-1)*3+$AP237)-ROW())/12+5):INDIRECT("AF"&amp;(ROW()+12*(($AO237-1)*3+$AP237)-ROW())/12+5),AT237)</f>
        <v>0</v>
      </c>
      <c r="AV237" s="502">
        <f ca="1">IF(AND(AR237+AT237&gt;0,AS237+AU237&gt;0),COUNTIF(AV$6:AV236,"&gt;0")+1,0)</f>
        <v>0</v>
      </c>
    </row>
    <row r="238" spans="41:48">
      <c r="AO238" s="502">
        <v>7</v>
      </c>
      <c r="AP238" s="502">
        <v>2</v>
      </c>
      <c r="AQ238" s="502">
        <v>5</v>
      </c>
      <c r="AR238" s="506">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02">
        <f ca="1">COUNTIF(INDIRECT("H"&amp;(ROW()+12*(($AO238-1)*3+$AP238)-ROW())/12+5):INDIRECT("S"&amp;(ROW()+12*(($AO238-1)*3+$AP238)-ROW())/12+5),AR238)</f>
        <v>0</v>
      </c>
      <c r="AT238" s="506">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502">
        <f ca="1">COUNTIF(INDIRECT("U"&amp;(ROW()+12*(($AO238-1)*3+$AP238)-ROW())/12+5):INDIRECT("AF"&amp;(ROW()+12*(($AO238-1)*3+$AP238)-ROW())/12+5),AT238)</f>
        <v>0</v>
      </c>
      <c r="AV238" s="502">
        <f ca="1">IF(AND(AR238+AT238&gt;0,AS238+AU238&gt;0),COUNTIF(AV$6:AV237,"&gt;0")+1,0)</f>
        <v>0</v>
      </c>
    </row>
    <row r="239" spans="41:48">
      <c r="AO239" s="502">
        <v>7</v>
      </c>
      <c r="AP239" s="502">
        <v>2</v>
      </c>
      <c r="AQ239" s="502">
        <v>6</v>
      </c>
      <c r="AR239" s="506">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02">
        <f ca="1">COUNTIF(INDIRECT("H"&amp;(ROW()+12*(($AO239-1)*3+$AP239)-ROW())/12+5):INDIRECT("S"&amp;(ROW()+12*(($AO239-1)*3+$AP239)-ROW())/12+5),AR239)</f>
        <v>0</v>
      </c>
      <c r="AT239" s="506">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502">
        <f ca="1">COUNTIF(INDIRECT("U"&amp;(ROW()+12*(($AO239-1)*3+$AP239)-ROW())/12+5):INDIRECT("AF"&amp;(ROW()+12*(($AO239-1)*3+$AP239)-ROW())/12+5),AT239)</f>
        <v>0</v>
      </c>
      <c r="AV239" s="502">
        <f ca="1">IF(AND(AR239+AT239&gt;0,AS239+AU239&gt;0),COUNTIF(AV$6:AV238,"&gt;0")+1,0)</f>
        <v>0</v>
      </c>
    </row>
    <row r="240" spans="41:48">
      <c r="AO240" s="502">
        <v>7</v>
      </c>
      <c r="AP240" s="502">
        <v>2</v>
      </c>
      <c r="AQ240" s="502">
        <v>7</v>
      </c>
      <c r="AR240" s="506">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02">
        <f ca="1">COUNTIF(INDIRECT("H"&amp;(ROW()+12*(($AO240-1)*3+$AP240)-ROW())/12+5):INDIRECT("S"&amp;(ROW()+12*(($AO240-1)*3+$AP240)-ROW())/12+5),AR240)</f>
        <v>0</v>
      </c>
      <c r="AT240" s="506">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502">
        <f ca="1">COUNTIF(INDIRECT("U"&amp;(ROW()+12*(($AO240-1)*3+$AP240)-ROW())/12+5):INDIRECT("AF"&amp;(ROW()+12*(($AO240-1)*3+$AP240)-ROW())/12+5),AT240)</f>
        <v>0</v>
      </c>
      <c r="AV240" s="502">
        <f ca="1">IF(AND(AR240+AT240&gt;0,AS240+AU240&gt;0),COUNTIF(AV$6:AV239,"&gt;0")+1,0)</f>
        <v>0</v>
      </c>
    </row>
    <row r="241" spans="41:48">
      <c r="AO241" s="502">
        <v>7</v>
      </c>
      <c r="AP241" s="502">
        <v>2</v>
      </c>
      <c r="AQ241" s="502">
        <v>8</v>
      </c>
      <c r="AR241" s="506">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02">
        <f ca="1">COUNTIF(INDIRECT("H"&amp;(ROW()+12*(($AO241-1)*3+$AP241)-ROW())/12+5):INDIRECT("S"&amp;(ROW()+12*(($AO241-1)*3+$AP241)-ROW())/12+5),AR241)</f>
        <v>0</v>
      </c>
      <c r="AT241" s="506">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502">
        <f ca="1">COUNTIF(INDIRECT("U"&amp;(ROW()+12*(($AO241-1)*3+$AP241)-ROW())/12+5):INDIRECT("AF"&amp;(ROW()+12*(($AO241-1)*3+$AP241)-ROW())/12+5),AT241)</f>
        <v>0</v>
      </c>
      <c r="AV241" s="502">
        <f ca="1">IF(AND(AR241+AT241&gt;0,AS241+AU241&gt;0),COUNTIF(AV$6:AV240,"&gt;0")+1,0)</f>
        <v>0</v>
      </c>
    </row>
    <row r="242" spans="41:48">
      <c r="AO242" s="502">
        <v>7</v>
      </c>
      <c r="AP242" s="502">
        <v>2</v>
      </c>
      <c r="AQ242" s="502">
        <v>9</v>
      </c>
      <c r="AR242" s="506">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02">
        <f ca="1">COUNTIF(INDIRECT("H"&amp;(ROW()+12*(($AO242-1)*3+$AP242)-ROW())/12+5):INDIRECT("S"&amp;(ROW()+12*(($AO242-1)*3+$AP242)-ROW())/12+5),AR242)</f>
        <v>0</v>
      </c>
      <c r="AT242" s="506">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502">
        <f ca="1">COUNTIF(INDIRECT("U"&amp;(ROW()+12*(($AO242-1)*3+$AP242)-ROW())/12+5):INDIRECT("AF"&amp;(ROW()+12*(($AO242-1)*3+$AP242)-ROW())/12+5),AT242)</f>
        <v>0</v>
      </c>
      <c r="AV242" s="502">
        <f ca="1">IF(AND(AR242+AT242&gt;0,AS242+AU242&gt;0),COUNTIF(AV$6:AV241,"&gt;0")+1,0)</f>
        <v>0</v>
      </c>
    </row>
    <row r="243" spans="41:48">
      <c r="AO243" s="502">
        <v>7</v>
      </c>
      <c r="AP243" s="502">
        <v>2</v>
      </c>
      <c r="AQ243" s="502">
        <v>10</v>
      </c>
      <c r="AR243" s="506">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02">
        <f ca="1">COUNTIF(INDIRECT("H"&amp;(ROW()+12*(($AO243-1)*3+$AP243)-ROW())/12+5):INDIRECT("S"&amp;(ROW()+12*(($AO243-1)*3+$AP243)-ROW())/12+5),AR243)</f>
        <v>0</v>
      </c>
      <c r="AT243" s="506">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502">
        <f ca="1">COUNTIF(INDIRECT("U"&amp;(ROW()+12*(($AO243-1)*3+$AP243)-ROW())/12+5):INDIRECT("AF"&amp;(ROW()+12*(($AO243-1)*3+$AP243)-ROW())/12+5),AT243)</f>
        <v>0</v>
      </c>
      <c r="AV243" s="502">
        <f ca="1">IF(AND(AR243+AT243&gt;0,AS243+AU243&gt;0),COUNTIF(AV$6:AV242,"&gt;0")+1,0)</f>
        <v>0</v>
      </c>
    </row>
    <row r="244" spans="41:48">
      <c r="AO244" s="502">
        <v>7</v>
      </c>
      <c r="AP244" s="502">
        <v>2</v>
      </c>
      <c r="AQ244" s="502">
        <v>11</v>
      </c>
      <c r="AR244" s="506">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02">
        <f ca="1">COUNTIF(INDIRECT("H"&amp;(ROW()+12*(($AO244-1)*3+$AP244)-ROW())/12+5):INDIRECT("S"&amp;(ROW()+12*(($AO244-1)*3+$AP244)-ROW())/12+5),AR244)</f>
        <v>0</v>
      </c>
      <c r="AT244" s="506">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502">
        <f ca="1">COUNTIF(INDIRECT("U"&amp;(ROW()+12*(($AO244-1)*3+$AP244)-ROW())/12+5):INDIRECT("AF"&amp;(ROW()+12*(($AO244-1)*3+$AP244)-ROW())/12+5),AT244)</f>
        <v>0</v>
      </c>
      <c r="AV244" s="502">
        <f ca="1">IF(AND(AR244+AT244&gt;0,AS244+AU244&gt;0),COUNTIF(AV$6:AV243,"&gt;0")+1,0)</f>
        <v>0</v>
      </c>
    </row>
    <row r="245" spans="41:48">
      <c r="AO245" s="502">
        <v>7</v>
      </c>
      <c r="AP245" s="502">
        <v>2</v>
      </c>
      <c r="AQ245" s="502">
        <v>12</v>
      </c>
      <c r="AR245" s="506">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02">
        <f ca="1">COUNTIF(INDIRECT("H"&amp;(ROW()+12*(($AO245-1)*3+$AP245)-ROW())/12+5):INDIRECT("S"&amp;(ROW()+12*(($AO245-1)*3+$AP245)-ROW())/12+5),AR245)</f>
        <v>0</v>
      </c>
      <c r="AT245" s="506">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502">
        <f ca="1">COUNTIF(INDIRECT("U"&amp;(ROW()+12*(($AO245-1)*3+$AP245)-ROW())/12+5):INDIRECT("AF"&amp;(ROW()+12*(($AO245-1)*3+$AP245)-ROW())/12+5),AT245)</f>
        <v>0</v>
      </c>
      <c r="AV245" s="502">
        <f ca="1">IF(AND(AR245+AT245&gt;0,AS245+AU245&gt;0),COUNTIF(AV$6:AV244,"&gt;0")+1,0)</f>
        <v>0</v>
      </c>
    </row>
    <row r="246" spans="41:48">
      <c r="AO246" s="502">
        <v>7</v>
      </c>
      <c r="AP246" s="502">
        <v>3</v>
      </c>
      <c r="AQ246" s="502">
        <v>1</v>
      </c>
      <c r="AR246" s="506">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02">
        <f ca="1">COUNTIF(INDIRECT("H"&amp;(ROW()+12*(($AO246-1)*3+$AP246)-ROW())/12+5):INDIRECT("S"&amp;(ROW()+12*(($AO246-1)*3+$AP246)-ROW())/12+5),AR246)</f>
        <v>0</v>
      </c>
      <c r="AT246" s="506">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502">
        <f ca="1">COUNTIF(INDIRECT("U"&amp;(ROW()+12*(($AO246-1)*3+$AP246)-ROW())/12+5):INDIRECT("AF"&amp;(ROW()+12*(($AO246-1)*3+$AP246)-ROW())/12+5),AT246)</f>
        <v>0</v>
      </c>
      <c r="AV246" s="502">
        <f ca="1">IF(AND(AR246+AT246&gt;0,AS246+AU246&gt;0),COUNTIF(AV$6:AV245,"&gt;0")+1,0)</f>
        <v>0</v>
      </c>
    </row>
    <row r="247" spans="41:48">
      <c r="AO247" s="502">
        <v>7</v>
      </c>
      <c r="AP247" s="502">
        <v>3</v>
      </c>
      <c r="AQ247" s="502">
        <v>2</v>
      </c>
      <c r="AR247" s="506">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02">
        <f ca="1">COUNTIF(INDIRECT("H"&amp;(ROW()+12*(($AO247-1)*3+$AP247)-ROW())/12+5):INDIRECT("S"&amp;(ROW()+12*(($AO247-1)*3+$AP247)-ROW())/12+5),AR247)</f>
        <v>0</v>
      </c>
      <c r="AT247" s="506">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502">
        <f ca="1">COUNTIF(INDIRECT("U"&amp;(ROW()+12*(($AO247-1)*3+$AP247)-ROW())/12+5):INDIRECT("AF"&amp;(ROW()+12*(($AO247-1)*3+$AP247)-ROW())/12+5),AT247)</f>
        <v>0</v>
      </c>
      <c r="AV247" s="502">
        <f ca="1">IF(AND(AR247+AT247&gt;0,AS247+AU247&gt;0),COUNTIF(AV$6:AV246,"&gt;0")+1,0)</f>
        <v>0</v>
      </c>
    </row>
    <row r="248" spans="41:48">
      <c r="AO248" s="502">
        <v>7</v>
      </c>
      <c r="AP248" s="502">
        <v>3</v>
      </c>
      <c r="AQ248" s="502">
        <v>3</v>
      </c>
      <c r="AR248" s="506">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02">
        <f ca="1">COUNTIF(INDIRECT("H"&amp;(ROW()+12*(($AO248-1)*3+$AP248)-ROW())/12+5):INDIRECT("S"&amp;(ROW()+12*(($AO248-1)*3+$AP248)-ROW())/12+5),AR248)</f>
        <v>0</v>
      </c>
      <c r="AT248" s="506">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502">
        <f ca="1">COUNTIF(INDIRECT("U"&amp;(ROW()+12*(($AO248-1)*3+$AP248)-ROW())/12+5):INDIRECT("AF"&amp;(ROW()+12*(($AO248-1)*3+$AP248)-ROW())/12+5),AT248)</f>
        <v>0</v>
      </c>
      <c r="AV248" s="502">
        <f ca="1">IF(AND(AR248+AT248&gt;0,AS248+AU248&gt;0),COUNTIF(AV$6:AV247,"&gt;0")+1,0)</f>
        <v>0</v>
      </c>
    </row>
    <row r="249" spans="41:48">
      <c r="AO249" s="502">
        <v>7</v>
      </c>
      <c r="AP249" s="502">
        <v>3</v>
      </c>
      <c r="AQ249" s="502">
        <v>4</v>
      </c>
      <c r="AR249" s="506">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02">
        <f ca="1">COUNTIF(INDIRECT("H"&amp;(ROW()+12*(($AO249-1)*3+$AP249)-ROW())/12+5):INDIRECT("S"&amp;(ROW()+12*(($AO249-1)*3+$AP249)-ROW())/12+5),AR249)</f>
        <v>0</v>
      </c>
      <c r="AT249" s="506">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502">
        <f ca="1">COUNTIF(INDIRECT("U"&amp;(ROW()+12*(($AO249-1)*3+$AP249)-ROW())/12+5):INDIRECT("AF"&amp;(ROW()+12*(($AO249-1)*3+$AP249)-ROW())/12+5),AT249)</f>
        <v>0</v>
      </c>
      <c r="AV249" s="502">
        <f ca="1">IF(AND(AR249+AT249&gt;0,AS249+AU249&gt;0),COUNTIF(AV$6:AV248,"&gt;0")+1,0)</f>
        <v>0</v>
      </c>
    </row>
    <row r="250" spans="41:48">
      <c r="AO250" s="502">
        <v>7</v>
      </c>
      <c r="AP250" s="502">
        <v>3</v>
      </c>
      <c r="AQ250" s="502">
        <v>5</v>
      </c>
      <c r="AR250" s="506">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02">
        <f ca="1">COUNTIF(INDIRECT("H"&amp;(ROW()+12*(($AO250-1)*3+$AP250)-ROW())/12+5):INDIRECT("S"&amp;(ROW()+12*(($AO250-1)*3+$AP250)-ROW())/12+5),AR250)</f>
        <v>0</v>
      </c>
      <c r="AT250" s="506">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502">
        <f ca="1">COUNTIF(INDIRECT("U"&amp;(ROW()+12*(($AO250-1)*3+$AP250)-ROW())/12+5):INDIRECT("AF"&amp;(ROW()+12*(($AO250-1)*3+$AP250)-ROW())/12+5),AT250)</f>
        <v>0</v>
      </c>
      <c r="AV250" s="502">
        <f ca="1">IF(AND(AR250+AT250&gt;0,AS250+AU250&gt;0),COUNTIF(AV$6:AV249,"&gt;0")+1,0)</f>
        <v>0</v>
      </c>
    </row>
    <row r="251" spans="41:48">
      <c r="AO251" s="502">
        <v>7</v>
      </c>
      <c r="AP251" s="502">
        <v>3</v>
      </c>
      <c r="AQ251" s="502">
        <v>6</v>
      </c>
      <c r="AR251" s="506">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02">
        <f ca="1">COUNTIF(INDIRECT("H"&amp;(ROW()+12*(($AO251-1)*3+$AP251)-ROW())/12+5):INDIRECT("S"&amp;(ROW()+12*(($AO251-1)*3+$AP251)-ROW())/12+5),AR251)</f>
        <v>0</v>
      </c>
      <c r="AT251" s="506">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502">
        <f ca="1">COUNTIF(INDIRECT("U"&amp;(ROW()+12*(($AO251-1)*3+$AP251)-ROW())/12+5):INDIRECT("AF"&amp;(ROW()+12*(($AO251-1)*3+$AP251)-ROW())/12+5),AT251)</f>
        <v>0</v>
      </c>
      <c r="AV251" s="502">
        <f ca="1">IF(AND(AR251+AT251&gt;0,AS251+AU251&gt;0),COUNTIF(AV$6:AV250,"&gt;0")+1,0)</f>
        <v>0</v>
      </c>
    </row>
    <row r="252" spans="41:48">
      <c r="AO252" s="502">
        <v>7</v>
      </c>
      <c r="AP252" s="502">
        <v>3</v>
      </c>
      <c r="AQ252" s="502">
        <v>7</v>
      </c>
      <c r="AR252" s="506">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02">
        <f ca="1">COUNTIF(INDIRECT("H"&amp;(ROW()+12*(($AO252-1)*3+$AP252)-ROW())/12+5):INDIRECT("S"&amp;(ROW()+12*(($AO252-1)*3+$AP252)-ROW())/12+5),AR252)</f>
        <v>0</v>
      </c>
      <c r="AT252" s="506">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502">
        <f ca="1">COUNTIF(INDIRECT("U"&amp;(ROW()+12*(($AO252-1)*3+$AP252)-ROW())/12+5):INDIRECT("AF"&amp;(ROW()+12*(($AO252-1)*3+$AP252)-ROW())/12+5),AT252)</f>
        <v>0</v>
      </c>
      <c r="AV252" s="502">
        <f ca="1">IF(AND(AR252+AT252&gt;0,AS252+AU252&gt;0),COUNTIF(AV$6:AV251,"&gt;0")+1,0)</f>
        <v>0</v>
      </c>
    </row>
    <row r="253" spans="41:48">
      <c r="AO253" s="502">
        <v>7</v>
      </c>
      <c r="AP253" s="502">
        <v>3</v>
      </c>
      <c r="AQ253" s="502">
        <v>8</v>
      </c>
      <c r="AR253" s="506">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02">
        <f ca="1">COUNTIF(INDIRECT("H"&amp;(ROW()+12*(($AO253-1)*3+$AP253)-ROW())/12+5):INDIRECT("S"&amp;(ROW()+12*(($AO253-1)*3+$AP253)-ROW())/12+5),AR253)</f>
        <v>0</v>
      </c>
      <c r="AT253" s="506">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502">
        <f ca="1">COUNTIF(INDIRECT("U"&amp;(ROW()+12*(($AO253-1)*3+$AP253)-ROW())/12+5):INDIRECT("AF"&amp;(ROW()+12*(($AO253-1)*3+$AP253)-ROW())/12+5),AT253)</f>
        <v>0</v>
      </c>
      <c r="AV253" s="502">
        <f ca="1">IF(AND(AR253+AT253&gt;0,AS253+AU253&gt;0),COUNTIF(AV$6:AV252,"&gt;0")+1,0)</f>
        <v>0</v>
      </c>
    </row>
    <row r="254" spans="41:48">
      <c r="AO254" s="502">
        <v>7</v>
      </c>
      <c r="AP254" s="502">
        <v>3</v>
      </c>
      <c r="AQ254" s="502">
        <v>9</v>
      </c>
      <c r="AR254" s="506">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02">
        <f ca="1">COUNTIF(INDIRECT("H"&amp;(ROW()+12*(($AO254-1)*3+$AP254)-ROW())/12+5):INDIRECT("S"&amp;(ROW()+12*(($AO254-1)*3+$AP254)-ROW())/12+5),AR254)</f>
        <v>0</v>
      </c>
      <c r="AT254" s="506">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502">
        <f ca="1">COUNTIF(INDIRECT("U"&amp;(ROW()+12*(($AO254-1)*3+$AP254)-ROW())/12+5):INDIRECT("AF"&amp;(ROW()+12*(($AO254-1)*3+$AP254)-ROW())/12+5),AT254)</f>
        <v>0</v>
      </c>
      <c r="AV254" s="502">
        <f ca="1">IF(AND(AR254+AT254&gt;0,AS254+AU254&gt;0),COUNTIF(AV$6:AV253,"&gt;0")+1,0)</f>
        <v>0</v>
      </c>
    </row>
    <row r="255" spans="41:48">
      <c r="AO255" s="502">
        <v>7</v>
      </c>
      <c r="AP255" s="502">
        <v>3</v>
      </c>
      <c r="AQ255" s="502">
        <v>10</v>
      </c>
      <c r="AR255" s="506">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02">
        <f ca="1">COUNTIF(INDIRECT("H"&amp;(ROW()+12*(($AO255-1)*3+$AP255)-ROW())/12+5):INDIRECT("S"&amp;(ROW()+12*(($AO255-1)*3+$AP255)-ROW())/12+5),AR255)</f>
        <v>0</v>
      </c>
      <c r="AT255" s="506">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502">
        <f ca="1">COUNTIF(INDIRECT("U"&amp;(ROW()+12*(($AO255-1)*3+$AP255)-ROW())/12+5):INDIRECT("AF"&amp;(ROW()+12*(($AO255-1)*3+$AP255)-ROW())/12+5),AT255)</f>
        <v>0</v>
      </c>
      <c r="AV255" s="502">
        <f ca="1">IF(AND(AR255+AT255&gt;0,AS255+AU255&gt;0),COUNTIF(AV$6:AV254,"&gt;0")+1,0)</f>
        <v>0</v>
      </c>
    </row>
    <row r="256" spans="41:48">
      <c r="AO256" s="502">
        <v>7</v>
      </c>
      <c r="AP256" s="502">
        <v>3</v>
      </c>
      <c r="AQ256" s="502">
        <v>11</v>
      </c>
      <c r="AR256" s="506">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02">
        <f ca="1">COUNTIF(INDIRECT("H"&amp;(ROW()+12*(($AO256-1)*3+$AP256)-ROW())/12+5):INDIRECT("S"&amp;(ROW()+12*(($AO256-1)*3+$AP256)-ROW())/12+5),AR256)</f>
        <v>0</v>
      </c>
      <c r="AT256" s="506">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502">
        <f ca="1">COUNTIF(INDIRECT("U"&amp;(ROW()+12*(($AO256-1)*3+$AP256)-ROW())/12+5):INDIRECT("AF"&amp;(ROW()+12*(($AO256-1)*3+$AP256)-ROW())/12+5),AT256)</f>
        <v>0</v>
      </c>
      <c r="AV256" s="502">
        <f ca="1">IF(AND(AR256+AT256&gt;0,AS256+AU256&gt;0),COUNTIF(AV$6:AV255,"&gt;0")+1,0)</f>
        <v>0</v>
      </c>
    </row>
    <row r="257" spans="41:48">
      <c r="AO257" s="502">
        <v>7</v>
      </c>
      <c r="AP257" s="502">
        <v>3</v>
      </c>
      <c r="AQ257" s="502">
        <v>12</v>
      </c>
      <c r="AR257" s="506">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02">
        <f ca="1">COUNTIF(INDIRECT("H"&amp;(ROW()+12*(($AO257-1)*3+$AP257)-ROW())/12+5):INDIRECT("S"&amp;(ROW()+12*(($AO257-1)*3+$AP257)-ROW())/12+5),AR257)</f>
        <v>0</v>
      </c>
      <c r="AT257" s="506">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502">
        <f ca="1">COUNTIF(INDIRECT("U"&amp;(ROW()+12*(($AO257-1)*3+$AP257)-ROW())/12+5):INDIRECT("AF"&amp;(ROW()+12*(($AO257-1)*3+$AP257)-ROW())/12+5),AT257)</f>
        <v>0</v>
      </c>
      <c r="AV257" s="502">
        <f ca="1">IF(AND(AR257+AT257&gt;0,AS257+AU257&gt;0),COUNTIF(AV$6:AV256,"&gt;0")+1,0)</f>
        <v>0</v>
      </c>
    </row>
    <row r="258" spans="41:48">
      <c r="AO258" s="502">
        <v>8</v>
      </c>
      <c r="AP258" s="502">
        <v>1</v>
      </c>
      <c r="AQ258" s="502">
        <v>1</v>
      </c>
      <c r="AR258" s="506">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02">
        <f ca="1">COUNTIF(INDIRECT("H"&amp;(ROW()+12*(($AO258-1)*3+$AP258)-ROW())/12+5):INDIRECT("S"&amp;(ROW()+12*(($AO258-1)*3+$AP258)-ROW())/12+5),AR258)</f>
        <v>0</v>
      </c>
      <c r="AT258" s="506">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502">
        <f ca="1">COUNTIF(INDIRECT("U"&amp;(ROW()+12*(($AO258-1)*3+$AP258)-ROW())/12+5):INDIRECT("AF"&amp;(ROW()+12*(($AO258-1)*3+$AP258)-ROW())/12+5),AT258)</f>
        <v>0</v>
      </c>
      <c r="AV258" s="502">
        <f ca="1">IF(AND(AR258+AT258&gt;0,AS258+AU258&gt;0),COUNTIF(AV$6:AV257,"&gt;0")+1,0)</f>
        <v>0</v>
      </c>
    </row>
    <row r="259" spans="41:48">
      <c r="AO259" s="502">
        <v>8</v>
      </c>
      <c r="AP259" s="502">
        <v>1</v>
      </c>
      <c r="AQ259" s="502">
        <v>2</v>
      </c>
      <c r="AR259" s="506">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02">
        <f ca="1">COUNTIF(INDIRECT("H"&amp;(ROW()+12*(($AO259-1)*3+$AP259)-ROW())/12+5):INDIRECT("S"&amp;(ROW()+12*(($AO259-1)*3+$AP259)-ROW())/12+5),AR259)</f>
        <v>0</v>
      </c>
      <c r="AT259" s="506">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502">
        <f ca="1">COUNTIF(INDIRECT("U"&amp;(ROW()+12*(($AO259-1)*3+$AP259)-ROW())/12+5):INDIRECT("AF"&amp;(ROW()+12*(($AO259-1)*3+$AP259)-ROW())/12+5),AT259)</f>
        <v>0</v>
      </c>
      <c r="AV259" s="502">
        <f ca="1">IF(AND(AR259+AT259&gt;0,AS259+AU259&gt;0),COUNTIF(AV$6:AV258,"&gt;0")+1,0)</f>
        <v>0</v>
      </c>
    </row>
    <row r="260" spans="41:48">
      <c r="AO260" s="502">
        <v>8</v>
      </c>
      <c r="AP260" s="502">
        <v>1</v>
      </c>
      <c r="AQ260" s="502">
        <v>3</v>
      </c>
      <c r="AR260" s="506">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02">
        <f ca="1">COUNTIF(INDIRECT("H"&amp;(ROW()+12*(($AO260-1)*3+$AP260)-ROW())/12+5):INDIRECT("S"&amp;(ROW()+12*(($AO260-1)*3+$AP260)-ROW())/12+5),AR260)</f>
        <v>0</v>
      </c>
      <c r="AT260" s="506">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502">
        <f ca="1">COUNTIF(INDIRECT("U"&amp;(ROW()+12*(($AO260-1)*3+$AP260)-ROW())/12+5):INDIRECT("AF"&amp;(ROW()+12*(($AO260-1)*3+$AP260)-ROW())/12+5),AT260)</f>
        <v>0</v>
      </c>
      <c r="AV260" s="502">
        <f ca="1">IF(AND(AR260+AT260&gt;0,AS260+AU260&gt;0),COUNTIF(AV$6:AV259,"&gt;0")+1,0)</f>
        <v>0</v>
      </c>
    </row>
    <row r="261" spans="41:48">
      <c r="AO261" s="502">
        <v>8</v>
      </c>
      <c r="AP261" s="502">
        <v>1</v>
      </c>
      <c r="AQ261" s="502">
        <v>4</v>
      </c>
      <c r="AR261" s="506">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02">
        <f ca="1">COUNTIF(INDIRECT("H"&amp;(ROW()+12*(($AO261-1)*3+$AP261)-ROW())/12+5):INDIRECT("S"&amp;(ROW()+12*(($AO261-1)*3+$AP261)-ROW())/12+5),AR261)</f>
        <v>0</v>
      </c>
      <c r="AT261" s="506">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502">
        <f ca="1">COUNTIF(INDIRECT("U"&amp;(ROW()+12*(($AO261-1)*3+$AP261)-ROW())/12+5):INDIRECT("AF"&amp;(ROW()+12*(($AO261-1)*3+$AP261)-ROW())/12+5),AT261)</f>
        <v>0</v>
      </c>
      <c r="AV261" s="502">
        <f ca="1">IF(AND(AR261+AT261&gt;0,AS261+AU261&gt;0),COUNTIF(AV$6:AV260,"&gt;0")+1,0)</f>
        <v>0</v>
      </c>
    </row>
    <row r="262" spans="41:48">
      <c r="AO262" s="502">
        <v>8</v>
      </c>
      <c r="AP262" s="502">
        <v>1</v>
      </c>
      <c r="AQ262" s="502">
        <v>5</v>
      </c>
      <c r="AR262" s="506">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02">
        <f ca="1">COUNTIF(INDIRECT("H"&amp;(ROW()+12*(($AO262-1)*3+$AP262)-ROW())/12+5):INDIRECT("S"&amp;(ROW()+12*(($AO262-1)*3+$AP262)-ROW())/12+5),AR262)</f>
        <v>0</v>
      </c>
      <c r="AT262" s="506">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502">
        <f ca="1">COUNTIF(INDIRECT("U"&amp;(ROW()+12*(($AO262-1)*3+$AP262)-ROW())/12+5):INDIRECT("AF"&amp;(ROW()+12*(($AO262-1)*3+$AP262)-ROW())/12+5),AT262)</f>
        <v>0</v>
      </c>
      <c r="AV262" s="502">
        <f ca="1">IF(AND(AR262+AT262&gt;0,AS262+AU262&gt;0),COUNTIF(AV$6:AV261,"&gt;0")+1,0)</f>
        <v>0</v>
      </c>
    </row>
    <row r="263" spans="41:48">
      <c r="AO263" s="502">
        <v>8</v>
      </c>
      <c r="AP263" s="502">
        <v>1</v>
      </c>
      <c r="AQ263" s="502">
        <v>6</v>
      </c>
      <c r="AR263" s="506">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02">
        <f ca="1">COUNTIF(INDIRECT("H"&amp;(ROW()+12*(($AO263-1)*3+$AP263)-ROW())/12+5):INDIRECT("S"&amp;(ROW()+12*(($AO263-1)*3+$AP263)-ROW())/12+5),AR263)</f>
        <v>0</v>
      </c>
      <c r="AT263" s="506">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502">
        <f ca="1">COUNTIF(INDIRECT("U"&amp;(ROW()+12*(($AO263-1)*3+$AP263)-ROW())/12+5):INDIRECT("AF"&amp;(ROW()+12*(($AO263-1)*3+$AP263)-ROW())/12+5),AT263)</f>
        <v>0</v>
      </c>
      <c r="AV263" s="502">
        <f ca="1">IF(AND(AR263+AT263&gt;0,AS263+AU263&gt;0),COUNTIF(AV$6:AV262,"&gt;0")+1,0)</f>
        <v>0</v>
      </c>
    </row>
    <row r="264" spans="41:48">
      <c r="AO264" s="502">
        <v>8</v>
      </c>
      <c r="AP264" s="502">
        <v>1</v>
      </c>
      <c r="AQ264" s="502">
        <v>7</v>
      </c>
      <c r="AR264" s="506">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02">
        <f ca="1">COUNTIF(INDIRECT("H"&amp;(ROW()+12*(($AO264-1)*3+$AP264)-ROW())/12+5):INDIRECT("S"&amp;(ROW()+12*(($AO264-1)*3+$AP264)-ROW())/12+5),AR264)</f>
        <v>0</v>
      </c>
      <c r="AT264" s="506">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502">
        <f ca="1">COUNTIF(INDIRECT("U"&amp;(ROW()+12*(($AO264-1)*3+$AP264)-ROW())/12+5):INDIRECT("AF"&amp;(ROW()+12*(($AO264-1)*3+$AP264)-ROW())/12+5),AT264)</f>
        <v>0</v>
      </c>
      <c r="AV264" s="502">
        <f ca="1">IF(AND(AR264+AT264&gt;0,AS264+AU264&gt;0),COUNTIF(AV$6:AV263,"&gt;0")+1,0)</f>
        <v>0</v>
      </c>
    </row>
    <row r="265" spans="41:48">
      <c r="AO265" s="502">
        <v>8</v>
      </c>
      <c r="AP265" s="502">
        <v>1</v>
      </c>
      <c r="AQ265" s="502">
        <v>8</v>
      </c>
      <c r="AR265" s="506">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02">
        <f ca="1">COUNTIF(INDIRECT("H"&amp;(ROW()+12*(($AO265-1)*3+$AP265)-ROW())/12+5):INDIRECT("S"&amp;(ROW()+12*(($AO265-1)*3+$AP265)-ROW())/12+5),AR265)</f>
        <v>0</v>
      </c>
      <c r="AT265" s="506">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502">
        <f ca="1">COUNTIF(INDIRECT("U"&amp;(ROW()+12*(($AO265-1)*3+$AP265)-ROW())/12+5):INDIRECT("AF"&amp;(ROW()+12*(($AO265-1)*3+$AP265)-ROW())/12+5),AT265)</f>
        <v>0</v>
      </c>
      <c r="AV265" s="502">
        <f ca="1">IF(AND(AR265+AT265&gt;0,AS265+AU265&gt;0),COUNTIF(AV$6:AV264,"&gt;0")+1,0)</f>
        <v>0</v>
      </c>
    </row>
    <row r="266" spans="41:48">
      <c r="AO266" s="502">
        <v>8</v>
      </c>
      <c r="AP266" s="502">
        <v>1</v>
      </c>
      <c r="AQ266" s="502">
        <v>9</v>
      </c>
      <c r="AR266" s="506">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02">
        <f ca="1">COUNTIF(INDIRECT("H"&amp;(ROW()+12*(($AO266-1)*3+$AP266)-ROW())/12+5):INDIRECT("S"&amp;(ROW()+12*(($AO266-1)*3+$AP266)-ROW())/12+5),AR266)</f>
        <v>0</v>
      </c>
      <c r="AT266" s="506">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502">
        <f ca="1">COUNTIF(INDIRECT("U"&amp;(ROW()+12*(($AO266-1)*3+$AP266)-ROW())/12+5):INDIRECT("AF"&amp;(ROW()+12*(($AO266-1)*3+$AP266)-ROW())/12+5),AT266)</f>
        <v>0</v>
      </c>
      <c r="AV266" s="502">
        <f ca="1">IF(AND(AR266+AT266&gt;0,AS266+AU266&gt;0),COUNTIF(AV$6:AV265,"&gt;0")+1,0)</f>
        <v>0</v>
      </c>
    </row>
    <row r="267" spans="41:48">
      <c r="AO267" s="502">
        <v>8</v>
      </c>
      <c r="AP267" s="502">
        <v>1</v>
      </c>
      <c r="AQ267" s="502">
        <v>10</v>
      </c>
      <c r="AR267" s="506">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02">
        <f ca="1">COUNTIF(INDIRECT("H"&amp;(ROW()+12*(($AO267-1)*3+$AP267)-ROW())/12+5):INDIRECT("S"&amp;(ROW()+12*(($AO267-1)*3+$AP267)-ROW())/12+5),AR267)</f>
        <v>0</v>
      </c>
      <c r="AT267" s="506">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502">
        <f ca="1">COUNTIF(INDIRECT("U"&amp;(ROW()+12*(($AO267-1)*3+$AP267)-ROW())/12+5):INDIRECT("AF"&amp;(ROW()+12*(($AO267-1)*3+$AP267)-ROW())/12+5),AT267)</f>
        <v>0</v>
      </c>
      <c r="AV267" s="502">
        <f ca="1">IF(AND(AR267+AT267&gt;0,AS267+AU267&gt;0),COUNTIF(AV$6:AV266,"&gt;0")+1,0)</f>
        <v>0</v>
      </c>
    </row>
    <row r="268" spans="41:48">
      <c r="AO268" s="502">
        <v>8</v>
      </c>
      <c r="AP268" s="502">
        <v>1</v>
      </c>
      <c r="AQ268" s="502">
        <v>11</v>
      </c>
      <c r="AR268" s="506">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02">
        <f ca="1">COUNTIF(INDIRECT("H"&amp;(ROW()+12*(($AO268-1)*3+$AP268)-ROW())/12+5):INDIRECT("S"&amp;(ROW()+12*(($AO268-1)*3+$AP268)-ROW())/12+5),AR268)</f>
        <v>0</v>
      </c>
      <c r="AT268" s="506">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502">
        <f ca="1">COUNTIF(INDIRECT("U"&amp;(ROW()+12*(($AO268-1)*3+$AP268)-ROW())/12+5):INDIRECT("AF"&amp;(ROW()+12*(($AO268-1)*3+$AP268)-ROW())/12+5),AT268)</f>
        <v>0</v>
      </c>
      <c r="AV268" s="502">
        <f ca="1">IF(AND(AR268+AT268&gt;0,AS268+AU268&gt;0),COUNTIF(AV$6:AV267,"&gt;0")+1,0)</f>
        <v>0</v>
      </c>
    </row>
    <row r="269" spans="41:48">
      <c r="AO269" s="502">
        <v>8</v>
      </c>
      <c r="AP269" s="502">
        <v>1</v>
      </c>
      <c r="AQ269" s="502">
        <v>12</v>
      </c>
      <c r="AR269" s="506">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02">
        <f ca="1">COUNTIF(INDIRECT("H"&amp;(ROW()+12*(($AO269-1)*3+$AP269)-ROW())/12+5):INDIRECT("S"&amp;(ROW()+12*(($AO269-1)*3+$AP269)-ROW())/12+5),AR269)</f>
        <v>0</v>
      </c>
      <c r="AT269" s="506">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502">
        <f ca="1">COUNTIF(INDIRECT("U"&amp;(ROW()+12*(($AO269-1)*3+$AP269)-ROW())/12+5):INDIRECT("AF"&amp;(ROW()+12*(($AO269-1)*3+$AP269)-ROW())/12+5),AT269)</f>
        <v>0</v>
      </c>
      <c r="AV269" s="502">
        <f ca="1">IF(AND(AR269+AT269&gt;0,AS269+AU269&gt;0),COUNTIF(AV$6:AV268,"&gt;0")+1,0)</f>
        <v>0</v>
      </c>
    </row>
    <row r="270" spans="41:48">
      <c r="AO270" s="502">
        <v>8</v>
      </c>
      <c r="AP270" s="502">
        <v>2</v>
      </c>
      <c r="AQ270" s="502">
        <v>1</v>
      </c>
      <c r="AR270" s="506">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02">
        <f ca="1">COUNTIF(INDIRECT("H"&amp;(ROW()+12*(($AO270-1)*3+$AP270)-ROW())/12+5):INDIRECT("S"&amp;(ROW()+12*(($AO270-1)*3+$AP270)-ROW())/12+5),AR270)</f>
        <v>0</v>
      </c>
      <c r="AT270" s="506">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502">
        <f ca="1">COUNTIF(INDIRECT("U"&amp;(ROW()+12*(($AO270-1)*3+$AP270)-ROW())/12+5):INDIRECT("AF"&amp;(ROW()+12*(($AO270-1)*3+$AP270)-ROW())/12+5),AT270)</f>
        <v>0</v>
      </c>
      <c r="AV270" s="502">
        <f ca="1">IF(AND(AR270+AT270&gt;0,AS270+AU270&gt;0),COUNTIF(AV$6:AV269,"&gt;0")+1,0)</f>
        <v>0</v>
      </c>
    </row>
    <row r="271" spans="41:48">
      <c r="AO271" s="502">
        <v>8</v>
      </c>
      <c r="AP271" s="502">
        <v>2</v>
      </c>
      <c r="AQ271" s="502">
        <v>2</v>
      </c>
      <c r="AR271" s="506">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02">
        <f ca="1">COUNTIF(INDIRECT("H"&amp;(ROW()+12*(($AO271-1)*3+$AP271)-ROW())/12+5):INDIRECT("S"&amp;(ROW()+12*(($AO271-1)*3+$AP271)-ROW())/12+5),AR271)</f>
        <v>0</v>
      </c>
      <c r="AT271" s="506">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502">
        <f ca="1">COUNTIF(INDIRECT("U"&amp;(ROW()+12*(($AO271-1)*3+$AP271)-ROW())/12+5):INDIRECT("AF"&amp;(ROW()+12*(($AO271-1)*3+$AP271)-ROW())/12+5),AT271)</f>
        <v>0</v>
      </c>
      <c r="AV271" s="502">
        <f ca="1">IF(AND(AR271+AT271&gt;0,AS271+AU271&gt;0),COUNTIF(AV$6:AV270,"&gt;0")+1,0)</f>
        <v>0</v>
      </c>
    </row>
    <row r="272" spans="41:48">
      <c r="AO272" s="502">
        <v>8</v>
      </c>
      <c r="AP272" s="502">
        <v>2</v>
      </c>
      <c r="AQ272" s="502">
        <v>3</v>
      </c>
      <c r="AR272" s="506">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02">
        <f ca="1">COUNTIF(INDIRECT("H"&amp;(ROW()+12*(($AO272-1)*3+$AP272)-ROW())/12+5):INDIRECT("S"&amp;(ROW()+12*(($AO272-1)*3+$AP272)-ROW())/12+5),AR272)</f>
        <v>0</v>
      </c>
      <c r="AT272" s="506">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502">
        <f ca="1">COUNTIF(INDIRECT("U"&amp;(ROW()+12*(($AO272-1)*3+$AP272)-ROW())/12+5):INDIRECT("AF"&amp;(ROW()+12*(($AO272-1)*3+$AP272)-ROW())/12+5),AT272)</f>
        <v>0</v>
      </c>
      <c r="AV272" s="502">
        <f ca="1">IF(AND(AR272+AT272&gt;0,AS272+AU272&gt;0),COUNTIF(AV$6:AV271,"&gt;0")+1,0)</f>
        <v>0</v>
      </c>
    </row>
    <row r="273" spans="41:48">
      <c r="AO273" s="502">
        <v>8</v>
      </c>
      <c r="AP273" s="502">
        <v>2</v>
      </c>
      <c r="AQ273" s="502">
        <v>4</v>
      </c>
      <c r="AR273" s="506">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02">
        <f ca="1">COUNTIF(INDIRECT("H"&amp;(ROW()+12*(($AO273-1)*3+$AP273)-ROW())/12+5):INDIRECT("S"&amp;(ROW()+12*(($AO273-1)*3+$AP273)-ROW())/12+5),AR273)</f>
        <v>0</v>
      </c>
      <c r="AT273" s="506">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502">
        <f ca="1">COUNTIF(INDIRECT("U"&amp;(ROW()+12*(($AO273-1)*3+$AP273)-ROW())/12+5):INDIRECT("AF"&amp;(ROW()+12*(($AO273-1)*3+$AP273)-ROW())/12+5),AT273)</f>
        <v>0</v>
      </c>
      <c r="AV273" s="502">
        <f ca="1">IF(AND(AR273+AT273&gt;0,AS273+AU273&gt;0),COUNTIF(AV$6:AV272,"&gt;0")+1,0)</f>
        <v>0</v>
      </c>
    </row>
    <row r="274" spans="41:48">
      <c r="AO274" s="502">
        <v>8</v>
      </c>
      <c r="AP274" s="502">
        <v>2</v>
      </c>
      <c r="AQ274" s="502">
        <v>5</v>
      </c>
      <c r="AR274" s="506">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02">
        <f ca="1">COUNTIF(INDIRECT("H"&amp;(ROW()+12*(($AO274-1)*3+$AP274)-ROW())/12+5):INDIRECT("S"&amp;(ROW()+12*(($AO274-1)*3+$AP274)-ROW())/12+5),AR274)</f>
        <v>0</v>
      </c>
      <c r="AT274" s="506">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502">
        <f ca="1">COUNTIF(INDIRECT("U"&amp;(ROW()+12*(($AO274-1)*3+$AP274)-ROW())/12+5):INDIRECT("AF"&amp;(ROW()+12*(($AO274-1)*3+$AP274)-ROW())/12+5),AT274)</f>
        <v>0</v>
      </c>
      <c r="AV274" s="502">
        <f ca="1">IF(AND(AR274+AT274&gt;0,AS274+AU274&gt;0),COUNTIF(AV$6:AV273,"&gt;0")+1,0)</f>
        <v>0</v>
      </c>
    </row>
    <row r="275" spans="41:48">
      <c r="AO275" s="502">
        <v>8</v>
      </c>
      <c r="AP275" s="502">
        <v>2</v>
      </c>
      <c r="AQ275" s="502">
        <v>6</v>
      </c>
      <c r="AR275" s="506">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02">
        <f ca="1">COUNTIF(INDIRECT("H"&amp;(ROW()+12*(($AO275-1)*3+$AP275)-ROW())/12+5):INDIRECT("S"&amp;(ROW()+12*(($AO275-1)*3+$AP275)-ROW())/12+5),AR275)</f>
        <v>0</v>
      </c>
      <c r="AT275" s="506">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502">
        <f ca="1">COUNTIF(INDIRECT("U"&amp;(ROW()+12*(($AO275-1)*3+$AP275)-ROW())/12+5):INDIRECT("AF"&amp;(ROW()+12*(($AO275-1)*3+$AP275)-ROW())/12+5),AT275)</f>
        <v>0</v>
      </c>
      <c r="AV275" s="502">
        <f ca="1">IF(AND(AR275+AT275&gt;0,AS275+AU275&gt;0),COUNTIF(AV$6:AV274,"&gt;0")+1,0)</f>
        <v>0</v>
      </c>
    </row>
    <row r="276" spans="41:48">
      <c r="AO276" s="502">
        <v>8</v>
      </c>
      <c r="AP276" s="502">
        <v>2</v>
      </c>
      <c r="AQ276" s="502">
        <v>7</v>
      </c>
      <c r="AR276" s="506">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02">
        <f ca="1">COUNTIF(INDIRECT("H"&amp;(ROW()+12*(($AO276-1)*3+$AP276)-ROW())/12+5):INDIRECT("S"&amp;(ROW()+12*(($AO276-1)*3+$AP276)-ROW())/12+5),AR276)</f>
        <v>0</v>
      </c>
      <c r="AT276" s="506">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502">
        <f ca="1">COUNTIF(INDIRECT("U"&amp;(ROW()+12*(($AO276-1)*3+$AP276)-ROW())/12+5):INDIRECT("AF"&amp;(ROW()+12*(($AO276-1)*3+$AP276)-ROW())/12+5),AT276)</f>
        <v>0</v>
      </c>
      <c r="AV276" s="502">
        <f ca="1">IF(AND(AR276+AT276&gt;0,AS276+AU276&gt;0),COUNTIF(AV$6:AV275,"&gt;0")+1,0)</f>
        <v>0</v>
      </c>
    </row>
    <row r="277" spans="41:48">
      <c r="AO277" s="502">
        <v>8</v>
      </c>
      <c r="AP277" s="502">
        <v>2</v>
      </c>
      <c r="AQ277" s="502">
        <v>8</v>
      </c>
      <c r="AR277" s="506">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02">
        <f ca="1">COUNTIF(INDIRECT("H"&amp;(ROW()+12*(($AO277-1)*3+$AP277)-ROW())/12+5):INDIRECT("S"&amp;(ROW()+12*(($AO277-1)*3+$AP277)-ROW())/12+5),AR277)</f>
        <v>0</v>
      </c>
      <c r="AT277" s="506">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502">
        <f ca="1">COUNTIF(INDIRECT("U"&amp;(ROW()+12*(($AO277-1)*3+$AP277)-ROW())/12+5):INDIRECT("AF"&amp;(ROW()+12*(($AO277-1)*3+$AP277)-ROW())/12+5),AT277)</f>
        <v>0</v>
      </c>
      <c r="AV277" s="502">
        <f ca="1">IF(AND(AR277+AT277&gt;0,AS277+AU277&gt;0),COUNTIF(AV$6:AV276,"&gt;0")+1,0)</f>
        <v>0</v>
      </c>
    </row>
    <row r="278" spans="41:48">
      <c r="AO278" s="502">
        <v>8</v>
      </c>
      <c r="AP278" s="502">
        <v>2</v>
      </c>
      <c r="AQ278" s="502">
        <v>9</v>
      </c>
      <c r="AR278" s="506">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02">
        <f ca="1">COUNTIF(INDIRECT("H"&amp;(ROW()+12*(($AO278-1)*3+$AP278)-ROW())/12+5):INDIRECT("S"&amp;(ROW()+12*(($AO278-1)*3+$AP278)-ROW())/12+5),AR278)</f>
        <v>0</v>
      </c>
      <c r="AT278" s="506">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502">
        <f ca="1">COUNTIF(INDIRECT("U"&amp;(ROW()+12*(($AO278-1)*3+$AP278)-ROW())/12+5):INDIRECT("AF"&amp;(ROW()+12*(($AO278-1)*3+$AP278)-ROW())/12+5),AT278)</f>
        <v>0</v>
      </c>
      <c r="AV278" s="502">
        <f ca="1">IF(AND(AR278+AT278&gt;0,AS278+AU278&gt;0),COUNTIF(AV$6:AV277,"&gt;0")+1,0)</f>
        <v>0</v>
      </c>
    </row>
    <row r="279" spans="41:48">
      <c r="AO279" s="502">
        <v>8</v>
      </c>
      <c r="AP279" s="502">
        <v>2</v>
      </c>
      <c r="AQ279" s="502">
        <v>10</v>
      </c>
      <c r="AR279" s="506">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02">
        <f ca="1">COUNTIF(INDIRECT("H"&amp;(ROW()+12*(($AO279-1)*3+$AP279)-ROW())/12+5):INDIRECT("S"&amp;(ROW()+12*(($AO279-1)*3+$AP279)-ROW())/12+5),AR279)</f>
        <v>0</v>
      </c>
      <c r="AT279" s="506">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502">
        <f ca="1">COUNTIF(INDIRECT("U"&amp;(ROW()+12*(($AO279-1)*3+$AP279)-ROW())/12+5):INDIRECT("AF"&amp;(ROW()+12*(($AO279-1)*3+$AP279)-ROW())/12+5),AT279)</f>
        <v>0</v>
      </c>
      <c r="AV279" s="502">
        <f ca="1">IF(AND(AR279+AT279&gt;0,AS279+AU279&gt;0),COUNTIF(AV$6:AV278,"&gt;0")+1,0)</f>
        <v>0</v>
      </c>
    </row>
    <row r="280" spans="41:48">
      <c r="AO280" s="502">
        <v>8</v>
      </c>
      <c r="AP280" s="502">
        <v>2</v>
      </c>
      <c r="AQ280" s="502">
        <v>11</v>
      </c>
      <c r="AR280" s="506">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02">
        <f ca="1">COUNTIF(INDIRECT("H"&amp;(ROW()+12*(($AO280-1)*3+$AP280)-ROW())/12+5):INDIRECT("S"&amp;(ROW()+12*(($AO280-1)*3+$AP280)-ROW())/12+5),AR280)</f>
        <v>0</v>
      </c>
      <c r="AT280" s="506">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502">
        <f ca="1">COUNTIF(INDIRECT("U"&amp;(ROW()+12*(($AO280-1)*3+$AP280)-ROW())/12+5):INDIRECT("AF"&amp;(ROW()+12*(($AO280-1)*3+$AP280)-ROW())/12+5),AT280)</f>
        <v>0</v>
      </c>
      <c r="AV280" s="502">
        <f ca="1">IF(AND(AR280+AT280&gt;0,AS280+AU280&gt;0),COUNTIF(AV$6:AV279,"&gt;0")+1,0)</f>
        <v>0</v>
      </c>
    </row>
    <row r="281" spans="41:48">
      <c r="AO281" s="502">
        <v>8</v>
      </c>
      <c r="AP281" s="502">
        <v>2</v>
      </c>
      <c r="AQ281" s="502">
        <v>12</v>
      </c>
      <c r="AR281" s="506">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02">
        <f ca="1">COUNTIF(INDIRECT("H"&amp;(ROW()+12*(($AO281-1)*3+$AP281)-ROW())/12+5):INDIRECT("S"&amp;(ROW()+12*(($AO281-1)*3+$AP281)-ROW())/12+5),AR281)</f>
        <v>0</v>
      </c>
      <c r="AT281" s="506">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502">
        <f ca="1">COUNTIF(INDIRECT("U"&amp;(ROW()+12*(($AO281-1)*3+$AP281)-ROW())/12+5):INDIRECT("AF"&amp;(ROW()+12*(($AO281-1)*3+$AP281)-ROW())/12+5),AT281)</f>
        <v>0</v>
      </c>
      <c r="AV281" s="502">
        <f ca="1">IF(AND(AR281+AT281&gt;0,AS281+AU281&gt;0),COUNTIF(AV$6:AV280,"&gt;0")+1,0)</f>
        <v>0</v>
      </c>
    </row>
    <row r="282" spans="41:48">
      <c r="AO282" s="502">
        <v>8</v>
      </c>
      <c r="AP282" s="502">
        <v>3</v>
      </c>
      <c r="AQ282" s="502">
        <v>1</v>
      </c>
      <c r="AR282" s="506">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02">
        <f ca="1">COUNTIF(INDIRECT("H"&amp;(ROW()+12*(($AO282-1)*3+$AP282)-ROW())/12+5):INDIRECT("S"&amp;(ROW()+12*(($AO282-1)*3+$AP282)-ROW())/12+5),AR282)</f>
        <v>0</v>
      </c>
      <c r="AT282" s="506">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502">
        <f ca="1">COUNTIF(INDIRECT("U"&amp;(ROW()+12*(($AO282-1)*3+$AP282)-ROW())/12+5):INDIRECT("AF"&amp;(ROW()+12*(($AO282-1)*3+$AP282)-ROW())/12+5),AT282)</f>
        <v>0</v>
      </c>
      <c r="AV282" s="502">
        <f ca="1">IF(AND(AR282+AT282&gt;0,AS282+AU282&gt;0),COUNTIF(AV$6:AV281,"&gt;0")+1,0)</f>
        <v>0</v>
      </c>
    </row>
    <row r="283" spans="41:48">
      <c r="AO283" s="502">
        <v>8</v>
      </c>
      <c r="AP283" s="502">
        <v>3</v>
      </c>
      <c r="AQ283" s="502">
        <v>2</v>
      </c>
      <c r="AR283" s="506">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02">
        <f ca="1">COUNTIF(INDIRECT("H"&amp;(ROW()+12*(($AO283-1)*3+$AP283)-ROW())/12+5):INDIRECT("S"&amp;(ROW()+12*(($AO283-1)*3+$AP283)-ROW())/12+5),AR283)</f>
        <v>0</v>
      </c>
      <c r="AT283" s="506">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502">
        <f ca="1">COUNTIF(INDIRECT("U"&amp;(ROW()+12*(($AO283-1)*3+$AP283)-ROW())/12+5):INDIRECT("AF"&amp;(ROW()+12*(($AO283-1)*3+$AP283)-ROW())/12+5),AT283)</f>
        <v>0</v>
      </c>
      <c r="AV283" s="502">
        <f ca="1">IF(AND(AR283+AT283&gt;0,AS283+AU283&gt;0),COUNTIF(AV$6:AV282,"&gt;0")+1,0)</f>
        <v>0</v>
      </c>
    </row>
    <row r="284" spans="41:48">
      <c r="AO284" s="502">
        <v>8</v>
      </c>
      <c r="AP284" s="502">
        <v>3</v>
      </c>
      <c r="AQ284" s="502">
        <v>3</v>
      </c>
      <c r="AR284" s="506">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02">
        <f ca="1">COUNTIF(INDIRECT("H"&amp;(ROW()+12*(($AO284-1)*3+$AP284)-ROW())/12+5):INDIRECT("S"&amp;(ROW()+12*(($AO284-1)*3+$AP284)-ROW())/12+5),AR284)</f>
        <v>0</v>
      </c>
      <c r="AT284" s="506">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502">
        <f ca="1">COUNTIF(INDIRECT("U"&amp;(ROW()+12*(($AO284-1)*3+$AP284)-ROW())/12+5):INDIRECT("AF"&amp;(ROW()+12*(($AO284-1)*3+$AP284)-ROW())/12+5),AT284)</f>
        <v>0</v>
      </c>
      <c r="AV284" s="502">
        <f ca="1">IF(AND(AR284+AT284&gt;0,AS284+AU284&gt;0),COUNTIF(AV$6:AV283,"&gt;0")+1,0)</f>
        <v>0</v>
      </c>
    </row>
    <row r="285" spans="41:48">
      <c r="AO285" s="502">
        <v>8</v>
      </c>
      <c r="AP285" s="502">
        <v>3</v>
      </c>
      <c r="AQ285" s="502">
        <v>4</v>
      </c>
      <c r="AR285" s="506">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02">
        <f ca="1">COUNTIF(INDIRECT("H"&amp;(ROW()+12*(($AO285-1)*3+$AP285)-ROW())/12+5):INDIRECT("S"&amp;(ROW()+12*(($AO285-1)*3+$AP285)-ROW())/12+5),AR285)</f>
        <v>0</v>
      </c>
      <c r="AT285" s="506">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502">
        <f ca="1">COUNTIF(INDIRECT("U"&amp;(ROW()+12*(($AO285-1)*3+$AP285)-ROW())/12+5):INDIRECT("AF"&amp;(ROW()+12*(($AO285-1)*3+$AP285)-ROW())/12+5),AT285)</f>
        <v>0</v>
      </c>
      <c r="AV285" s="502">
        <f ca="1">IF(AND(AR285+AT285&gt;0,AS285+AU285&gt;0),COUNTIF(AV$6:AV284,"&gt;0")+1,0)</f>
        <v>0</v>
      </c>
    </row>
    <row r="286" spans="41:48">
      <c r="AO286" s="502">
        <v>8</v>
      </c>
      <c r="AP286" s="502">
        <v>3</v>
      </c>
      <c r="AQ286" s="502">
        <v>5</v>
      </c>
      <c r="AR286" s="506">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02">
        <f ca="1">COUNTIF(INDIRECT("H"&amp;(ROW()+12*(($AO286-1)*3+$AP286)-ROW())/12+5):INDIRECT("S"&amp;(ROW()+12*(($AO286-1)*3+$AP286)-ROW())/12+5),AR286)</f>
        <v>0</v>
      </c>
      <c r="AT286" s="506">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502">
        <f ca="1">COUNTIF(INDIRECT("U"&amp;(ROW()+12*(($AO286-1)*3+$AP286)-ROW())/12+5):INDIRECT("AF"&amp;(ROW()+12*(($AO286-1)*3+$AP286)-ROW())/12+5),AT286)</f>
        <v>0</v>
      </c>
      <c r="AV286" s="502">
        <f ca="1">IF(AND(AR286+AT286&gt;0,AS286+AU286&gt;0),COUNTIF(AV$6:AV285,"&gt;0")+1,0)</f>
        <v>0</v>
      </c>
    </row>
    <row r="287" spans="41:48">
      <c r="AO287" s="502">
        <v>8</v>
      </c>
      <c r="AP287" s="502">
        <v>3</v>
      </c>
      <c r="AQ287" s="502">
        <v>6</v>
      </c>
      <c r="AR287" s="506">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02">
        <f ca="1">COUNTIF(INDIRECT("H"&amp;(ROW()+12*(($AO287-1)*3+$AP287)-ROW())/12+5):INDIRECT("S"&amp;(ROW()+12*(($AO287-1)*3+$AP287)-ROW())/12+5),AR287)</f>
        <v>0</v>
      </c>
      <c r="AT287" s="506">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502">
        <f ca="1">COUNTIF(INDIRECT("U"&amp;(ROW()+12*(($AO287-1)*3+$AP287)-ROW())/12+5):INDIRECT("AF"&amp;(ROW()+12*(($AO287-1)*3+$AP287)-ROW())/12+5),AT287)</f>
        <v>0</v>
      </c>
      <c r="AV287" s="502">
        <f ca="1">IF(AND(AR287+AT287&gt;0,AS287+AU287&gt;0),COUNTIF(AV$6:AV286,"&gt;0")+1,0)</f>
        <v>0</v>
      </c>
    </row>
    <row r="288" spans="41:48">
      <c r="AO288" s="502">
        <v>8</v>
      </c>
      <c r="AP288" s="502">
        <v>3</v>
      </c>
      <c r="AQ288" s="502">
        <v>7</v>
      </c>
      <c r="AR288" s="506">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02">
        <f ca="1">COUNTIF(INDIRECT("H"&amp;(ROW()+12*(($AO288-1)*3+$AP288)-ROW())/12+5):INDIRECT("S"&amp;(ROW()+12*(($AO288-1)*3+$AP288)-ROW())/12+5),AR288)</f>
        <v>0</v>
      </c>
      <c r="AT288" s="506">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502">
        <f ca="1">COUNTIF(INDIRECT("U"&amp;(ROW()+12*(($AO288-1)*3+$AP288)-ROW())/12+5):INDIRECT("AF"&amp;(ROW()+12*(($AO288-1)*3+$AP288)-ROW())/12+5),AT288)</f>
        <v>0</v>
      </c>
      <c r="AV288" s="502">
        <f ca="1">IF(AND(AR288+AT288&gt;0,AS288+AU288&gt;0),COUNTIF(AV$6:AV287,"&gt;0")+1,0)</f>
        <v>0</v>
      </c>
    </row>
    <row r="289" spans="41:48">
      <c r="AO289" s="502">
        <v>8</v>
      </c>
      <c r="AP289" s="502">
        <v>3</v>
      </c>
      <c r="AQ289" s="502">
        <v>8</v>
      </c>
      <c r="AR289" s="506">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02">
        <f ca="1">COUNTIF(INDIRECT("H"&amp;(ROW()+12*(($AO289-1)*3+$AP289)-ROW())/12+5):INDIRECT("S"&amp;(ROW()+12*(($AO289-1)*3+$AP289)-ROW())/12+5),AR289)</f>
        <v>0</v>
      </c>
      <c r="AT289" s="506">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502">
        <f ca="1">COUNTIF(INDIRECT("U"&amp;(ROW()+12*(($AO289-1)*3+$AP289)-ROW())/12+5):INDIRECT("AF"&amp;(ROW()+12*(($AO289-1)*3+$AP289)-ROW())/12+5),AT289)</f>
        <v>0</v>
      </c>
      <c r="AV289" s="502">
        <f ca="1">IF(AND(AR289+AT289&gt;0,AS289+AU289&gt;0),COUNTIF(AV$6:AV288,"&gt;0")+1,0)</f>
        <v>0</v>
      </c>
    </row>
    <row r="290" spans="41:48">
      <c r="AO290" s="502">
        <v>8</v>
      </c>
      <c r="AP290" s="502">
        <v>3</v>
      </c>
      <c r="AQ290" s="502">
        <v>9</v>
      </c>
      <c r="AR290" s="506">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02">
        <f ca="1">COUNTIF(INDIRECT("H"&amp;(ROW()+12*(($AO290-1)*3+$AP290)-ROW())/12+5):INDIRECT("S"&amp;(ROW()+12*(($AO290-1)*3+$AP290)-ROW())/12+5),AR290)</f>
        <v>0</v>
      </c>
      <c r="AT290" s="506">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502">
        <f ca="1">COUNTIF(INDIRECT("U"&amp;(ROW()+12*(($AO290-1)*3+$AP290)-ROW())/12+5):INDIRECT("AF"&amp;(ROW()+12*(($AO290-1)*3+$AP290)-ROW())/12+5),AT290)</f>
        <v>0</v>
      </c>
      <c r="AV290" s="502">
        <f ca="1">IF(AND(AR290+AT290&gt;0,AS290+AU290&gt;0),COUNTIF(AV$6:AV289,"&gt;0")+1,0)</f>
        <v>0</v>
      </c>
    </row>
    <row r="291" spans="41:48">
      <c r="AO291" s="502">
        <v>8</v>
      </c>
      <c r="AP291" s="502">
        <v>3</v>
      </c>
      <c r="AQ291" s="502">
        <v>10</v>
      </c>
      <c r="AR291" s="506">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02">
        <f ca="1">COUNTIF(INDIRECT("H"&amp;(ROW()+12*(($AO291-1)*3+$AP291)-ROW())/12+5):INDIRECT("S"&amp;(ROW()+12*(($AO291-1)*3+$AP291)-ROW())/12+5),AR291)</f>
        <v>0</v>
      </c>
      <c r="AT291" s="506">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502">
        <f ca="1">COUNTIF(INDIRECT("U"&amp;(ROW()+12*(($AO291-1)*3+$AP291)-ROW())/12+5):INDIRECT("AF"&amp;(ROW()+12*(($AO291-1)*3+$AP291)-ROW())/12+5),AT291)</f>
        <v>0</v>
      </c>
      <c r="AV291" s="502">
        <f ca="1">IF(AND(AR291+AT291&gt;0,AS291+AU291&gt;0),COUNTIF(AV$6:AV290,"&gt;0")+1,0)</f>
        <v>0</v>
      </c>
    </row>
    <row r="292" spans="41:48">
      <c r="AO292" s="502">
        <v>8</v>
      </c>
      <c r="AP292" s="502">
        <v>3</v>
      </c>
      <c r="AQ292" s="502">
        <v>11</v>
      </c>
      <c r="AR292" s="506">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02">
        <f ca="1">COUNTIF(INDIRECT("H"&amp;(ROW()+12*(($AO292-1)*3+$AP292)-ROW())/12+5):INDIRECT("S"&amp;(ROW()+12*(($AO292-1)*3+$AP292)-ROW())/12+5),AR292)</f>
        <v>0</v>
      </c>
      <c r="AT292" s="506">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502">
        <f ca="1">COUNTIF(INDIRECT("U"&amp;(ROW()+12*(($AO292-1)*3+$AP292)-ROW())/12+5):INDIRECT("AF"&amp;(ROW()+12*(($AO292-1)*3+$AP292)-ROW())/12+5),AT292)</f>
        <v>0</v>
      </c>
      <c r="AV292" s="502">
        <f ca="1">IF(AND(AR292+AT292&gt;0,AS292+AU292&gt;0),COUNTIF(AV$6:AV291,"&gt;0")+1,0)</f>
        <v>0</v>
      </c>
    </row>
    <row r="293" spans="41:48">
      <c r="AO293" s="502">
        <v>8</v>
      </c>
      <c r="AP293" s="502">
        <v>3</v>
      </c>
      <c r="AQ293" s="502">
        <v>12</v>
      </c>
      <c r="AR293" s="506">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02">
        <f ca="1">COUNTIF(INDIRECT("H"&amp;(ROW()+12*(($AO293-1)*3+$AP293)-ROW())/12+5):INDIRECT("S"&amp;(ROW()+12*(($AO293-1)*3+$AP293)-ROW())/12+5),AR293)</f>
        <v>0</v>
      </c>
      <c r="AT293" s="506">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502">
        <f ca="1">COUNTIF(INDIRECT("U"&amp;(ROW()+12*(($AO293-1)*3+$AP293)-ROW())/12+5):INDIRECT("AF"&amp;(ROW()+12*(($AO293-1)*3+$AP293)-ROW())/12+5),AT293)</f>
        <v>0</v>
      </c>
      <c r="AV293" s="502">
        <f ca="1">IF(AND(AR293+AT293&gt;0,AS293+AU293&gt;0),COUNTIF(AV$6:AV292,"&gt;0")+1,0)</f>
        <v>0</v>
      </c>
    </row>
    <row r="294" spans="41:48">
      <c r="AO294" s="502">
        <v>9</v>
      </c>
      <c r="AP294" s="502">
        <v>1</v>
      </c>
      <c r="AQ294" s="502">
        <v>1</v>
      </c>
      <c r="AR294" s="506">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02">
        <f ca="1">COUNTIF(INDIRECT("H"&amp;(ROW()+12*(($AO294-1)*3+$AP294)-ROW())/12+5):INDIRECT("S"&amp;(ROW()+12*(($AO294-1)*3+$AP294)-ROW())/12+5),AR294)</f>
        <v>0</v>
      </c>
      <c r="AT294" s="506">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502">
        <f ca="1">COUNTIF(INDIRECT("U"&amp;(ROW()+12*(($AO294-1)*3+$AP294)-ROW())/12+5):INDIRECT("AF"&amp;(ROW()+12*(($AO294-1)*3+$AP294)-ROW())/12+5),AT294)</f>
        <v>0</v>
      </c>
      <c r="AV294" s="502">
        <f ca="1">IF(AND(AR294+AT294&gt;0,AS294+AU294&gt;0),COUNTIF(AV$6:AV293,"&gt;0")+1,0)</f>
        <v>0</v>
      </c>
    </row>
    <row r="295" spans="41:48">
      <c r="AO295" s="502">
        <v>9</v>
      </c>
      <c r="AP295" s="502">
        <v>1</v>
      </c>
      <c r="AQ295" s="502">
        <v>2</v>
      </c>
      <c r="AR295" s="506">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02">
        <f ca="1">COUNTIF(INDIRECT("H"&amp;(ROW()+12*(($AO295-1)*3+$AP295)-ROW())/12+5):INDIRECT("S"&amp;(ROW()+12*(($AO295-1)*3+$AP295)-ROW())/12+5),AR295)</f>
        <v>0</v>
      </c>
      <c r="AT295" s="506">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502">
        <f ca="1">COUNTIF(INDIRECT("U"&amp;(ROW()+12*(($AO295-1)*3+$AP295)-ROW())/12+5):INDIRECT("AF"&amp;(ROW()+12*(($AO295-1)*3+$AP295)-ROW())/12+5),AT295)</f>
        <v>0</v>
      </c>
      <c r="AV295" s="502">
        <f ca="1">IF(AND(AR295+AT295&gt;0,AS295+AU295&gt;0),COUNTIF(AV$6:AV294,"&gt;0")+1,0)</f>
        <v>0</v>
      </c>
    </row>
    <row r="296" spans="41:48">
      <c r="AO296" s="502">
        <v>9</v>
      </c>
      <c r="AP296" s="502">
        <v>1</v>
      </c>
      <c r="AQ296" s="502">
        <v>3</v>
      </c>
      <c r="AR296" s="506">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02">
        <f ca="1">COUNTIF(INDIRECT("H"&amp;(ROW()+12*(($AO296-1)*3+$AP296)-ROW())/12+5):INDIRECT("S"&amp;(ROW()+12*(($AO296-1)*3+$AP296)-ROW())/12+5),AR296)</f>
        <v>0</v>
      </c>
      <c r="AT296" s="506">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502">
        <f ca="1">COUNTIF(INDIRECT("U"&amp;(ROW()+12*(($AO296-1)*3+$AP296)-ROW())/12+5):INDIRECT("AF"&amp;(ROW()+12*(($AO296-1)*3+$AP296)-ROW())/12+5),AT296)</f>
        <v>0</v>
      </c>
      <c r="AV296" s="502">
        <f ca="1">IF(AND(AR296+AT296&gt;0,AS296+AU296&gt;0),COUNTIF(AV$6:AV295,"&gt;0")+1,0)</f>
        <v>0</v>
      </c>
    </row>
    <row r="297" spans="41:48">
      <c r="AO297" s="502">
        <v>9</v>
      </c>
      <c r="AP297" s="502">
        <v>1</v>
      </c>
      <c r="AQ297" s="502">
        <v>4</v>
      </c>
      <c r="AR297" s="506">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02">
        <f ca="1">COUNTIF(INDIRECT("H"&amp;(ROW()+12*(($AO297-1)*3+$AP297)-ROW())/12+5):INDIRECT("S"&amp;(ROW()+12*(($AO297-1)*3+$AP297)-ROW())/12+5),AR297)</f>
        <v>0</v>
      </c>
      <c r="AT297" s="506">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502">
        <f ca="1">COUNTIF(INDIRECT("U"&amp;(ROW()+12*(($AO297-1)*3+$AP297)-ROW())/12+5):INDIRECT("AF"&amp;(ROW()+12*(($AO297-1)*3+$AP297)-ROW())/12+5),AT297)</f>
        <v>0</v>
      </c>
      <c r="AV297" s="502">
        <f ca="1">IF(AND(AR297+AT297&gt;0,AS297+AU297&gt;0),COUNTIF(AV$6:AV296,"&gt;0")+1,0)</f>
        <v>0</v>
      </c>
    </row>
    <row r="298" spans="41:48">
      <c r="AO298" s="502">
        <v>9</v>
      </c>
      <c r="AP298" s="502">
        <v>1</v>
      </c>
      <c r="AQ298" s="502">
        <v>5</v>
      </c>
      <c r="AR298" s="506">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02">
        <f ca="1">COUNTIF(INDIRECT("H"&amp;(ROW()+12*(($AO298-1)*3+$AP298)-ROW())/12+5):INDIRECT("S"&amp;(ROW()+12*(($AO298-1)*3+$AP298)-ROW())/12+5),AR298)</f>
        <v>0</v>
      </c>
      <c r="AT298" s="506">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502">
        <f ca="1">COUNTIF(INDIRECT("U"&amp;(ROW()+12*(($AO298-1)*3+$AP298)-ROW())/12+5):INDIRECT("AF"&amp;(ROW()+12*(($AO298-1)*3+$AP298)-ROW())/12+5),AT298)</f>
        <v>0</v>
      </c>
      <c r="AV298" s="502">
        <f ca="1">IF(AND(AR298+AT298&gt;0,AS298+AU298&gt;0),COUNTIF(AV$6:AV297,"&gt;0")+1,0)</f>
        <v>0</v>
      </c>
    </row>
    <row r="299" spans="41:48">
      <c r="AO299" s="502">
        <v>9</v>
      </c>
      <c r="AP299" s="502">
        <v>1</v>
      </c>
      <c r="AQ299" s="502">
        <v>6</v>
      </c>
      <c r="AR299" s="506">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02">
        <f ca="1">COUNTIF(INDIRECT("H"&amp;(ROW()+12*(($AO299-1)*3+$AP299)-ROW())/12+5):INDIRECT("S"&amp;(ROW()+12*(($AO299-1)*3+$AP299)-ROW())/12+5),AR299)</f>
        <v>0</v>
      </c>
      <c r="AT299" s="506">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502">
        <f ca="1">COUNTIF(INDIRECT("U"&amp;(ROW()+12*(($AO299-1)*3+$AP299)-ROW())/12+5):INDIRECT("AF"&amp;(ROW()+12*(($AO299-1)*3+$AP299)-ROW())/12+5),AT299)</f>
        <v>0</v>
      </c>
      <c r="AV299" s="502">
        <f ca="1">IF(AND(AR299+AT299&gt;0,AS299+AU299&gt;0),COUNTIF(AV$6:AV298,"&gt;0")+1,0)</f>
        <v>0</v>
      </c>
    </row>
    <row r="300" spans="41:48">
      <c r="AO300" s="502">
        <v>9</v>
      </c>
      <c r="AP300" s="502">
        <v>1</v>
      </c>
      <c r="AQ300" s="502">
        <v>7</v>
      </c>
      <c r="AR300" s="506">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02">
        <f ca="1">COUNTIF(INDIRECT("H"&amp;(ROW()+12*(($AO300-1)*3+$AP300)-ROW())/12+5):INDIRECT("S"&amp;(ROW()+12*(($AO300-1)*3+$AP300)-ROW())/12+5),AR300)</f>
        <v>0</v>
      </c>
      <c r="AT300" s="506">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502">
        <f ca="1">COUNTIF(INDIRECT("U"&amp;(ROW()+12*(($AO300-1)*3+$AP300)-ROW())/12+5):INDIRECT("AF"&amp;(ROW()+12*(($AO300-1)*3+$AP300)-ROW())/12+5),AT300)</f>
        <v>0</v>
      </c>
      <c r="AV300" s="502">
        <f ca="1">IF(AND(AR300+AT300&gt;0,AS300+AU300&gt;0),COUNTIF(AV$6:AV299,"&gt;0")+1,0)</f>
        <v>0</v>
      </c>
    </row>
    <row r="301" spans="41:48">
      <c r="AO301" s="502">
        <v>9</v>
      </c>
      <c r="AP301" s="502">
        <v>1</v>
      </c>
      <c r="AQ301" s="502">
        <v>8</v>
      </c>
      <c r="AR301" s="506">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02">
        <f ca="1">COUNTIF(INDIRECT("H"&amp;(ROW()+12*(($AO301-1)*3+$AP301)-ROW())/12+5):INDIRECT("S"&amp;(ROW()+12*(($AO301-1)*3+$AP301)-ROW())/12+5),AR301)</f>
        <v>0</v>
      </c>
      <c r="AT301" s="506">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502">
        <f ca="1">COUNTIF(INDIRECT("U"&amp;(ROW()+12*(($AO301-1)*3+$AP301)-ROW())/12+5):INDIRECT("AF"&amp;(ROW()+12*(($AO301-1)*3+$AP301)-ROW())/12+5),AT301)</f>
        <v>0</v>
      </c>
      <c r="AV301" s="502">
        <f ca="1">IF(AND(AR301+AT301&gt;0,AS301+AU301&gt;0),COUNTIF(AV$6:AV300,"&gt;0")+1,0)</f>
        <v>0</v>
      </c>
    </row>
    <row r="302" spans="41:48">
      <c r="AO302" s="502">
        <v>9</v>
      </c>
      <c r="AP302" s="502">
        <v>1</v>
      </c>
      <c r="AQ302" s="502">
        <v>9</v>
      </c>
      <c r="AR302" s="506">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02">
        <f ca="1">COUNTIF(INDIRECT("H"&amp;(ROW()+12*(($AO302-1)*3+$AP302)-ROW())/12+5):INDIRECT("S"&amp;(ROW()+12*(($AO302-1)*3+$AP302)-ROW())/12+5),AR302)</f>
        <v>0</v>
      </c>
      <c r="AT302" s="506">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502">
        <f ca="1">COUNTIF(INDIRECT("U"&amp;(ROW()+12*(($AO302-1)*3+$AP302)-ROW())/12+5):INDIRECT("AF"&amp;(ROW()+12*(($AO302-1)*3+$AP302)-ROW())/12+5),AT302)</f>
        <v>0</v>
      </c>
      <c r="AV302" s="502">
        <f ca="1">IF(AND(AR302+AT302&gt;0,AS302+AU302&gt;0),COUNTIF(AV$6:AV301,"&gt;0")+1,0)</f>
        <v>0</v>
      </c>
    </row>
    <row r="303" spans="41:48">
      <c r="AO303" s="502">
        <v>9</v>
      </c>
      <c r="AP303" s="502">
        <v>1</v>
      </c>
      <c r="AQ303" s="502">
        <v>10</v>
      </c>
      <c r="AR303" s="506">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02">
        <f ca="1">COUNTIF(INDIRECT("H"&amp;(ROW()+12*(($AO303-1)*3+$AP303)-ROW())/12+5):INDIRECT("S"&amp;(ROW()+12*(($AO303-1)*3+$AP303)-ROW())/12+5),AR303)</f>
        <v>0</v>
      </c>
      <c r="AT303" s="506">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502">
        <f ca="1">COUNTIF(INDIRECT("U"&amp;(ROW()+12*(($AO303-1)*3+$AP303)-ROW())/12+5):INDIRECT("AF"&amp;(ROW()+12*(($AO303-1)*3+$AP303)-ROW())/12+5),AT303)</f>
        <v>0</v>
      </c>
      <c r="AV303" s="502">
        <f ca="1">IF(AND(AR303+AT303&gt;0,AS303+AU303&gt;0),COUNTIF(AV$6:AV302,"&gt;0")+1,0)</f>
        <v>0</v>
      </c>
    </row>
    <row r="304" spans="41:48">
      <c r="AO304" s="502">
        <v>9</v>
      </c>
      <c r="AP304" s="502">
        <v>1</v>
      </c>
      <c r="AQ304" s="502">
        <v>11</v>
      </c>
      <c r="AR304" s="506">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02">
        <f ca="1">COUNTIF(INDIRECT("H"&amp;(ROW()+12*(($AO304-1)*3+$AP304)-ROW())/12+5):INDIRECT("S"&amp;(ROW()+12*(($AO304-1)*3+$AP304)-ROW())/12+5),AR304)</f>
        <v>0</v>
      </c>
      <c r="AT304" s="506">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502">
        <f ca="1">COUNTIF(INDIRECT("U"&amp;(ROW()+12*(($AO304-1)*3+$AP304)-ROW())/12+5):INDIRECT("AF"&amp;(ROW()+12*(($AO304-1)*3+$AP304)-ROW())/12+5),AT304)</f>
        <v>0</v>
      </c>
      <c r="AV304" s="502">
        <f ca="1">IF(AND(AR304+AT304&gt;0,AS304+AU304&gt;0),COUNTIF(AV$6:AV303,"&gt;0")+1,0)</f>
        <v>0</v>
      </c>
    </row>
    <row r="305" spans="41:48">
      <c r="AO305" s="502">
        <v>9</v>
      </c>
      <c r="AP305" s="502">
        <v>1</v>
      </c>
      <c r="AQ305" s="502">
        <v>12</v>
      </c>
      <c r="AR305" s="506">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02">
        <f ca="1">COUNTIF(INDIRECT("H"&amp;(ROW()+12*(($AO305-1)*3+$AP305)-ROW())/12+5):INDIRECT("S"&amp;(ROW()+12*(($AO305-1)*3+$AP305)-ROW())/12+5),AR305)</f>
        <v>0</v>
      </c>
      <c r="AT305" s="506">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502">
        <f ca="1">COUNTIF(INDIRECT("U"&amp;(ROW()+12*(($AO305-1)*3+$AP305)-ROW())/12+5):INDIRECT("AF"&amp;(ROW()+12*(($AO305-1)*3+$AP305)-ROW())/12+5),AT305)</f>
        <v>0</v>
      </c>
      <c r="AV305" s="502">
        <f ca="1">IF(AND(AR305+AT305&gt;0,AS305+AU305&gt;0),COUNTIF(AV$6:AV304,"&gt;0")+1,0)</f>
        <v>0</v>
      </c>
    </row>
    <row r="306" spans="41:48">
      <c r="AO306" s="502">
        <v>9</v>
      </c>
      <c r="AP306" s="502">
        <v>2</v>
      </c>
      <c r="AQ306" s="502">
        <v>1</v>
      </c>
      <c r="AR306" s="506">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02">
        <f ca="1">COUNTIF(INDIRECT("H"&amp;(ROW()+12*(($AO306-1)*3+$AP306)-ROW())/12+5):INDIRECT("S"&amp;(ROW()+12*(($AO306-1)*3+$AP306)-ROW())/12+5),AR306)</f>
        <v>0</v>
      </c>
      <c r="AT306" s="506">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502">
        <f ca="1">COUNTIF(INDIRECT("U"&amp;(ROW()+12*(($AO306-1)*3+$AP306)-ROW())/12+5):INDIRECT("AF"&amp;(ROW()+12*(($AO306-1)*3+$AP306)-ROW())/12+5),AT306)</f>
        <v>0</v>
      </c>
      <c r="AV306" s="502">
        <f ca="1">IF(AND(AR306+AT306&gt;0,AS306+AU306&gt;0),COUNTIF(AV$6:AV305,"&gt;0")+1,0)</f>
        <v>0</v>
      </c>
    </row>
    <row r="307" spans="41:48">
      <c r="AO307" s="502">
        <v>9</v>
      </c>
      <c r="AP307" s="502">
        <v>2</v>
      </c>
      <c r="AQ307" s="502">
        <v>2</v>
      </c>
      <c r="AR307" s="506">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02">
        <f ca="1">COUNTIF(INDIRECT("H"&amp;(ROW()+12*(($AO307-1)*3+$AP307)-ROW())/12+5):INDIRECT("S"&amp;(ROW()+12*(($AO307-1)*3+$AP307)-ROW())/12+5),AR307)</f>
        <v>0</v>
      </c>
      <c r="AT307" s="506">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502">
        <f ca="1">COUNTIF(INDIRECT("U"&amp;(ROW()+12*(($AO307-1)*3+$AP307)-ROW())/12+5):INDIRECT("AF"&amp;(ROW()+12*(($AO307-1)*3+$AP307)-ROW())/12+5),AT307)</f>
        <v>0</v>
      </c>
      <c r="AV307" s="502">
        <f ca="1">IF(AND(AR307+AT307&gt;0,AS307+AU307&gt;0),COUNTIF(AV$6:AV306,"&gt;0")+1,0)</f>
        <v>0</v>
      </c>
    </row>
    <row r="308" spans="41:48">
      <c r="AO308" s="502">
        <v>9</v>
      </c>
      <c r="AP308" s="502">
        <v>2</v>
      </c>
      <c r="AQ308" s="502">
        <v>3</v>
      </c>
      <c r="AR308" s="506">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02">
        <f ca="1">COUNTIF(INDIRECT("H"&amp;(ROW()+12*(($AO308-1)*3+$AP308)-ROW())/12+5):INDIRECT("S"&amp;(ROW()+12*(($AO308-1)*3+$AP308)-ROW())/12+5),AR308)</f>
        <v>0</v>
      </c>
      <c r="AT308" s="506">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502">
        <f ca="1">COUNTIF(INDIRECT("U"&amp;(ROW()+12*(($AO308-1)*3+$AP308)-ROW())/12+5):INDIRECT("AF"&amp;(ROW()+12*(($AO308-1)*3+$AP308)-ROW())/12+5),AT308)</f>
        <v>0</v>
      </c>
      <c r="AV308" s="502">
        <f ca="1">IF(AND(AR308+AT308&gt;0,AS308+AU308&gt;0),COUNTIF(AV$6:AV307,"&gt;0")+1,0)</f>
        <v>0</v>
      </c>
    </row>
    <row r="309" spans="41:48">
      <c r="AO309" s="502">
        <v>9</v>
      </c>
      <c r="AP309" s="502">
        <v>2</v>
      </c>
      <c r="AQ309" s="502">
        <v>4</v>
      </c>
      <c r="AR309" s="506">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02">
        <f ca="1">COUNTIF(INDIRECT("H"&amp;(ROW()+12*(($AO309-1)*3+$AP309)-ROW())/12+5):INDIRECT("S"&amp;(ROW()+12*(($AO309-1)*3+$AP309)-ROW())/12+5),AR309)</f>
        <v>0</v>
      </c>
      <c r="AT309" s="506">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502">
        <f ca="1">COUNTIF(INDIRECT("U"&amp;(ROW()+12*(($AO309-1)*3+$AP309)-ROW())/12+5):INDIRECT("AF"&amp;(ROW()+12*(($AO309-1)*3+$AP309)-ROW())/12+5),AT309)</f>
        <v>0</v>
      </c>
      <c r="AV309" s="502">
        <f ca="1">IF(AND(AR309+AT309&gt;0,AS309+AU309&gt;0),COUNTIF(AV$6:AV308,"&gt;0")+1,0)</f>
        <v>0</v>
      </c>
    </row>
    <row r="310" spans="41:48">
      <c r="AO310" s="502">
        <v>9</v>
      </c>
      <c r="AP310" s="502">
        <v>2</v>
      </c>
      <c r="AQ310" s="502">
        <v>5</v>
      </c>
      <c r="AR310" s="506">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02">
        <f ca="1">COUNTIF(INDIRECT("H"&amp;(ROW()+12*(($AO310-1)*3+$AP310)-ROW())/12+5):INDIRECT("S"&amp;(ROW()+12*(($AO310-1)*3+$AP310)-ROW())/12+5),AR310)</f>
        <v>0</v>
      </c>
      <c r="AT310" s="506">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502">
        <f ca="1">COUNTIF(INDIRECT("U"&amp;(ROW()+12*(($AO310-1)*3+$AP310)-ROW())/12+5):INDIRECT("AF"&amp;(ROW()+12*(($AO310-1)*3+$AP310)-ROW())/12+5),AT310)</f>
        <v>0</v>
      </c>
      <c r="AV310" s="502">
        <f ca="1">IF(AND(AR310+AT310&gt;0,AS310+AU310&gt;0),COUNTIF(AV$6:AV309,"&gt;0")+1,0)</f>
        <v>0</v>
      </c>
    </row>
    <row r="311" spans="41:48">
      <c r="AO311" s="502">
        <v>9</v>
      </c>
      <c r="AP311" s="502">
        <v>2</v>
      </c>
      <c r="AQ311" s="502">
        <v>6</v>
      </c>
      <c r="AR311" s="506">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02">
        <f ca="1">COUNTIF(INDIRECT("H"&amp;(ROW()+12*(($AO311-1)*3+$AP311)-ROW())/12+5):INDIRECT("S"&amp;(ROW()+12*(($AO311-1)*3+$AP311)-ROW())/12+5),AR311)</f>
        <v>0</v>
      </c>
      <c r="AT311" s="506">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502">
        <f ca="1">COUNTIF(INDIRECT("U"&amp;(ROW()+12*(($AO311-1)*3+$AP311)-ROW())/12+5):INDIRECT("AF"&amp;(ROW()+12*(($AO311-1)*3+$AP311)-ROW())/12+5),AT311)</f>
        <v>0</v>
      </c>
      <c r="AV311" s="502">
        <f ca="1">IF(AND(AR311+AT311&gt;0,AS311+AU311&gt;0),COUNTIF(AV$6:AV310,"&gt;0")+1,0)</f>
        <v>0</v>
      </c>
    </row>
    <row r="312" spans="41:48">
      <c r="AO312" s="502">
        <v>9</v>
      </c>
      <c r="AP312" s="502">
        <v>2</v>
      </c>
      <c r="AQ312" s="502">
        <v>7</v>
      </c>
      <c r="AR312" s="506">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02">
        <f ca="1">COUNTIF(INDIRECT("H"&amp;(ROW()+12*(($AO312-1)*3+$AP312)-ROW())/12+5):INDIRECT("S"&amp;(ROW()+12*(($AO312-1)*3+$AP312)-ROW())/12+5),AR312)</f>
        <v>0</v>
      </c>
      <c r="AT312" s="506">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502">
        <f ca="1">COUNTIF(INDIRECT("U"&amp;(ROW()+12*(($AO312-1)*3+$AP312)-ROW())/12+5):INDIRECT("AF"&amp;(ROW()+12*(($AO312-1)*3+$AP312)-ROW())/12+5),AT312)</f>
        <v>0</v>
      </c>
      <c r="AV312" s="502">
        <f ca="1">IF(AND(AR312+AT312&gt;0,AS312+AU312&gt;0),COUNTIF(AV$6:AV311,"&gt;0")+1,0)</f>
        <v>0</v>
      </c>
    </row>
    <row r="313" spans="41:48">
      <c r="AO313" s="502">
        <v>9</v>
      </c>
      <c r="AP313" s="502">
        <v>2</v>
      </c>
      <c r="AQ313" s="502">
        <v>8</v>
      </c>
      <c r="AR313" s="506">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02">
        <f ca="1">COUNTIF(INDIRECT("H"&amp;(ROW()+12*(($AO313-1)*3+$AP313)-ROW())/12+5):INDIRECT("S"&amp;(ROW()+12*(($AO313-1)*3+$AP313)-ROW())/12+5),AR313)</f>
        <v>0</v>
      </c>
      <c r="AT313" s="506">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502">
        <f ca="1">COUNTIF(INDIRECT("U"&amp;(ROW()+12*(($AO313-1)*3+$AP313)-ROW())/12+5):INDIRECT("AF"&amp;(ROW()+12*(($AO313-1)*3+$AP313)-ROW())/12+5),AT313)</f>
        <v>0</v>
      </c>
      <c r="AV313" s="502">
        <f ca="1">IF(AND(AR313+AT313&gt;0,AS313+AU313&gt;0),COUNTIF(AV$6:AV312,"&gt;0")+1,0)</f>
        <v>0</v>
      </c>
    </row>
    <row r="314" spans="41:48">
      <c r="AO314" s="502">
        <v>9</v>
      </c>
      <c r="AP314" s="502">
        <v>2</v>
      </c>
      <c r="AQ314" s="502">
        <v>9</v>
      </c>
      <c r="AR314" s="506">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02">
        <f ca="1">COUNTIF(INDIRECT("H"&amp;(ROW()+12*(($AO314-1)*3+$AP314)-ROW())/12+5):INDIRECT("S"&amp;(ROW()+12*(($AO314-1)*3+$AP314)-ROW())/12+5),AR314)</f>
        <v>0</v>
      </c>
      <c r="AT314" s="506">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502">
        <f ca="1">COUNTIF(INDIRECT("U"&amp;(ROW()+12*(($AO314-1)*3+$AP314)-ROW())/12+5):INDIRECT("AF"&amp;(ROW()+12*(($AO314-1)*3+$AP314)-ROW())/12+5),AT314)</f>
        <v>0</v>
      </c>
      <c r="AV314" s="502">
        <f ca="1">IF(AND(AR314+AT314&gt;0,AS314+AU314&gt;0),COUNTIF(AV$6:AV313,"&gt;0")+1,0)</f>
        <v>0</v>
      </c>
    </row>
    <row r="315" spans="41:48">
      <c r="AO315" s="502">
        <v>9</v>
      </c>
      <c r="AP315" s="502">
        <v>2</v>
      </c>
      <c r="AQ315" s="502">
        <v>10</v>
      </c>
      <c r="AR315" s="506">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02">
        <f ca="1">COUNTIF(INDIRECT("H"&amp;(ROW()+12*(($AO315-1)*3+$AP315)-ROW())/12+5):INDIRECT("S"&amp;(ROW()+12*(($AO315-1)*3+$AP315)-ROW())/12+5),AR315)</f>
        <v>0</v>
      </c>
      <c r="AT315" s="506">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502">
        <f ca="1">COUNTIF(INDIRECT("U"&amp;(ROW()+12*(($AO315-1)*3+$AP315)-ROW())/12+5):INDIRECT("AF"&amp;(ROW()+12*(($AO315-1)*3+$AP315)-ROW())/12+5),AT315)</f>
        <v>0</v>
      </c>
      <c r="AV315" s="502">
        <f ca="1">IF(AND(AR315+AT315&gt;0,AS315+AU315&gt;0),COUNTIF(AV$6:AV314,"&gt;0")+1,0)</f>
        <v>0</v>
      </c>
    </row>
    <row r="316" spans="41:48">
      <c r="AO316" s="502">
        <v>9</v>
      </c>
      <c r="AP316" s="502">
        <v>2</v>
      </c>
      <c r="AQ316" s="502">
        <v>11</v>
      </c>
      <c r="AR316" s="506">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02">
        <f ca="1">COUNTIF(INDIRECT("H"&amp;(ROW()+12*(($AO316-1)*3+$AP316)-ROW())/12+5):INDIRECT("S"&amp;(ROW()+12*(($AO316-1)*3+$AP316)-ROW())/12+5),AR316)</f>
        <v>0</v>
      </c>
      <c r="AT316" s="506">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502">
        <f ca="1">COUNTIF(INDIRECT("U"&amp;(ROW()+12*(($AO316-1)*3+$AP316)-ROW())/12+5):INDIRECT("AF"&amp;(ROW()+12*(($AO316-1)*3+$AP316)-ROW())/12+5),AT316)</f>
        <v>0</v>
      </c>
      <c r="AV316" s="502">
        <f ca="1">IF(AND(AR316+AT316&gt;0,AS316+AU316&gt;0),COUNTIF(AV$6:AV315,"&gt;0")+1,0)</f>
        <v>0</v>
      </c>
    </row>
    <row r="317" spans="41:48">
      <c r="AO317" s="502">
        <v>9</v>
      </c>
      <c r="AP317" s="502">
        <v>2</v>
      </c>
      <c r="AQ317" s="502">
        <v>12</v>
      </c>
      <c r="AR317" s="506">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02">
        <f ca="1">COUNTIF(INDIRECT("H"&amp;(ROW()+12*(($AO317-1)*3+$AP317)-ROW())/12+5):INDIRECT("S"&amp;(ROW()+12*(($AO317-1)*3+$AP317)-ROW())/12+5),AR317)</f>
        <v>0</v>
      </c>
      <c r="AT317" s="506">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502">
        <f ca="1">COUNTIF(INDIRECT("U"&amp;(ROW()+12*(($AO317-1)*3+$AP317)-ROW())/12+5):INDIRECT("AF"&amp;(ROW()+12*(($AO317-1)*3+$AP317)-ROW())/12+5),AT317)</f>
        <v>0</v>
      </c>
      <c r="AV317" s="502">
        <f ca="1">IF(AND(AR317+AT317&gt;0,AS317+AU317&gt;0),COUNTIF(AV$6:AV316,"&gt;0")+1,0)</f>
        <v>0</v>
      </c>
    </row>
    <row r="318" spans="41:48">
      <c r="AO318" s="502">
        <v>9</v>
      </c>
      <c r="AP318" s="502">
        <v>3</v>
      </c>
      <c r="AQ318" s="502">
        <v>1</v>
      </c>
      <c r="AR318" s="506">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02">
        <f ca="1">COUNTIF(INDIRECT("H"&amp;(ROW()+12*(($AO318-1)*3+$AP318)-ROW())/12+5):INDIRECT("S"&amp;(ROW()+12*(($AO318-1)*3+$AP318)-ROW())/12+5),AR318)</f>
        <v>0</v>
      </c>
      <c r="AT318" s="506">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502">
        <f ca="1">COUNTIF(INDIRECT("U"&amp;(ROW()+12*(($AO318-1)*3+$AP318)-ROW())/12+5):INDIRECT("AF"&amp;(ROW()+12*(($AO318-1)*3+$AP318)-ROW())/12+5),AT318)</f>
        <v>0</v>
      </c>
      <c r="AV318" s="502">
        <f ca="1">IF(AND(AR318+AT318&gt;0,AS318+AU318&gt;0),COUNTIF(AV$6:AV317,"&gt;0")+1,0)</f>
        <v>0</v>
      </c>
    </row>
    <row r="319" spans="41:48">
      <c r="AO319" s="502">
        <v>9</v>
      </c>
      <c r="AP319" s="502">
        <v>3</v>
      </c>
      <c r="AQ319" s="502">
        <v>2</v>
      </c>
      <c r="AR319" s="506">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02">
        <f ca="1">COUNTIF(INDIRECT("H"&amp;(ROW()+12*(($AO319-1)*3+$AP319)-ROW())/12+5):INDIRECT("S"&amp;(ROW()+12*(($AO319-1)*3+$AP319)-ROW())/12+5),AR319)</f>
        <v>0</v>
      </c>
      <c r="AT319" s="506">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502">
        <f ca="1">COUNTIF(INDIRECT("U"&amp;(ROW()+12*(($AO319-1)*3+$AP319)-ROW())/12+5):INDIRECT("AF"&amp;(ROW()+12*(($AO319-1)*3+$AP319)-ROW())/12+5),AT319)</f>
        <v>0</v>
      </c>
      <c r="AV319" s="502">
        <f ca="1">IF(AND(AR319+AT319&gt;0,AS319+AU319&gt;0),COUNTIF(AV$6:AV318,"&gt;0")+1,0)</f>
        <v>0</v>
      </c>
    </row>
    <row r="320" spans="41:48">
      <c r="AO320" s="502">
        <v>9</v>
      </c>
      <c r="AP320" s="502">
        <v>3</v>
      </c>
      <c r="AQ320" s="502">
        <v>3</v>
      </c>
      <c r="AR320" s="506">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02">
        <f ca="1">COUNTIF(INDIRECT("H"&amp;(ROW()+12*(($AO320-1)*3+$AP320)-ROW())/12+5):INDIRECT("S"&amp;(ROW()+12*(($AO320-1)*3+$AP320)-ROW())/12+5),AR320)</f>
        <v>0</v>
      </c>
      <c r="AT320" s="506">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502">
        <f ca="1">COUNTIF(INDIRECT("U"&amp;(ROW()+12*(($AO320-1)*3+$AP320)-ROW())/12+5):INDIRECT("AF"&amp;(ROW()+12*(($AO320-1)*3+$AP320)-ROW())/12+5),AT320)</f>
        <v>0</v>
      </c>
      <c r="AV320" s="502">
        <f ca="1">IF(AND(AR320+AT320&gt;0,AS320+AU320&gt;0),COUNTIF(AV$6:AV319,"&gt;0")+1,0)</f>
        <v>0</v>
      </c>
    </row>
    <row r="321" spans="41:48">
      <c r="AO321" s="502">
        <v>9</v>
      </c>
      <c r="AP321" s="502">
        <v>3</v>
      </c>
      <c r="AQ321" s="502">
        <v>4</v>
      </c>
      <c r="AR321" s="506">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02">
        <f ca="1">COUNTIF(INDIRECT("H"&amp;(ROW()+12*(($AO321-1)*3+$AP321)-ROW())/12+5):INDIRECT("S"&amp;(ROW()+12*(($AO321-1)*3+$AP321)-ROW())/12+5),AR321)</f>
        <v>0</v>
      </c>
      <c r="AT321" s="506">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502">
        <f ca="1">COUNTIF(INDIRECT("U"&amp;(ROW()+12*(($AO321-1)*3+$AP321)-ROW())/12+5):INDIRECT("AF"&amp;(ROW()+12*(($AO321-1)*3+$AP321)-ROW())/12+5),AT321)</f>
        <v>0</v>
      </c>
      <c r="AV321" s="502">
        <f ca="1">IF(AND(AR321+AT321&gt;0,AS321+AU321&gt;0),COUNTIF(AV$6:AV320,"&gt;0")+1,0)</f>
        <v>0</v>
      </c>
    </row>
    <row r="322" spans="41:48">
      <c r="AO322" s="502">
        <v>9</v>
      </c>
      <c r="AP322" s="502">
        <v>3</v>
      </c>
      <c r="AQ322" s="502">
        <v>5</v>
      </c>
      <c r="AR322" s="506">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02">
        <f ca="1">COUNTIF(INDIRECT("H"&amp;(ROW()+12*(($AO322-1)*3+$AP322)-ROW())/12+5):INDIRECT("S"&amp;(ROW()+12*(($AO322-1)*3+$AP322)-ROW())/12+5),AR322)</f>
        <v>0</v>
      </c>
      <c r="AT322" s="506">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502">
        <f ca="1">COUNTIF(INDIRECT("U"&amp;(ROW()+12*(($AO322-1)*3+$AP322)-ROW())/12+5):INDIRECT("AF"&amp;(ROW()+12*(($AO322-1)*3+$AP322)-ROW())/12+5),AT322)</f>
        <v>0</v>
      </c>
      <c r="AV322" s="502">
        <f ca="1">IF(AND(AR322+AT322&gt;0,AS322+AU322&gt;0),COUNTIF(AV$6:AV321,"&gt;0")+1,0)</f>
        <v>0</v>
      </c>
    </row>
    <row r="323" spans="41:48">
      <c r="AO323" s="502">
        <v>9</v>
      </c>
      <c r="AP323" s="502">
        <v>3</v>
      </c>
      <c r="AQ323" s="502">
        <v>6</v>
      </c>
      <c r="AR323" s="506">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02">
        <f ca="1">COUNTIF(INDIRECT("H"&amp;(ROW()+12*(($AO323-1)*3+$AP323)-ROW())/12+5):INDIRECT("S"&amp;(ROW()+12*(($AO323-1)*3+$AP323)-ROW())/12+5),AR323)</f>
        <v>0</v>
      </c>
      <c r="AT323" s="506">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502">
        <f ca="1">COUNTIF(INDIRECT("U"&amp;(ROW()+12*(($AO323-1)*3+$AP323)-ROW())/12+5):INDIRECT("AF"&amp;(ROW()+12*(($AO323-1)*3+$AP323)-ROW())/12+5),AT323)</f>
        <v>0</v>
      </c>
      <c r="AV323" s="502">
        <f ca="1">IF(AND(AR323+AT323&gt;0,AS323+AU323&gt;0),COUNTIF(AV$6:AV322,"&gt;0")+1,0)</f>
        <v>0</v>
      </c>
    </row>
    <row r="324" spans="41:48">
      <c r="AO324" s="502">
        <v>9</v>
      </c>
      <c r="AP324" s="502">
        <v>3</v>
      </c>
      <c r="AQ324" s="502">
        <v>7</v>
      </c>
      <c r="AR324" s="506">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02">
        <f ca="1">COUNTIF(INDIRECT("H"&amp;(ROW()+12*(($AO324-1)*3+$AP324)-ROW())/12+5):INDIRECT("S"&amp;(ROW()+12*(($AO324-1)*3+$AP324)-ROW())/12+5),AR324)</f>
        <v>0</v>
      </c>
      <c r="AT324" s="506">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502">
        <f ca="1">COUNTIF(INDIRECT("U"&amp;(ROW()+12*(($AO324-1)*3+$AP324)-ROW())/12+5):INDIRECT("AF"&amp;(ROW()+12*(($AO324-1)*3+$AP324)-ROW())/12+5),AT324)</f>
        <v>0</v>
      </c>
      <c r="AV324" s="502">
        <f ca="1">IF(AND(AR324+AT324&gt;0,AS324+AU324&gt;0),COUNTIF(AV$6:AV323,"&gt;0")+1,0)</f>
        <v>0</v>
      </c>
    </row>
    <row r="325" spans="41:48">
      <c r="AO325" s="502">
        <v>9</v>
      </c>
      <c r="AP325" s="502">
        <v>3</v>
      </c>
      <c r="AQ325" s="502">
        <v>8</v>
      </c>
      <c r="AR325" s="506">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02">
        <f ca="1">COUNTIF(INDIRECT("H"&amp;(ROW()+12*(($AO325-1)*3+$AP325)-ROW())/12+5):INDIRECT("S"&amp;(ROW()+12*(($AO325-1)*3+$AP325)-ROW())/12+5),AR325)</f>
        <v>0</v>
      </c>
      <c r="AT325" s="506">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502">
        <f ca="1">COUNTIF(INDIRECT("U"&amp;(ROW()+12*(($AO325-1)*3+$AP325)-ROW())/12+5):INDIRECT("AF"&amp;(ROW()+12*(($AO325-1)*3+$AP325)-ROW())/12+5),AT325)</f>
        <v>0</v>
      </c>
      <c r="AV325" s="502">
        <f ca="1">IF(AND(AR325+AT325&gt;0,AS325+AU325&gt;0),COUNTIF(AV$6:AV324,"&gt;0")+1,0)</f>
        <v>0</v>
      </c>
    </row>
    <row r="326" spans="41:48">
      <c r="AO326" s="502">
        <v>9</v>
      </c>
      <c r="AP326" s="502">
        <v>3</v>
      </c>
      <c r="AQ326" s="502">
        <v>9</v>
      </c>
      <c r="AR326" s="506">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02">
        <f ca="1">COUNTIF(INDIRECT("H"&amp;(ROW()+12*(($AO326-1)*3+$AP326)-ROW())/12+5):INDIRECT("S"&amp;(ROW()+12*(($AO326-1)*3+$AP326)-ROW())/12+5),AR326)</f>
        <v>0</v>
      </c>
      <c r="AT326" s="506">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502">
        <f ca="1">COUNTIF(INDIRECT("U"&amp;(ROW()+12*(($AO326-1)*3+$AP326)-ROW())/12+5):INDIRECT("AF"&amp;(ROW()+12*(($AO326-1)*3+$AP326)-ROW())/12+5),AT326)</f>
        <v>0</v>
      </c>
      <c r="AV326" s="502">
        <f ca="1">IF(AND(AR326+AT326&gt;0,AS326+AU326&gt;0),COUNTIF(AV$6:AV325,"&gt;0")+1,0)</f>
        <v>0</v>
      </c>
    </row>
    <row r="327" spans="41:48">
      <c r="AO327" s="502">
        <v>9</v>
      </c>
      <c r="AP327" s="502">
        <v>3</v>
      </c>
      <c r="AQ327" s="502">
        <v>10</v>
      </c>
      <c r="AR327" s="506">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02">
        <f ca="1">COUNTIF(INDIRECT("H"&amp;(ROW()+12*(($AO327-1)*3+$AP327)-ROW())/12+5):INDIRECT("S"&amp;(ROW()+12*(($AO327-1)*3+$AP327)-ROW())/12+5),AR327)</f>
        <v>0</v>
      </c>
      <c r="AT327" s="506">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502">
        <f ca="1">COUNTIF(INDIRECT("U"&amp;(ROW()+12*(($AO327-1)*3+$AP327)-ROW())/12+5):INDIRECT("AF"&amp;(ROW()+12*(($AO327-1)*3+$AP327)-ROW())/12+5),AT327)</f>
        <v>0</v>
      </c>
      <c r="AV327" s="502">
        <f ca="1">IF(AND(AR327+AT327&gt;0,AS327+AU327&gt;0),COUNTIF(AV$6:AV326,"&gt;0")+1,0)</f>
        <v>0</v>
      </c>
    </row>
    <row r="328" spans="41:48">
      <c r="AO328" s="502">
        <v>9</v>
      </c>
      <c r="AP328" s="502">
        <v>3</v>
      </c>
      <c r="AQ328" s="502">
        <v>11</v>
      </c>
      <c r="AR328" s="506">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02">
        <f ca="1">COUNTIF(INDIRECT("H"&amp;(ROW()+12*(($AO328-1)*3+$AP328)-ROW())/12+5):INDIRECT("S"&amp;(ROW()+12*(($AO328-1)*3+$AP328)-ROW())/12+5),AR328)</f>
        <v>0</v>
      </c>
      <c r="AT328" s="506">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502">
        <f ca="1">COUNTIF(INDIRECT("U"&amp;(ROW()+12*(($AO328-1)*3+$AP328)-ROW())/12+5):INDIRECT("AF"&amp;(ROW()+12*(($AO328-1)*3+$AP328)-ROW())/12+5),AT328)</f>
        <v>0</v>
      </c>
      <c r="AV328" s="502">
        <f ca="1">IF(AND(AR328+AT328&gt;0,AS328+AU328&gt;0),COUNTIF(AV$6:AV327,"&gt;0")+1,0)</f>
        <v>0</v>
      </c>
    </row>
    <row r="329" spans="41:48">
      <c r="AO329" s="502">
        <v>9</v>
      </c>
      <c r="AP329" s="502">
        <v>3</v>
      </c>
      <c r="AQ329" s="502">
        <v>12</v>
      </c>
      <c r="AR329" s="506">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02">
        <f ca="1">COUNTIF(INDIRECT("H"&amp;(ROW()+12*(($AO329-1)*3+$AP329)-ROW())/12+5):INDIRECT("S"&amp;(ROW()+12*(($AO329-1)*3+$AP329)-ROW())/12+5),AR329)</f>
        <v>0</v>
      </c>
      <c r="AT329" s="506">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502">
        <f ca="1">COUNTIF(INDIRECT("U"&amp;(ROW()+12*(($AO329-1)*3+$AP329)-ROW())/12+5):INDIRECT("AF"&amp;(ROW()+12*(($AO329-1)*3+$AP329)-ROW())/12+5),AT329)</f>
        <v>0</v>
      </c>
      <c r="AV329" s="502">
        <f ca="1">IF(AND(AR329+AT329&gt;0,AS329+AU329&gt;0),COUNTIF(AV$6:AV328,"&gt;0")+1,0)</f>
        <v>0</v>
      </c>
    </row>
    <row r="330" spans="41:48">
      <c r="AO330" s="502">
        <v>10</v>
      </c>
      <c r="AP330" s="502">
        <v>1</v>
      </c>
      <c r="AQ330" s="502">
        <v>1</v>
      </c>
      <c r="AR330" s="506">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02">
        <f ca="1">COUNTIF(INDIRECT("H"&amp;(ROW()+12*(($AO330-1)*3+$AP330)-ROW())/12+5):INDIRECT("S"&amp;(ROW()+12*(($AO330-1)*3+$AP330)-ROW())/12+5),AR330)</f>
        <v>0</v>
      </c>
      <c r="AT330" s="506">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502">
        <f ca="1">COUNTIF(INDIRECT("U"&amp;(ROW()+12*(($AO330-1)*3+$AP330)-ROW())/12+5):INDIRECT("AF"&amp;(ROW()+12*(($AO330-1)*3+$AP330)-ROW())/12+5),AT330)</f>
        <v>0</v>
      </c>
      <c r="AV330" s="502">
        <f ca="1">IF(AND(AR330+AT330&gt;0,AS330+AU330&gt;0),COUNTIF(AV$6:AV329,"&gt;0")+1,0)</f>
        <v>0</v>
      </c>
    </row>
    <row r="331" spans="41:48">
      <c r="AO331" s="502">
        <v>10</v>
      </c>
      <c r="AP331" s="502">
        <v>1</v>
      </c>
      <c r="AQ331" s="502">
        <v>2</v>
      </c>
      <c r="AR331" s="506">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02">
        <f ca="1">COUNTIF(INDIRECT("H"&amp;(ROW()+12*(($AO331-1)*3+$AP331)-ROW())/12+5):INDIRECT("S"&amp;(ROW()+12*(($AO331-1)*3+$AP331)-ROW())/12+5),AR331)</f>
        <v>0</v>
      </c>
      <c r="AT331" s="506">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502">
        <f ca="1">COUNTIF(INDIRECT("U"&amp;(ROW()+12*(($AO331-1)*3+$AP331)-ROW())/12+5):INDIRECT("AF"&amp;(ROW()+12*(($AO331-1)*3+$AP331)-ROW())/12+5),AT331)</f>
        <v>0</v>
      </c>
      <c r="AV331" s="502">
        <f ca="1">IF(AND(AR331+AT331&gt;0,AS331+AU331&gt;0),COUNTIF(AV$6:AV330,"&gt;0")+1,0)</f>
        <v>0</v>
      </c>
    </row>
    <row r="332" spans="41:48">
      <c r="AO332" s="502">
        <v>10</v>
      </c>
      <c r="AP332" s="502">
        <v>1</v>
      </c>
      <c r="AQ332" s="502">
        <v>3</v>
      </c>
      <c r="AR332" s="506">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02">
        <f ca="1">COUNTIF(INDIRECT("H"&amp;(ROW()+12*(($AO332-1)*3+$AP332)-ROW())/12+5):INDIRECT("S"&amp;(ROW()+12*(($AO332-1)*3+$AP332)-ROW())/12+5),AR332)</f>
        <v>0</v>
      </c>
      <c r="AT332" s="506">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502">
        <f ca="1">COUNTIF(INDIRECT("U"&amp;(ROW()+12*(($AO332-1)*3+$AP332)-ROW())/12+5):INDIRECT("AF"&amp;(ROW()+12*(($AO332-1)*3+$AP332)-ROW())/12+5),AT332)</f>
        <v>0</v>
      </c>
      <c r="AV332" s="502">
        <f ca="1">IF(AND(AR332+AT332&gt;0,AS332+AU332&gt;0),COUNTIF(AV$6:AV331,"&gt;0")+1,0)</f>
        <v>0</v>
      </c>
    </row>
    <row r="333" spans="41:48">
      <c r="AO333" s="502">
        <v>10</v>
      </c>
      <c r="AP333" s="502">
        <v>1</v>
      </c>
      <c r="AQ333" s="502">
        <v>4</v>
      </c>
      <c r="AR333" s="506">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02">
        <f ca="1">COUNTIF(INDIRECT("H"&amp;(ROW()+12*(($AO333-1)*3+$AP333)-ROW())/12+5):INDIRECT("S"&amp;(ROW()+12*(($AO333-1)*3+$AP333)-ROW())/12+5),AR333)</f>
        <v>0</v>
      </c>
      <c r="AT333" s="506">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502">
        <f ca="1">COUNTIF(INDIRECT("U"&amp;(ROW()+12*(($AO333-1)*3+$AP333)-ROW())/12+5):INDIRECT("AF"&amp;(ROW()+12*(($AO333-1)*3+$AP333)-ROW())/12+5),AT333)</f>
        <v>0</v>
      </c>
      <c r="AV333" s="502">
        <f ca="1">IF(AND(AR333+AT333&gt;0,AS333+AU333&gt;0),COUNTIF(AV$6:AV332,"&gt;0")+1,0)</f>
        <v>0</v>
      </c>
    </row>
    <row r="334" spans="41:48">
      <c r="AO334" s="502">
        <v>10</v>
      </c>
      <c r="AP334" s="502">
        <v>1</v>
      </c>
      <c r="AQ334" s="502">
        <v>5</v>
      </c>
      <c r="AR334" s="506">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02">
        <f ca="1">COUNTIF(INDIRECT("H"&amp;(ROW()+12*(($AO334-1)*3+$AP334)-ROW())/12+5):INDIRECT("S"&amp;(ROW()+12*(($AO334-1)*3+$AP334)-ROW())/12+5),AR334)</f>
        <v>0</v>
      </c>
      <c r="AT334" s="506">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502">
        <f ca="1">COUNTIF(INDIRECT("U"&amp;(ROW()+12*(($AO334-1)*3+$AP334)-ROW())/12+5):INDIRECT("AF"&amp;(ROW()+12*(($AO334-1)*3+$AP334)-ROW())/12+5),AT334)</f>
        <v>0</v>
      </c>
      <c r="AV334" s="502">
        <f ca="1">IF(AND(AR334+AT334&gt;0,AS334+AU334&gt;0),COUNTIF(AV$6:AV333,"&gt;0")+1,0)</f>
        <v>0</v>
      </c>
    </row>
    <row r="335" spans="41:48">
      <c r="AO335" s="502">
        <v>10</v>
      </c>
      <c r="AP335" s="502">
        <v>1</v>
      </c>
      <c r="AQ335" s="502">
        <v>6</v>
      </c>
      <c r="AR335" s="506">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02">
        <f ca="1">COUNTIF(INDIRECT("H"&amp;(ROW()+12*(($AO335-1)*3+$AP335)-ROW())/12+5):INDIRECT("S"&amp;(ROW()+12*(($AO335-1)*3+$AP335)-ROW())/12+5),AR335)</f>
        <v>0</v>
      </c>
      <c r="AT335" s="506">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502">
        <f ca="1">COUNTIF(INDIRECT("U"&amp;(ROW()+12*(($AO335-1)*3+$AP335)-ROW())/12+5):INDIRECT("AF"&amp;(ROW()+12*(($AO335-1)*3+$AP335)-ROW())/12+5),AT335)</f>
        <v>0</v>
      </c>
      <c r="AV335" s="502">
        <f ca="1">IF(AND(AR335+AT335&gt;0,AS335+AU335&gt;0),COUNTIF(AV$6:AV334,"&gt;0")+1,0)</f>
        <v>0</v>
      </c>
    </row>
    <row r="336" spans="41:48">
      <c r="AO336" s="502">
        <v>10</v>
      </c>
      <c r="AP336" s="502">
        <v>1</v>
      </c>
      <c r="AQ336" s="502">
        <v>7</v>
      </c>
      <c r="AR336" s="506">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02">
        <f ca="1">COUNTIF(INDIRECT("H"&amp;(ROW()+12*(($AO336-1)*3+$AP336)-ROW())/12+5):INDIRECT("S"&amp;(ROW()+12*(($AO336-1)*3+$AP336)-ROW())/12+5),AR336)</f>
        <v>0</v>
      </c>
      <c r="AT336" s="506">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502">
        <f ca="1">COUNTIF(INDIRECT("U"&amp;(ROW()+12*(($AO336-1)*3+$AP336)-ROW())/12+5):INDIRECT("AF"&amp;(ROW()+12*(($AO336-1)*3+$AP336)-ROW())/12+5),AT336)</f>
        <v>0</v>
      </c>
      <c r="AV336" s="502">
        <f ca="1">IF(AND(AR336+AT336&gt;0,AS336+AU336&gt;0),COUNTIF(AV$6:AV335,"&gt;0")+1,0)</f>
        <v>0</v>
      </c>
    </row>
    <row r="337" spans="41:48">
      <c r="AO337" s="502">
        <v>10</v>
      </c>
      <c r="AP337" s="502">
        <v>1</v>
      </c>
      <c r="AQ337" s="502">
        <v>8</v>
      </c>
      <c r="AR337" s="506">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02">
        <f ca="1">COUNTIF(INDIRECT("H"&amp;(ROW()+12*(($AO337-1)*3+$AP337)-ROW())/12+5):INDIRECT("S"&amp;(ROW()+12*(($AO337-1)*3+$AP337)-ROW())/12+5),AR337)</f>
        <v>0</v>
      </c>
      <c r="AT337" s="506">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502">
        <f ca="1">COUNTIF(INDIRECT("U"&amp;(ROW()+12*(($AO337-1)*3+$AP337)-ROW())/12+5):INDIRECT("AF"&amp;(ROW()+12*(($AO337-1)*3+$AP337)-ROW())/12+5),AT337)</f>
        <v>0</v>
      </c>
      <c r="AV337" s="502">
        <f ca="1">IF(AND(AR337+AT337&gt;0,AS337+AU337&gt;0),COUNTIF(AV$6:AV336,"&gt;0")+1,0)</f>
        <v>0</v>
      </c>
    </row>
    <row r="338" spans="41:48">
      <c r="AO338" s="502">
        <v>10</v>
      </c>
      <c r="AP338" s="502">
        <v>1</v>
      </c>
      <c r="AQ338" s="502">
        <v>9</v>
      </c>
      <c r="AR338" s="506">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02">
        <f ca="1">COUNTIF(INDIRECT("H"&amp;(ROW()+12*(($AO338-1)*3+$AP338)-ROW())/12+5):INDIRECT("S"&amp;(ROW()+12*(($AO338-1)*3+$AP338)-ROW())/12+5),AR338)</f>
        <v>0</v>
      </c>
      <c r="AT338" s="506">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502">
        <f ca="1">COUNTIF(INDIRECT("U"&amp;(ROW()+12*(($AO338-1)*3+$AP338)-ROW())/12+5):INDIRECT("AF"&amp;(ROW()+12*(($AO338-1)*3+$AP338)-ROW())/12+5),AT338)</f>
        <v>0</v>
      </c>
      <c r="AV338" s="502">
        <f ca="1">IF(AND(AR338+AT338&gt;0,AS338+AU338&gt;0),COUNTIF(AV$6:AV337,"&gt;0")+1,0)</f>
        <v>0</v>
      </c>
    </row>
    <row r="339" spans="41:48">
      <c r="AO339" s="502">
        <v>10</v>
      </c>
      <c r="AP339" s="502">
        <v>1</v>
      </c>
      <c r="AQ339" s="502">
        <v>10</v>
      </c>
      <c r="AR339" s="506">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02">
        <f ca="1">COUNTIF(INDIRECT("H"&amp;(ROW()+12*(($AO339-1)*3+$AP339)-ROW())/12+5):INDIRECT("S"&amp;(ROW()+12*(($AO339-1)*3+$AP339)-ROW())/12+5),AR339)</f>
        <v>0</v>
      </c>
      <c r="AT339" s="506">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502">
        <f ca="1">COUNTIF(INDIRECT("U"&amp;(ROW()+12*(($AO339-1)*3+$AP339)-ROW())/12+5):INDIRECT("AF"&amp;(ROW()+12*(($AO339-1)*3+$AP339)-ROW())/12+5),AT339)</f>
        <v>0</v>
      </c>
      <c r="AV339" s="502">
        <f ca="1">IF(AND(AR339+AT339&gt;0,AS339+AU339&gt;0),COUNTIF(AV$6:AV338,"&gt;0")+1,0)</f>
        <v>0</v>
      </c>
    </row>
    <row r="340" spans="41:48">
      <c r="AO340" s="502">
        <v>10</v>
      </c>
      <c r="AP340" s="502">
        <v>1</v>
      </c>
      <c r="AQ340" s="502">
        <v>11</v>
      </c>
      <c r="AR340" s="506">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02">
        <f ca="1">COUNTIF(INDIRECT("H"&amp;(ROW()+12*(($AO340-1)*3+$AP340)-ROW())/12+5):INDIRECT("S"&amp;(ROW()+12*(($AO340-1)*3+$AP340)-ROW())/12+5),AR340)</f>
        <v>0</v>
      </c>
      <c r="AT340" s="506">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502">
        <f ca="1">COUNTIF(INDIRECT("U"&amp;(ROW()+12*(($AO340-1)*3+$AP340)-ROW())/12+5):INDIRECT("AF"&amp;(ROW()+12*(($AO340-1)*3+$AP340)-ROW())/12+5),AT340)</f>
        <v>0</v>
      </c>
      <c r="AV340" s="502">
        <f ca="1">IF(AND(AR340+AT340&gt;0,AS340+AU340&gt;0),COUNTIF(AV$6:AV339,"&gt;0")+1,0)</f>
        <v>0</v>
      </c>
    </row>
    <row r="341" spans="41:48">
      <c r="AO341" s="502">
        <v>10</v>
      </c>
      <c r="AP341" s="502">
        <v>1</v>
      </c>
      <c r="AQ341" s="502">
        <v>12</v>
      </c>
      <c r="AR341" s="506">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02">
        <f ca="1">COUNTIF(INDIRECT("H"&amp;(ROW()+12*(($AO341-1)*3+$AP341)-ROW())/12+5):INDIRECT("S"&amp;(ROW()+12*(($AO341-1)*3+$AP341)-ROW())/12+5),AR341)</f>
        <v>0</v>
      </c>
      <c r="AT341" s="506">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502">
        <f ca="1">COUNTIF(INDIRECT("U"&amp;(ROW()+12*(($AO341-1)*3+$AP341)-ROW())/12+5):INDIRECT("AF"&amp;(ROW()+12*(($AO341-1)*3+$AP341)-ROW())/12+5),AT341)</f>
        <v>0</v>
      </c>
      <c r="AV341" s="502">
        <f ca="1">IF(AND(AR341+AT341&gt;0,AS341+AU341&gt;0),COUNTIF(AV$6:AV340,"&gt;0")+1,0)</f>
        <v>0</v>
      </c>
    </row>
    <row r="342" spans="41:48">
      <c r="AO342" s="502">
        <v>10</v>
      </c>
      <c r="AP342" s="502">
        <v>2</v>
      </c>
      <c r="AQ342" s="502">
        <v>1</v>
      </c>
      <c r="AR342" s="506">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02">
        <f ca="1">COUNTIF(INDIRECT("H"&amp;(ROW()+12*(($AO342-1)*3+$AP342)-ROW())/12+5):INDIRECT("S"&amp;(ROW()+12*(($AO342-1)*3+$AP342)-ROW())/12+5),AR342)</f>
        <v>0</v>
      </c>
      <c r="AT342" s="506">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502">
        <f ca="1">COUNTIF(INDIRECT("U"&amp;(ROW()+12*(($AO342-1)*3+$AP342)-ROW())/12+5):INDIRECT("AF"&amp;(ROW()+12*(($AO342-1)*3+$AP342)-ROW())/12+5),AT342)</f>
        <v>0</v>
      </c>
      <c r="AV342" s="502">
        <f ca="1">IF(AND(AR342+AT342&gt;0,AS342+AU342&gt;0),COUNTIF(AV$6:AV341,"&gt;0")+1,0)</f>
        <v>0</v>
      </c>
    </row>
    <row r="343" spans="41:48">
      <c r="AO343" s="502">
        <v>10</v>
      </c>
      <c r="AP343" s="502">
        <v>2</v>
      </c>
      <c r="AQ343" s="502">
        <v>2</v>
      </c>
      <c r="AR343" s="506">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02">
        <f ca="1">COUNTIF(INDIRECT("H"&amp;(ROW()+12*(($AO343-1)*3+$AP343)-ROW())/12+5):INDIRECT("S"&amp;(ROW()+12*(($AO343-1)*3+$AP343)-ROW())/12+5),AR343)</f>
        <v>0</v>
      </c>
      <c r="AT343" s="506">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502">
        <f ca="1">COUNTIF(INDIRECT("U"&amp;(ROW()+12*(($AO343-1)*3+$AP343)-ROW())/12+5):INDIRECT("AF"&amp;(ROW()+12*(($AO343-1)*3+$AP343)-ROW())/12+5),AT343)</f>
        <v>0</v>
      </c>
      <c r="AV343" s="502">
        <f ca="1">IF(AND(AR343+AT343&gt;0,AS343+AU343&gt;0),COUNTIF(AV$6:AV342,"&gt;0")+1,0)</f>
        <v>0</v>
      </c>
    </row>
    <row r="344" spans="41:48">
      <c r="AO344" s="502">
        <v>10</v>
      </c>
      <c r="AP344" s="502">
        <v>2</v>
      </c>
      <c r="AQ344" s="502">
        <v>3</v>
      </c>
      <c r="AR344" s="506">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02">
        <f ca="1">COUNTIF(INDIRECT("H"&amp;(ROW()+12*(($AO344-1)*3+$AP344)-ROW())/12+5):INDIRECT("S"&amp;(ROW()+12*(($AO344-1)*3+$AP344)-ROW())/12+5),AR344)</f>
        <v>0</v>
      </c>
      <c r="AT344" s="506">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502">
        <f ca="1">COUNTIF(INDIRECT("U"&amp;(ROW()+12*(($AO344-1)*3+$AP344)-ROW())/12+5):INDIRECT("AF"&amp;(ROW()+12*(($AO344-1)*3+$AP344)-ROW())/12+5),AT344)</f>
        <v>0</v>
      </c>
      <c r="AV344" s="502">
        <f ca="1">IF(AND(AR344+AT344&gt;0,AS344+AU344&gt;0),COUNTIF(AV$6:AV343,"&gt;0")+1,0)</f>
        <v>0</v>
      </c>
    </row>
    <row r="345" spans="41:48">
      <c r="AO345" s="502">
        <v>10</v>
      </c>
      <c r="AP345" s="502">
        <v>2</v>
      </c>
      <c r="AQ345" s="502">
        <v>4</v>
      </c>
      <c r="AR345" s="506">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02">
        <f ca="1">COUNTIF(INDIRECT("H"&amp;(ROW()+12*(($AO345-1)*3+$AP345)-ROW())/12+5):INDIRECT("S"&amp;(ROW()+12*(($AO345-1)*3+$AP345)-ROW())/12+5),AR345)</f>
        <v>0</v>
      </c>
      <c r="AT345" s="506">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502">
        <f ca="1">COUNTIF(INDIRECT("U"&amp;(ROW()+12*(($AO345-1)*3+$AP345)-ROW())/12+5):INDIRECT("AF"&amp;(ROW()+12*(($AO345-1)*3+$AP345)-ROW())/12+5),AT345)</f>
        <v>0</v>
      </c>
      <c r="AV345" s="502">
        <f ca="1">IF(AND(AR345+AT345&gt;0,AS345+AU345&gt;0),COUNTIF(AV$6:AV344,"&gt;0")+1,0)</f>
        <v>0</v>
      </c>
    </row>
    <row r="346" spans="41:48">
      <c r="AO346" s="502">
        <v>10</v>
      </c>
      <c r="AP346" s="502">
        <v>2</v>
      </c>
      <c r="AQ346" s="502">
        <v>5</v>
      </c>
      <c r="AR346" s="506">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02">
        <f ca="1">COUNTIF(INDIRECT("H"&amp;(ROW()+12*(($AO346-1)*3+$AP346)-ROW())/12+5):INDIRECT("S"&amp;(ROW()+12*(($AO346-1)*3+$AP346)-ROW())/12+5),AR346)</f>
        <v>0</v>
      </c>
      <c r="AT346" s="506">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502">
        <f ca="1">COUNTIF(INDIRECT("U"&amp;(ROW()+12*(($AO346-1)*3+$AP346)-ROW())/12+5):INDIRECT("AF"&amp;(ROW()+12*(($AO346-1)*3+$AP346)-ROW())/12+5),AT346)</f>
        <v>0</v>
      </c>
      <c r="AV346" s="502">
        <f ca="1">IF(AND(AR346+AT346&gt;0,AS346+AU346&gt;0),COUNTIF(AV$6:AV345,"&gt;0")+1,0)</f>
        <v>0</v>
      </c>
    </row>
    <row r="347" spans="41:48">
      <c r="AO347" s="502">
        <v>10</v>
      </c>
      <c r="AP347" s="502">
        <v>2</v>
      </c>
      <c r="AQ347" s="502">
        <v>6</v>
      </c>
      <c r="AR347" s="506">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02">
        <f ca="1">COUNTIF(INDIRECT("H"&amp;(ROW()+12*(($AO347-1)*3+$AP347)-ROW())/12+5):INDIRECT("S"&amp;(ROW()+12*(($AO347-1)*3+$AP347)-ROW())/12+5),AR347)</f>
        <v>0</v>
      </c>
      <c r="AT347" s="506">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502">
        <f ca="1">COUNTIF(INDIRECT("U"&amp;(ROW()+12*(($AO347-1)*3+$AP347)-ROW())/12+5):INDIRECT("AF"&amp;(ROW()+12*(($AO347-1)*3+$AP347)-ROW())/12+5),AT347)</f>
        <v>0</v>
      </c>
      <c r="AV347" s="502">
        <f ca="1">IF(AND(AR347+AT347&gt;0,AS347+AU347&gt;0),COUNTIF(AV$6:AV346,"&gt;0")+1,0)</f>
        <v>0</v>
      </c>
    </row>
    <row r="348" spans="41:48">
      <c r="AO348" s="502">
        <v>10</v>
      </c>
      <c r="AP348" s="502">
        <v>2</v>
      </c>
      <c r="AQ348" s="502">
        <v>7</v>
      </c>
      <c r="AR348" s="506">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02">
        <f ca="1">COUNTIF(INDIRECT("H"&amp;(ROW()+12*(($AO348-1)*3+$AP348)-ROW())/12+5):INDIRECT("S"&amp;(ROW()+12*(($AO348-1)*3+$AP348)-ROW())/12+5),AR348)</f>
        <v>0</v>
      </c>
      <c r="AT348" s="506">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502">
        <f ca="1">COUNTIF(INDIRECT("U"&amp;(ROW()+12*(($AO348-1)*3+$AP348)-ROW())/12+5):INDIRECT("AF"&amp;(ROW()+12*(($AO348-1)*3+$AP348)-ROW())/12+5),AT348)</f>
        <v>0</v>
      </c>
      <c r="AV348" s="502">
        <f ca="1">IF(AND(AR348+AT348&gt;0,AS348+AU348&gt;0),COUNTIF(AV$6:AV347,"&gt;0")+1,0)</f>
        <v>0</v>
      </c>
    </row>
    <row r="349" spans="41:48">
      <c r="AO349" s="502">
        <v>10</v>
      </c>
      <c r="AP349" s="502">
        <v>2</v>
      </c>
      <c r="AQ349" s="502">
        <v>8</v>
      </c>
      <c r="AR349" s="506">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02">
        <f ca="1">COUNTIF(INDIRECT("H"&amp;(ROW()+12*(($AO349-1)*3+$AP349)-ROW())/12+5):INDIRECT("S"&amp;(ROW()+12*(($AO349-1)*3+$AP349)-ROW())/12+5),AR349)</f>
        <v>0</v>
      </c>
      <c r="AT349" s="506">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502">
        <f ca="1">COUNTIF(INDIRECT("U"&amp;(ROW()+12*(($AO349-1)*3+$AP349)-ROW())/12+5):INDIRECT("AF"&amp;(ROW()+12*(($AO349-1)*3+$AP349)-ROW())/12+5),AT349)</f>
        <v>0</v>
      </c>
      <c r="AV349" s="502">
        <f ca="1">IF(AND(AR349+AT349&gt;0,AS349+AU349&gt;0),COUNTIF(AV$6:AV348,"&gt;0")+1,0)</f>
        <v>0</v>
      </c>
    </row>
    <row r="350" spans="41:48">
      <c r="AO350" s="502">
        <v>10</v>
      </c>
      <c r="AP350" s="502">
        <v>2</v>
      </c>
      <c r="AQ350" s="502">
        <v>9</v>
      </c>
      <c r="AR350" s="506">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02">
        <f ca="1">COUNTIF(INDIRECT("H"&amp;(ROW()+12*(($AO350-1)*3+$AP350)-ROW())/12+5):INDIRECT("S"&amp;(ROW()+12*(($AO350-1)*3+$AP350)-ROW())/12+5),AR350)</f>
        <v>0</v>
      </c>
      <c r="AT350" s="506">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502">
        <f ca="1">COUNTIF(INDIRECT("U"&amp;(ROW()+12*(($AO350-1)*3+$AP350)-ROW())/12+5):INDIRECT("AF"&amp;(ROW()+12*(($AO350-1)*3+$AP350)-ROW())/12+5),AT350)</f>
        <v>0</v>
      </c>
      <c r="AV350" s="502">
        <f ca="1">IF(AND(AR350+AT350&gt;0,AS350+AU350&gt;0),COUNTIF(AV$6:AV349,"&gt;0")+1,0)</f>
        <v>0</v>
      </c>
    </row>
    <row r="351" spans="41:48">
      <c r="AO351" s="502">
        <v>10</v>
      </c>
      <c r="AP351" s="502">
        <v>2</v>
      </c>
      <c r="AQ351" s="502">
        <v>10</v>
      </c>
      <c r="AR351" s="506">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02">
        <f ca="1">COUNTIF(INDIRECT("H"&amp;(ROW()+12*(($AO351-1)*3+$AP351)-ROW())/12+5):INDIRECT("S"&amp;(ROW()+12*(($AO351-1)*3+$AP351)-ROW())/12+5),AR351)</f>
        <v>0</v>
      </c>
      <c r="AT351" s="506">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502">
        <f ca="1">COUNTIF(INDIRECT("U"&amp;(ROW()+12*(($AO351-1)*3+$AP351)-ROW())/12+5):INDIRECT("AF"&amp;(ROW()+12*(($AO351-1)*3+$AP351)-ROW())/12+5),AT351)</f>
        <v>0</v>
      </c>
      <c r="AV351" s="502">
        <f ca="1">IF(AND(AR351+AT351&gt;0,AS351+AU351&gt;0),COUNTIF(AV$6:AV350,"&gt;0")+1,0)</f>
        <v>0</v>
      </c>
    </row>
    <row r="352" spans="41:48">
      <c r="AO352" s="502">
        <v>10</v>
      </c>
      <c r="AP352" s="502">
        <v>2</v>
      </c>
      <c r="AQ352" s="502">
        <v>11</v>
      </c>
      <c r="AR352" s="506">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02">
        <f ca="1">COUNTIF(INDIRECT("H"&amp;(ROW()+12*(($AO352-1)*3+$AP352)-ROW())/12+5):INDIRECT("S"&amp;(ROW()+12*(($AO352-1)*3+$AP352)-ROW())/12+5),AR352)</f>
        <v>0</v>
      </c>
      <c r="AT352" s="506">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502">
        <f ca="1">COUNTIF(INDIRECT("U"&amp;(ROW()+12*(($AO352-1)*3+$AP352)-ROW())/12+5):INDIRECT("AF"&amp;(ROW()+12*(($AO352-1)*3+$AP352)-ROW())/12+5),AT352)</f>
        <v>0</v>
      </c>
      <c r="AV352" s="502">
        <f ca="1">IF(AND(AR352+AT352&gt;0,AS352+AU352&gt;0),COUNTIF(AV$6:AV351,"&gt;0")+1,0)</f>
        <v>0</v>
      </c>
    </row>
    <row r="353" spans="41:48">
      <c r="AO353" s="502">
        <v>10</v>
      </c>
      <c r="AP353" s="502">
        <v>2</v>
      </c>
      <c r="AQ353" s="502">
        <v>12</v>
      </c>
      <c r="AR353" s="506">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02">
        <f ca="1">COUNTIF(INDIRECT("H"&amp;(ROW()+12*(($AO353-1)*3+$AP353)-ROW())/12+5):INDIRECT("S"&amp;(ROW()+12*(($AO353-1)*3+$AP353)-ROW())/12+5),AR353)</f>
        <v>0</v>
      </c>
      <c r="AT353" s="506">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502">
        <f ca="1">COUNTIF(INDIRECT("U"&amp;(ROW()+12*(($AO353-1)*3+$AP353)-ROW())/12+5):INDIRECT("AF"&amp;(ROW()+12*(($AO353-1)*3+$AP353)-ROW())/12+5),AT353)</f>
        <v>0</v>
      </c>
      <c r="AV353" s="502">
        <f ca="1">IF(AND(AR353+AT353&gt;0,AS353+AU353&gt;0),COUNTIF(AV$6:AV352,"&gt;0")+1,0)</f>
        <v>0</v>
      </c>
    </row>
    <row r="354" spans="41:48">
      <c r="AO354" s="502">
        <v>10</v>
      </c>
      <c r="AP354" s="502">
        <v>3</v>
      </c>
      <c r="AQ354" s="502">
        <v>1</v>
      </c>
      <c r="AR354" s="506">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02">
        <f ca="1">COUNTIF(INDIRECT("H"&amp;(ROW()+12*(($AO354-1)*3+$AP354)-ROW())/12+5):INDIRECT("S"&amp;(ROW()+12*(($AO354-1)*3+$AP354)-ROW())/12+5),AR354)</f>
        <v>0</v>
      </c>
      <c r="AT354" s="506">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502">
        <f ca="1">COUNTIF(INDIRECT("U"&amp;(ROW()+12*(($AO354-1)*3+$AP354)-ROW())/12+5):INDIRECT("AF"&amp;(ROW()+12*(($AO354-1)*3+$AP354)-ROW())/12+5),AT354)</f>
        <v>0</v>
      </c>
      <c r="AV354" s="502">
        <f ca="1">IF(AND(AR354+AT354&gt;0,AS354+AU354&gt;0),COUNTIF(AV$6:AV353,"&gt;0")+1,0)</f>
        <v>0</v>
      </c>
    </row>
    <row r="355" spans="41:48">
      <c r="AO355" s="502">
        <v>10</v>
      </c>
      <c r="AP355" s="502">
        <v>3</v>
      </c>
      <c r="AQ355" s="502">
        <v>2</v>
      </c>
      <c r="AR355" s="506">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02">
        <f ca="1">COUNTIF(INDIRECT("H"&amp;(ROW()+12*(($AO355-1)*3+$AP355)-ROW())/12+5):INDIRECT("S"&amp;(ROW()+12*(($AO355-1)*3+$AP355)-ROW())/12+5),AR355)</f>
        <v>0</v>
      </c>
      <c r="AT355" s="506">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502">
        <f ca="1">COUNTIF(INDIRECT("U"&amp;(ROW()+12*(($AO355-1)*3+$AP355)-ROW())/12+5):INDIRECT("AF"&amp;(ROW()+12*(($AO355-1)*3+$AP355)-ROW())/12+5),AT355)</f>
        <v>0</v>
      </c>
      <c r="AV355" s="502">
        <f ca="1">IF(AND(AR355+AT355&gt;0,AS355+AU355&gt;0),COUNTIF(AV$6:AV354,"&gt;0")+1,0)</f>
        <v>0</v>
      </c>
    </row>
    <row r="356" spans="41:48">
      <c r="AO356" s="502">
        <v>10</v>
      </c>
      <c r="AP356" s="502">
        <v>3</v>
      </c>
      <c r="AQ356" s="502">
        <v>3</v>
      </c>
      <c r="AR356" s="506">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02">
        <f ca="1">COUNTIF(INDIRECT("H"&amp;(ROW()+12*(($AO356-1)*3+$AP356)-ROW())/12+5):INDIRECT("S"&amp;(ROW()+12*(($AO356-1)*3+$AP356)-ROW())/12+5),AR356)</f>
        <v>0</v>
      </c>
      <c r="AT356" s="506">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502">
        <f ca="1">COUNTIF(INDIRECT("U"&amp;(ROW()+12*(($AO356-1)*3+$AP356)-ROW())/12+5):INDIRECT("AF"&amp;(ROW()+12*(($AO356-1)*3+$AP356)-ROW())/12+5),AT356)</f>
        <v>0</v>
      </c>
      <c r="AV356" s="502">
        <f ca="1">IF(AND(AR356+AT356&gt;0,AS356+AU356&gt;0),COUNTIF(AV$6:AV355,"&gt;0")+1,0)</f>
        <v>0</v>
      </c>
    </row>
    <row r="357" spans="41:48">
      <c r="AO357" s="502">
        <v>10</v>
      </c>
      <c r="AP357" s="502">
        <v>3</v>
      </c>
      <c r="AQ357" s="502">
        <v>4</v>
      </c>
      <c r="AR357" s="506">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02">
        <f ca="1">COUNTIF(INDIRECT("H"&amp;(ROW()+12*(($AO357-1)*3+$AP357)-ROW())/12+5):INDIRECT("S"&amp;(ROW()+12*(($AO357-1)*3+$AP357)-ROW())/12+5),AR357)</f>
        <v>0</v>
      </c>
      <c r="AT357" s="506">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502">
        <f ca="1">COUNTIF(INDIRECT("U"&amp;(ROW()+12*(($AO357-1)*3+$AP357)-ROW())/12+5):INDIRECT("AF"&amp;(ROW()+12*(($AO357-1)*3+$AP357)-ROW())/12+5),AT357)</f>
        <v>0</v>
      </c>
      <c r="AV357" s="502">
        <f ca="1">IF(AND(AR357+AT357&gt;0,AS357+AU357&gt;0),COUNTIF(AV$6:AV356,"&gt;0")+1,0)</f>
        <v>0</v>
      </c>
    </row>
    <row r="358" spans="41:48">
      <c r="AO358" s="502">
        <v>10</v>
      </c>
      <c r="AP358" s="502">
        <v>3</v>
      </c>
      <c r="AQ358" s="502">
        <v>5</v>
      </c>
      <c r="AR358" s="506">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02">
        <f ca="1">COUNTIF(INDIRECT("H"&amp;(ROW()+12*(($AO358-1)*3+$AP358)-ROW())/12+5):INDIRECT("S"&amp;(ROW()+12*(($AO358-1)*3+$AP358)-ROW())/12+5),AR358)</f>
        <v>0</v>
      </c>
      <c r="AT358" s="506">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502">
        <f ca="1">COUNTIF(INDIRECT("U"&amp;(ROW()+12*(($AO358-1)*3+$AP358)-ROW())/12+5):INDIRECT("AF"&amp;(ROW()+12*(($AO358-1)*3+$AP358)-ROW())/12+5),AT358)</f>
        <v>0</v>
      </c>
      <c r="AV358" s="502">
        <f ca="1">IF(AND(AR358+AT358&gt;0,AS358+AU358&gt;0),COUNTIF(AV$6:AV357,"&gt;0")+1,0)</f>
        <v>0</v>
      </c>
    </row>
    <row r="359" spans="41:48">
      <c r="AO359" s="502">
        <v>10</v>
      </c>
      <c r="AP359" s="502">
        <v>3</v>
      </c>
      <c r="AQ359" s="502">
        <v>6</v>
      </c>
      <c r="AR359" s="506">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02">
        <f ca="1">COUNTIF(INDIRECT("H"&amp;(ROW()+12*(($AO359-1)*3+$AP359)-ROW())/12+5):INDIRECT("S"&amp;(ROW()+12*(($AO359-1)*3+$AP359)-ROW())/12+5),AR359)</f>
        <v>0</v>
      </c>
      <c r="AT359" s="506">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502">
        <f ca="1">COUNTIF(INDIRECT("U"&amp;(ROW()+12*(($AO359-1)*3+$AP359)-ROW())/12+5):INDIRECT("AF"&amp;(ROW()+12*(($AO359-1)*3+$AP359)-ROW())/12+5),AT359)</f>
        <v>0</v>
      </c>
      <c r="AV359" s="502">
        <f ca="1">IF(AND(AR359+AT359&gt;0,AS359+AU359&gt;0),COUNTIF(AV$6:AV358,"&gt;0")+1,0)</f>
        <v>0</v>
      </c>
    </row>
    <row r="360" spans="41:48">
      <c r="AO360" s="502">
        <v>10</v>
      </c>
      <c r="AP360" s="502">
        <v>3</v>
      </c>
      <c r="AQ360" s="502">
        <v>7</v>
      </c>
      <c r="AR360" s="506">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02">
        <f ca="1">COUNTIF(INDIRECT("H"&amp;(ROW()+12*(($AO360-1)*3+$AP360)-ROW())/12+5):INDIRECT("S"&amp;(ROW()+12*(($AO360-1)*3+$AP360)-ROW())/12+5),AR360)</f>
        <v>0</v>
      </c>
      <c r="AT360" s="506">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502">
        <f ca="1">COUNTIF(INDIRECT("U"&amp;(ROW()+12*(($AO360-1)*3+$AP360)-ROW())/12+5):INDIRECT("AF"&amp;(ROW()+12*(($AO360-1)*3+$AP360)-ROW())/12+5),AT360)</f>
        <v>0</v>
      </c>
      <c r="AV360" s="502">
        <f ca="1">IF(AND(AR360+AT360&gt;0,AS360+AU360&gt;0),COUNTIF(AV$6:AV359,"&gt;0")+1,0)</f>
        <v>0</v>
      </c>
    </row>
    <row r="361" spans="41:48">
      <c r="AO361" s="502">
        <v>10</v>
      </c>
      <c r="AP361" s="502">
        <v>3</v>
      </c>
      <c r="AQ361" s="502">
        <v>8</v>
      </c>
      <c r="AR361" s="506">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02">
        <f ca="1">COUNTIF(INDIRECT("H"&amp;(ROW()+12*(($AO361-1)*3+$AP361)-ROW())/12+5):INDIRECT("S"&amp;(ROW()+12*(($AO361-1)*3+$AP361)-ROW())/12+5),AR361)</f>
        <v>0</v>
      </c>
      <c r="AT361" s="506">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502">
        <f ca="1">COUNTIF(INDIRECT("U"&amp;(ROW()+12*(($AO361-1)*3+$AP361)-ROW())/12+5):INDIRECT("AF"&amp;(ROW()+12*(($AO361-1)*3+$AP361)-ROW())/12+5),AT361)</f>
        <v>0</v>
      </c>
      <c r="AV361" s="502">
        <f ca="1">IF(AND(AR361+AT361&gt;0,AS361+AU361&gt;0),COUNTIF(AV$6:AV360,"&gt;0")+1,0)</f>
        <v>0</v>
      </c>
    </row>
    <row r="362" spans="41:48">
      <c r="AO362" s="502">
        <v>10</v>
      </c>
      <c r="AP362" s="502">
        <v>3</v>
      </c>
      <c r="AQ362" s="502">
        <v>9</v>
      </c>
      <c r="AR362" s="506">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02">
        <f ca="1">COUNTIF(INDIRECT("H"&amp;(ROW()+12*(($AO362-1)*3+$AP362)-ROW())/12+5):INDIRECT("S"&amp;(ROW()+12*(($AO362-1)*3+$AP362)-ROW())/12+5),AR362)</f>
        <v>0</v>
      </c>
      <c r="AT362" s="506">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502">
        <f ca="1">COUNTIF(INDIRECT("U"&amp;(ROW()+12*(($AO362-1)*3+$AP362)-ROW())/12+5):INDIRECT("AF"&amp;(ROW()+12*(($AO362-1)*3+$AP362)-ROW())/12+5),AT362)</f>
        <v>0</v>
      </c>
      <c r="AV362" s="502">
        <f ca="1">IF(AND(AR362+AT362&gt;0,AS362+AU362&gt;0),COUNTIF(AV$6:AV361,"&gt;0")+1,0)</f>
        <v>0</v>
      </c>
    </row>
    <row r="363" spans="41:48">
      <c r="AO363" s="502">
        <v>10</v>
      </c>
      <c r="AP363" s="502">
        <v>3</v>
      </c>
      <c r="AQ363" s="502">
        <v>10</v>
      </c>
      <c r="AR363" s="506">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02">
        <f ca="1">COUNTIF(INDIRECT("H"&amp;(ROW()+12*(($AO363-1)*3+$AP363)-ROW())/12+5):INDIRECT("S"&amp;(ROW()+12*(($AO363-1)*3+$AP363)-ROW())/12+5),AR363)</f>
        <v>0</v>
      </c>
      <c r="AT363" s="506">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502">
        <f ca="1">COUNTIF(INDIRECT("U"&amp;(ROW()+12*(($AO363-1)*3+$AP363)-ROW())/12+5):INDIRECT("AF"&amp;(ROW()+12*(($AO363-1)*3+$AP363)-ROW())/12+5),AT363)</f>
        <v>0</v>
      </c>
      <c r="AV363" s="502">
        <f ca="1">IF(AND(AR363+AT363&gt;0,AS363+AU363&gt;0),COUNTIF(AV$6:AV362,"&gt;0")+1,0)</f>
        <v>0</v>
      </c>
    </row>
    <row r="364" spans="41:48">
      <c r="AO364" s="502">
        <v>10</v>
      </c>
      <c r="AP364" s="502">
        <v>3</v>
      </c>
      <c r="AQ364" s="502">
        <v>11</v>
      </c>
      <c r="AR364" s="506">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02">
        <f ca="1">COUNTIF(INDIRECT("H"&amp;(ROW()+12*(($AO364-1)*3+$AP364)-ROW())/12+5):INDIRECT("S"&amp;(ROW()+12*(($AO364-1)*3+$AP364)-ROW())/12+5),AR364)</f>
        <v>0</v>
      </c>
      <c r="AT364" s="506">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502">
        <f ca="1">COUNTIF(INDIRECT("U"&amp;(ROW()+12*(($AO364-1)*3+$AP364)-ROW())/12+5):INDIRECT("AF"&amp;(ROW()+12*(($AO364-1)*3+$AP364)-ROW())/12+5),AT364)</f>
        <v>0</v>
      </c>
      <c r="AV364" s="502">
        <f ca="1">IF(AND(AR364+AT364&gt;0,AS364+AU364&gt;0),COUNTIF(AV$6:AV363,"&gt;0")+1,0)</f>
        <v>0</v>
      </c>
    </row>
    <row r="365" spans="41:48">
      <c r="AO365" s="502">
        <v>10</v>
      </c>
      <c r="AP365" s="502">
        <v>3</v>
      </c>
      <c r="AQ365" s="502">
        <v>12</v>
      </c>
      <c r="AR365" s="506">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02">
        <f ca="1">COUNTIF(INDIRECT("H"&amp;(ROW()+12*(($AO365-1)*3+$AP365)-ROW())/12+5):INDIRECT("S"&amp;(ROW()+12*(($AO365-1)*3+$AP365)-ROW())/12+5),AR365)</f>
        <v>0</v>
      </c>
      <c r="AT365" s="506">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502">
        <f ca="1">COUNTIF(INDIRECT("U"&amp;(ROW()+12*(($AO365-1)*3+$AP365)-ROW())/12+5):INDIRECT("AF"&amp;(ROW()+12*(($AO365-1)*3+$AP365)-ROW())/12+5),AT365)</f>
        <v>0</v>
      </c>
      <c r="AV365" s="502">
        <f ca="1">IF(AND(AR365+AT365&gt;0,AS365+AU365&gt;0),COUNTIF(AV$6:AV364,"&gt;0")+1,0)</f>
        <v>0</v>
      </c>
    </row>
    <row r="366" spans="41:48">
      <c r="AO366" s="502">
        <v>11</v>
      </c>
      <c r="AP366" s="502">
        <v>1</v>
      </c>
      <c r="AQ366" s="502">
        <v>1</v>
      </c>
      <c r="AR366" s="506">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02">
        <f ca="1">COUNTIF(INDIRECT("H"&amp;(ROW()+12*(($AO366-1)*3+$AP366)-ROW())/12+5):INDIRECT("S"&amp;(ROW()+12*(($AO366-1)*3+$AP366)-ROW())/12+5),AR366)</f>
        <v>0</v>
      </c>
      <c r="AT366" s="506">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502">
        <f ca="1">COUNTIF(INDIRECT("U"&amp;(ROW()+12*(($AO366-1)*3+$AP366)-ROW())/12+5):INDIRECT("AF"&amp;(ROW()+12*(($AO366-1)*3+$AP366)-ROW())/12+5),AT366)</f>
        <v>0</v>
      </c>
      <c r="AV366" s="502">
        <f ca="1">IF(AND(AR366+AT366&gt;0,AS366+AU366&gt;0),COUNTIF(AV$6:AV365,"&gt;0")+1,0)</f>
        <v>0</v>
      </c>
    </row>
    <row r="367" spans="41:48">
      <c r="AO367" s="502">
        <v>11</v>
      </c>
      <c r="AP367" s="502">
        <v>1</v>
      </c>
      <c r="AQ367" s="502">
        <v>2</v>
      </c>
      <c r="AR367" s="506">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02">
        <f ca="1">COUNTIF(INDIRECT("H"&amp;(ROW()+12*(($AO367-1)*3+$AP367)-ROW())/12+5):INDIRECT("S"&amp;(ROW()+12*(($AO367-1)*3+$AP367)-ROW())/12+5),AR367)</f>
        <v>0</v>
      </c>
      <c r="AT367" s="506">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502">
        <f ca="1">COUNTIF(INDIRECT("U"&amp;(ROW()+12*(($AO367-1)*3+$AP367)-ROW())/12+5):INDIRECT("AF"&amp;(ROW()+12*(($AO367-1)*3+$AP367)-ROW())/12+5),AT367)</f>
        <v>0</v>
      </c>
      <c r="AV367" s="502">
        <f ca="1">IF(AND(AR367+AT367&gt;0,AS367+AU367&gt;0),COUNTIF(AV$6:AV366,"&gt;0")+1,0)</f>
        <v>0</v>
      </c>
    </row>
    <row r="368" spans="41:48">
      <c r="AO368" s="502">
        <v>11</v>
      </c>
      <c r="AP368" s="502">
        <v>1</v>
      </c>
      <c r="AQ368" s="502">
        <v>3</v>
      </c>
      <c r="AR368" s="506">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02">
        <f ca="1">COUNTIF(INDIRECT("H"&amp;(ROW()+12*(($AO368-1)*3+$AP368)-ROW())/12+5):INDIRECT("S"&amp;(ROW()+12*(($AO368-1)*3+$AP368)-ROW())/12+5),AR368)</f>
        <v>0</v>
      </c>
      <c r="AT368" s="506">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502">
        <f ca="1">COUNTIF(INDIRECT("U"&amp;(ROW()+12*(($AO368-1)*3+$AP368)-ROW())/12+5):INDIRECT("AF"&amp;(ROW()+12*(($AO368-1)*3+$AP368)-ROW())/12+5),AT368)</f>
        <v>0</v>
      </c>
      <c r="AV368" s="502">
        <f ca="1">IF(AND(AR368+AT368&gt;0,AS368+AU368&gt;0),COUNTIF(AV$6:AV367,"&gt;0")+1,0)</f>
        <v>0</v>
      </c>
    </row>
    <row r="369" spans="41:48">
      <c r="AO369" s="502">
        <v>11</v>
      </c>
      <c r="AP369" s="502">
        <v>1</v>
      </c>
      <c r="AQ369" s="502">
        <v>4</v>
      </c>
      <c r="AR369" s="506">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02">
        <f ca="1">COUNTIF(INDIRECT("H"&amp;(ROW()+12*(($AO369-1)*3+$AP369)-ROW())/12+5):INDIRECT("S"&amp;(ROW()+12*(($AO369-1)*3+$AP369)-ROW())/12+5),AR369)</f>
        <v>0</v>
      </c>
      <c r="AT369" s="506">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502">
        <f ca="1">COUNTIF(INDIRECT("U"&amp;(ROW()+12*(($AO369-1)*3+$AP369)-ROW())/12+5):INDIRECT("AF"&amp;(ROW()+12*(($AO369-1)*3+$AP369)-ROW())/12+5),AT369)</f>
        <v>0</v>
      </c>
      <c r="AV369" s="502">
        <f ca="1">IF(AND(AR369+AT369&gt;0,AS369+AU369&gt;0),COUNTIF(AV$6:AV368,"&gt;0")+1,0)</f>
        <v>0</v>
      </c>
    </row>
    <row r="370" spans="41:48">
      <c r="AO370" s="502">
        <v>11</v>
      </c>
      <c r="AP370" s="502">
        <v>1</v>
      </c>
      <c r="AQ370" s="502">
        <v>5</v>
      </c>
      <c r="AR370" s="506">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02">
        <f ca="1">COUNTIF(INDIRECT("H"&amp;(ROW()+12*(($AO370-1)*3+$AP370)-ROW())/12+5):INDIRECT("S"&amp;(ROW()+12*(($AO370-1)*3+$AP370)-ROW())/12+5),AR370)</f>
        <v>0</v>
      </c>
      <c r="AT370" s="506">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502">
        <f ca="1">COUNTIF(INDIRECT("U"&amp;(ROW()+12*(($AO370-1)*3+$AP370)-ROW())/12+5):INDIRECT("AF"&amp;(ROW()+12*(($AO370-1)*3+$AP370)-ROW())/12+5),AT370)</f>
        <v>0</v>
      </c>
      <c r="AV370" s="502">
        <f ca="1">IF(AND(AR370+AT370&gt;0,AS370+AU370&gt;0),COUNTIF(AV$6:AV369,"&gt;0")+1,0)</f>
        <v>0</v>
      </c>
    </row>
    <row r="371" spans="41:48">
      <c r="AO371" s="502">
        <v>11</v>
      </c>
      <c r="AP371" s="502">
        <v>1</v>
      </c>
      <c r="AQ371" s="502">
        <v>6</v>
      </c>
      <c r="AR371" s="506">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02">
        <f ca="1">COUNTIF(INDIRECT("H"&amp;(ROW()+12*(($AO371-1)*3+$AP371)-ROW())/12+5):INDIRECT("S"&amp;(ROW()+12*(($AO371-1)*3+$AP371)-ROW())/12+5),AR371)</f>
        <v>0</v>
      </c>
      <c r="AT371" s="506">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502">
        <f ca="1">COUNTIF(INDIRECT("U"&amp;(ROW()+12*(($AO371-1)*3+$AP371)-ROW())/12+5):INDIRECT("AF"&amp;(ROW()+12*(($AO371-1)*3+$AP371)-ROW())/12+5),AT371)</f>
        <v>0</v>
      </c>
      <c r="AV371" s="502">
        <f ca="1">IF(AND(AR371+AT371&gt;0,AS371+AU371&gt;0),COUNTIF(AV$6:AV370,"&gt;0")+1,0)</f>
        <v>0</v>
      </c>
    </row>
    <row r="372" spans="41:48">
      <c r="AO372" s="502">
        <v>11</v>
      </c>
      <c r="AP372" s="502">
        <v>1</v>
      </c>
      <c r="AQ372" s="502">
        <v>7</v>
      </c>
      <c r="AR372" s="506">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02">
        <f ca="1">COUNTIF(INDIRECT("H"&amp;(ROW()+12*(($AO372-1)*3+$AP372)-ROW())/12+5):INDIRECT("S"&amp;(ROW()+12*(($AO372-1)*3+$AP372)-ROW())/12+5),AR372)</f>
        <v>0</v>
      </c>
      <c r="AT372" s="506">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502">
        <f ca="1">COUNTIF(INDIRECT("U"&amp;(ROW()+12*(($AO372-1)*3+$AP372)-ROW())/12+5):INDIRECT("AF"&amp;(ROW()+12*(($AO372-1)*3+$AP372)-ROW())/12+5),AT372)</f>
        <v>0</v>
      </c>
      <c r="AV372" s="502">
        <f ca="1">IF(AND(AR372+AT372&gt;0,AS372+AU372&gt;0),COUNTIF(AV$6:AV371,"&gt;0")+1,0)</f>
        <v>0</v>
      </c>
    </row>
    <row r="373" spans="41:48">
      <c r="AO373" s="502">
        <v>11</v>
      </c>
      <c r="AP373" s="502">
        <v>1</v>
      </c>
      <c r="AQ373" s="502">
        <v>8</v>
      </c>
      <c r="AR373" s="506">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02">
        <f ca="1">COUNTIF(INDIRECT("H"&amp;(ROW()+12*(($AO373-1)*3+$AP373)-ROW())/12+5):INDIRECT("S"&amp;(ROW()+12*(($AO373-1)*3+$AP373)-ROW())/12+5),AR373)</f>
        <v>0</v>
      </c>
      <c r="AT373" s="506">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502">
        <f ca="1">COUNTIF(INDIRECT("U"&amp;(ROW()+12*(($AO373-1)*3+$AP373)-ROW())/12+5):INDIRECT("AF"&amp;(ROW()+12*(($AO373-1)*3+$AP373)-ROW())/12+5),AT373)</f>
        <v>0</v>
      </c>
      <c r="AV373" s="502">
        <f ca="1">IF(AND(AR373+AT373&gt;0,AS373+AU373&gt;0),COUNTIF(AV$6:AV372,"&gt;0")+1,0)</f>
        <v>0</v>
      </c>
    </row>
    <row r="374" spans="41:48">
      <c r="AO374" s="502">
        <v>11</v>
      </c>
      <c r="AP374" s="502">
        <v>1</v>
      </c>
      <c r="AQ374" s="502">
        <v>9</v>
      </c>
      <c r="AR374" s="506">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02">
        <f ca="1">COUNTIF(INDIRECT("H"&amp;(ROW()+12*(($AO374-1)*3+$AP374)-ROW())/12+5):INDIRECT("S"&amp;(ROW()+12*(($AO374-1)*3+$AP374)-ROW())/12+5),AR374)</f>
        <v>0</v>
      </c>
      <c r="AT374" s="506">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502">
        <f ca="1">COUNTIF(INDIRECT("U"&amp;(ROW()+12*(($AO374-1)*3+$AP374)-ROW())/12+5):INDIRECT("AF"&amp;(ROW()+12*(($AO374-1)*3+$AP374)-ROW())/12+5),AT374)</f>
        <v>0</v>
      </c>
      <c r="AV374" s="502">
        <f ca="1">IF(AND(AR374+AT374&gt;0,AS374+AU374&gt;0),COUNTIF(AV$6:AV373,"&gt;0")+1,0)</f>
        <v>0</v>
      </c>
    </row>
    <row r="375" spans="41:48">
      <c r="AO375" s="502">
        <v>11</v>
      </c>
      <c r="AP375" s="502">
        <v>1</v>
      </c>
      <c r="AQ375" s="502">
        <v>10</v>
      </c>
      <c r="AR375" s="506">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02">
        <f ca="1">COUNTIF(INDIRECT("H"&amp;(ROW()+12*(($AO375-1)*3+$AP375)-ROW())/12+5):INDIRECT("S"&amp;(ROW()+12*(($AO375-1)*3+$AP375)-ROW())/12+5),AR375)</f>
        <v>0</v>
      </c>
      <c r="AT375" s="506">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502">
        <f ca="1">COUNTIF(INDIRECT("U"&amp;(ROW()+12*(($AO375-1)*3+$AP375)-ROW())/12+5):INDIRECT("AF"&amp;(ROW()+12*(($AO375-1)*3+$AP375)-ROW())/12+5),AT375)</f>
        <v>0</v>
      </c>
      <c r="AV375" s="502">
        <f ca="1">IF(AND(AR375+AT375&gt;0,AS375+AU375&gt;0),COUNTIF(AV$6:AV374,"&gt;0")+1,0)</f>
        <v>0</v>
      </c>
    </row>
    <row r="376" spans="41:48">
      <c r="AO376" s="502">
        <v>11</v>
      </c>
      <c r="AP376" s="502">
        <v>1</v>
      </c>
      <c r="AQ376" s="502">
        <v>11</v>
      </c>
      <c r="AR376" s="506">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02">
        <f ca="1">COUNTIF(INDIRECT("H"&amp;(ROW()+12*(($AO376-1)*3+$AP376)-ROW())/12+5):INDIRECT("S"&amp;(ROW()+12*(($AO376-1)*3+$AP376)-ROW())/12+5),AR376)</f>
        <v>0</v>
      </c>
      <c r="AT376" s="506">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502">
        <f ca="1">COUNTIF(INDIRECT("U"&amp;(ROW()+12*(($AO376-1)*3+$AP376)-ROW())/12+5):INDIRECT("AF"&amp;(ROW()+12*(($AO376-1)*3+$AP376)-ROW())/12+5),AT376)</f>
        <v>0</v>
      </c>
      <c r="AV376" s="502">
        <f ca="1">IF(AND(AR376+AT376&gt;0,AS376+AU376&gt;0),COUNTIF(AV$6:AV375,"&gt;0")+1,0)</f>
        <v>0</v>
      </c>
    </row>
    <row r="377" spans="41:48">
      <c r="AO377" s="502">
        <v>11</v>
      </c>
      <c r="AP377" s="502">
        <v>1</v>
      </c>
      <c r="AQ377" s="502">
        <v>12</v>
      </c>
      <c r="AR377" s="506">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02">
        <f ca="1">COUNTIF(INDIRECT("H"&amp;(ROW()+12*(($AO377-1)*3+$AP377)-ROW())/12+5):INDIRECT("S"&amp;(ROW()+12*(($AO377-1)*3+$AP377)-ROW())/12+5),AR377)</f>
        <v>0</v>
      </c>
      <c r="AT377" s="506">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502">
        <f ca="1">COUNTIF(INDIRECT("U"&amp;(ROW()+12*(($AO377-1)*3+$AP377)-ROW())/12+5):INDIRECT("AF"&amp;(ROW()+12*(($AO377-1)*3+$AP377)-ROW())/12+5),AT377)</f>
        <v>0</v>
      </c>
      <c r="AV377" s="502">
        <f ca="1">IF(AND(AR377+AT377&gt;0,AS377+AU377&gt;0),COUNTIF(AV$6:AV376,"&gt;0")+1,0)</f>
        <v>0</v>
      </c>
    </row>
    <row r="378" spans="41:48">
      <c r="AO378" s="502">
        <v>11</v>
      </c>
      <c r="AP378" s="502">
        <v>2</v>
      </c>
      <c r="AQ378" s="502">
        <v>1</v>
      </c>
      <c r="AR378" s="506">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02">
        <f ca="1">COUNTIF(INDIRECT("H"&amp;(ROW()+12*(($AO378-1)*3+$AP378)-ROW())/12+5):INDIRECT("S"&amp;(ROW()+12*(($AO378-1)*3+$AP378)-ROW())/12+5),AR378)</f>
        <v>0</v>
      </c>
      <c r="AT378" s="506">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502">
        <f ca="1">COUNTIF(INDIRECT("U"&amp;(ROW()+12*(($AO378-1)*3+$AP378)-ROW())/12+5):INDIRECT("AF"&amp;(ROW()+12*(($AO378-1)*3+$AP378)-ROW())/12+5),AT378)</f>
        <v>0</v>
      </c>
      <c r="AV378" s="502">
        <f ca="1">IF(AND(AR378+AT378&gt;0,AS378+AU378&gt;0),COUNTIF(AV$6:AV377,"&gt;0")+1,0)</f>
        <v>0</v>
      </c>
    </row>
    <row r="379" spans="41:48">
      <c r="AO379" s="502">
        <v>11</v>
      </c>
      <c r="AP379" s="502">
        <v>2</v>
      </c>
      <c r="AQ379" s="502">
        <v>2</v>
      </c>
      <c r="AR379" s="506">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02">
        <f ca="1">COUNTIF(INDIRECT("H"&amp;(ROW()+12*(($AO379-1)*3+$AP379)-ROW())/12+5):INDIRECT("S"&amp;(ROW()+12*(($AO379-1)*3+$AP379)-ROW())/12+5),AR379)</f>
        <v>0</v>
      </c>
      <c r="AT379" s="506">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502">
        <f ca="1">COUNTIF(INDIRECT("U"&amp;(ROW()+12*(($AO379-1)*3+$AP379)-ROW())/12+5):INDIRECT("AF"&amp;(ROW()+12*(($AO379-1)*3+$AP379)-ROW())/12+5),AT379)</f>
        <v>0</v>
      </c>
      <c r="AV379" s="502">
        <f ca="1">IF(AND(AR379+AT379&gt;0,AS379+AU379&gt;0),COUNTIF(AV$6:AV378,"&gt;0")+1,0)</f>
        <v>0</v>
      </c>
    </row>
    <row r="380" spans="41:48">
      <c r="AO380" s="502">
        <v>11</v>
      </c>
      <c r="AP380" s="502">
        <v>2</v>
      </c>
      <c r="AQ380" s="502">
        <v>3</v>
      </c>
      <c r="AR380" s="506">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02">
        <f ca="1">COUNTIF(INDIRECT("H"&amp;(ROW()+12*(($AO380-1)*3+$AP380)-ROW())/12+5):INDIRECT("S"&amp;(ROW()+12*(($AO380-1)*3+$AP380)-ROW())/12+5),AR380)</f>
        <v>0</v>
      </c>
      <c r="AT380" s="506">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502">
        <f ca="1">COUNTIF(INDIRECT("U"&amp;(ROW()+12*(($AO380-1)*3+$AP380)-ROW())/12+5):INDIRECT("AF"&amp;(ROW()+12*(($AO380-1)*3+$AP380)-ROW())/12+5),AT380)</f>
        <v>0</v>
      </c>
      <c r="AV380" s="502">
        <f ca="1">IF(AND(AR380+AT380&gt;0,AS380+AU380&gt;0),COUNTIF(AV$6:AV379,"&gt;0")+1,0)</f>
        <v>0</v>
      </c>
    </row>
    <row r="381" spans="41:48">
      <c r="AO381" s="502">
        <v>11</v>
      </c>
      <c r="AP381" s="502">
        <v>2</v>
      </c>
      <c r="AQ381" s="502">
        <v>4</v>
      </c>
      <c r="AR381" s="506">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02">
        <f ca="1">COUNTIF(INDIRECT("H"&amp;(ROW()+12*(($AO381-1)*3+$AP381)-ROW())/12+5):INDIRECT("S"&amp;(ROW()+12*(($AO381-1)*3+$AP381)-ROW())/12+5),AR381)</f>
        <v>0</v>
      </c>
      <c r="AT381" s="506">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502">
        <f ca="1">COUNTIF(INDIRECT("U"&amp;(ROW()+12*(($AO381-1)*3+$AP381)-ROW())/12+5):INDIRECT("AF"&amp;(ROW()+12*(($AO381-1)*3+$AP381)-ROW())/12+5),AT381)</f>
        <v>0</v>
      </c>
      <c r="AV381" s="502">
        <f ca="1">IF(AND(AR381+AT381&gt;0,AS381+AU381&gt;0),COUNTIF(AV$6:AV380,"&gt;0")+1,0)</f>
        <v>0</v>
      </c>
    </row>
    <row r="382" spans="41:48">
      <c r="AO382" s="502">
        <v>11</v>
      </c>
      <c r="AP382" s="502">
        <v>2</v>
      </c>
      <c r="AQ382" s="502">
        <v>5</v>
      </c>
      <c r="AR382" s="506">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02">
        <f ca="1">COUNTIF(INDIRECT("H"&amp;(ROW()+12*(($AO382-1)*3+$AP382)-ROW())/12+5):INDIRECT("S"&amp;(ROW()+12*(($AO382-1)*3+$AP382)-ROW())/12+5),AR382)</f>
        <v>0</v>
      </c>
      <c r="AT382" s="506">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502">
        <f ca="1">COUNTIF(INDIRECT("U"&amp;(ROW()+12*(($AO382-1)*3+$AP382)-ROW())/12+5):INDIRECT("AF"&amp;(ROW()+12*(($AO382-1)*3+$AP382)-ROW())/12+5),AT382)</f>
        <v>0</v>
      </c>
      <c r="AV382" s="502">
        <f ca="1">IF(AND(AR382+AT382&gt;0,AS382+AU382&gt;0),COUNTIF(AV$6:AV381,"&gt;0")+1,0)</f>
        <v>0</v>
      </c>
    </row>
    <row r="383" spans="41:48">
      <c r="AO383" s="502">
        <v>11</v>
      </c>
      <c r="AP383" s="502">
        <v>2</v>
      </c>
      <c r="AQ383" s="502">
        <v>6</v>
      </c>
      <c r="AR383" s="506">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02">
        <f ca="1">COUNTIF(INDIRECT("H"&amp;(ROW()+12*(($AO383-1)*3+$AP383)-ROW())/12+5):INDIRECT("S"&amp;(ROW()+12*(($AO383-1)*3+$AP383)-ROW())/12+5),AR383)</f>
        <v>0</v>
      </c>
      <c r="AT383" s="506">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502">
        <f ca="1">COUNTIF(INDIRECT("U"&amp;(ROW()+12*(($AO383-1)*3+$AP383)-ROW())/12+5):INDIRECT("AF"&amp;(ROW()+12*(($AO383-1)*3+$AP383)-ROW())/12+5),AT383)</f>
        <v>0</v>
      </c>
      <c r="AV383" s="502">
        <f ca="1">IF(AND(AR383+AT383&gt;0,AS383+AU383&gt;0),COUNTIF(AV$6:AV382,"&gt;0")+1,0)</f>
        <v>0</v>
      </c>
    </row>
    <row r="384" spans="41:48">
      <c r="AO384" s="502">
        <v>11</v>
      </c>
      <c r="AP384" s="502">
        <v>2</v>
      </c>
      <c r="AQ384" s="502">
        <v>7</v>
      </c>
      <c r="AR384" s="506">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02">
        <f ca="1">COUNTIF(INDIRECT("H"&amp;(ROW()+12*(($AO384-1)*3+$AP384)-ROW())/12+5):INDIRECT("S"&amp;(ROW()+12*(($AO384-1)*3+$AP384)-ROW())/12+5),AR384)</f>
        <v>0</v>
      </c>
      <c r="AT384" s="506">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502">
        <f ca="1">COUNTIF(INDIRECT("U"&amp;(ROW()+12*(($AO384-1)*3+$AP384)-ROW())/12+5):INDIRECT("AF"&amp;(ROW()+12*(($AO384-1)*3+$AP384)-ROW())/12+5),AT384)</f>
        <v>0</v>
      </c>
      <c r="AV384" s="502">
        <f ca="1">IF(AND(AR384+AT384&gt;0,AS384+AU384&gt;0),COUNTIF(AV$6:AV383,"&gt;0")+1,0)</f>
        <v>0</v>
      </c>
    </row>
    <row r="385" spans="41:48">
      <c r="AO385" s="502">
        <v>11</v>
      </c>
      <c r="AP385" s="502">
        <v>2</v>
      </c>
      <c r="AQ385" s="502">
        <v>8</v>
      </c>
      <c r="AR385" s="506">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02">
        <f ca="1">COUNTIF(INDIRECT("H"&amp;(ROW()+12*(($AO385-1)*3+$AP385)-ROW())/12+5):INDIRECT("S"&amp;(ROW()+12*(($AO385-1)*3+$AP385)-ROW())/12+5),AR385)</f>
        <v>0</v>
      </c>
      <c r="AT385" s="506">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502">
        <f ca="1">COUNTIF(INDIRECT("U"&amp;(ROW()+12*(($AO385-1)*3+$AP385)-ROW())/12+5):INDIRECT("AF"&amp;(ROW()+12*(($AO385-1)*3+$AP385)-ROW())/12+5),AT385)</f>
        <v>0</v>
      </c>
      <c r="AV385" s="502">
        <f ca="1">IF(AND(AR385+AT385&gt;0,AS385+AU385&gt;0),COUNTIF(AV$6:AV384,"&gt;0")+1,0)</f>
        <v>0</v>
      </c>
    </row>
    <row r="386" spans="41:48">
      <c r="AO386" s="502">
        <v>11</v>
      </c>
      <c r="AP386" s="502">
        <v>2</v>
      </c>
      <c r="AQ386" s="502">
        <v>9</v>
      </c>
      <c r="AR386" s="506">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02">
        <f ca="1">COUNTIF(INDIRECT("H"&amp;(ROW()+12*(($AO386-1)*3+$AP386)-ROW())/12+5):INDIRECT("S"&amp;(ROW()+12*(($AO386-1)*3+$AP386)-ROW())/12+5),AR386)</f>
        <v>0</v>
      </c>
      <c r="AT386" s="506">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502">
        <f ca="1">COUNTIF(INDIRECT("U"&amp;(ROW()+12*(($AO386-1)*3+$AP386)-ROW())/12+5):INDIRECT("AF"&amp;(ROW()+12*(($AO386-1)*3+$AP386)-ROW())/12+5),AT386)</f>
        <v>0</v>
      </c>
      <c r="AV386" s="502">
        <f ca="1">IF(AND(AR386+AT386&gt;0,AS386+AU386&gt;0),COUNTIF(AV$6:AV385,"&gt;0")+1,0)</f>
        <v>0</v>
      </c>
    </row>
    <row r="387" spans="41:48">
      <c r="AO387" s="502">
        <v>11</v>
      </c>
      <c r="AP387" s="502">
        <v>2</v>
      </c>
      <c r="AQ387" s="502">
        <v>10</v>
      </c>
      <c r="AR387" s="506">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02">
        <f ca="1">COUNTIF(INDIRECT("H"&amp;(ROW()+12*(($AO387-1)*3+$AP387)-ROW())/12+5):INDIRECT("S"&amp;(ROW()+12*(($AO387-1)*3+$AP387)-ROW())/12+5),AR387)</f>
        <v>0</v>
      </c>
      <c r="AT387" s="506">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502">
        <f ca="1">COUNTIF(INDIRECT("U"&amp;(ROW()+12*(($AO387-1)*3+$AP387)-ROW())/12+5):INDIRECT("AF"&amp;(ROW()+12*(($AO387-1)*3+$AP387)-ROW())/12+5),AT387)</f>
        <v>0</v>
      </c>
      <c r="AV387" s="502">
        <f ca="1">IF(AND(AR387+AT387&gt;0,AS387+AU387&gt;0),COUNTIF(AV$6:AV386,"&gt;0")+1,0)</f>
        <v>0</v>
      </c>
    </row>
    <row r="388" spans="41:48">
      <c r="AO388" s="502">
        <v>11</v>
      </c>
      <c r="AP388" s="502">
        <v>2</v>
      </c>
      <c r="AQ388" s="502">
        <v>11</v>
      </c>
      <c r="AR388" s="506">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02">
        <f ca="1">COUNTIF(INDIRECT("H"&amp;(ROW()+12*(($AO388-1)*3+$AP388)-ROW())/12+5):INDIRECT("S"&amp;(ROW()+12*(($AO388-1)*3+$AP388)-ROW())/12+5),AR388)</f>
        <v>0</v>
      </c>
      <c r="AT388" s="506">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502">
        <f ca="1">COUNTIF(INDIRECT("U"&amp;(ROW()+12*(($AO388-1)*3+$AP388)-ROW())/12+5):INDIRECT("AF"&amp;(ROW()+12*(($AO388-1)*3+$AP388)-ROW())/12+5),AT388)</f>
        <v>0</v>
      </c>
      <c r="AV388" s="502">
        <f ca="1">IF(AND(AR388+AT388&gt;0,AS388+AU388&gt;0),COUNTIF(AV$6:AV387,"&gt;0")+1,0)</f>
        <v>0</v>
      </c>
    </row>
    <row r="389" spans="41:48">
      <c r="AO389" s="502">
        <v>11</v>
      </c>
      <c r="AP389" s="502">
        <v>2</v>
      </c>
      <c r="AQ389" s="502">
        <v>12</v>
      </c>
      <c r="AR389" s="506">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02">
        <f ca="1">COUNTIF(INDIRECT("H"&amp;(ROW()+12*(($AO389-1)*3+$AP389)-ROW())/12+5):INDIRECT("S"&amp;(ROW()+12*(($AO389-1)*3+$AP389)-ROW())/12+5),AR389)</f>
        <v>0</v>
      </c>
      <c r="AT389" s="506">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502">
        <f ca="1">COUNTIF(INDIRECT("U"&amp;(ROW()+12*(($AO389-1)*3+$AP389)-ROW())/12+5):INDIRECT("AF"&amp;(ROW()+12*(($AO389-1)*3+$AP389)-ROW())/12+5),AT389)</f>
        <v>0</v>
      </c>
      <c r="AV389" s="502">
        <f ca="1">IF(AND(AR389+AT389&gt;0,AS389+AU389&gt;0),COUNTIF(AV$6:AV388,"&gt;0")+1,0)</f>
        <v>0</v>
      </c>
    </row>
    <row r="390" spans="41:48">
      <c r="AO390" s="502">
        <v>11</v>
      </c>
      <c r="AP390" s="502">
        <v>3</v>
      </c>
      <c r="AQ390" s="502">
        <v>1</v>
      </c>
      <c r="AR390" s="506">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02">
        <f ca="1">COUNTIF(INDIRECT("H"&amp;(ROW()+12*(($AO390-1)*3+$AP390)-ROW())/12+5):INDIRECT("S"&amp;(ROW()+12*(($AO390-1)*3+$AP390)-ROW())/12+5),AR390)</f>
        <v>0</v>
      </c>
      <c r="AT390" s="506">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502">
        <f ca="1">COUNTIF(INDIRECT("U"&amp;(ROW()+12*(($AO390-1)*3+$AP390)-ROW())/12+5):INDIRECT("AF"&amp;(ROW()+12*(($AO390-1)*3+$AP390)-ROW())/12+5),AT390)</f>
        <v>0</v>
      </c>
      <c r="AV390" s="502">
        <f ca="1">IF(AND(AR390+AT390&gt;0,AS390+AU390&gt;0),COUNTIF(AV$6:AV389,"&gt;0")+1,0)</f>
        <v>0</v>
      </c>
    </row>
    <row r="391" spans="41:48">
      <c r="AO391" s="502">
        <v>11</v>
      </c>
      <c r="AP391" s="502">
        <v>3</v>
      </c>
      <c r="AQ391" s="502">
        <v>2</v>
      </c>
      <c r="AR391" s="506">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02">
        <f ca="1">COUNTIF(INDIRECT("H"&amp;(ROW()+12*(($AO391-1)*3+$AP391)-ROW())/12+5):INDIRECT("S"&amp;(ROW()+12*(($AO391-1)*3+$AP391)-ROW())/12+5),AR391)</f>
        <v>0</v>
      </c>
      <c r="AT391" s="506">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502">
        <f ca="1">COUNTIF(INDIRECT("U"&amp;(ROW()+12*(($AO391-1)*3+$AP391)-ROW())/12+5):INDIRECT("AF"&amp;(ROW()+12*(($AO391-1)*3+$AP391)-ROW())/12+5),AT391)</f>
        <v>0</v>
      </c>
      <c r="AV391" s="502">
        <f ca="1">IF(AND(AR391+AT391&gt;0,AS391+AU391&gt;0),COUNTIF(AV$6:AV390,"&gt;0")+1,0)</f>
        <v>0</v>
      </c>
    </row>
    <row r="392" spans="41:48">
      <c r="AO392" s="502">
        <v>11</v>
      </c>
      <c r="AP392" s="502">
        <v>3</v>
      </c>
      <c r="AQ392" s="502">
        <v>3</v>
      </c>
      <c r="AR392" s="506">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02">
        <f ca="1">COUNTIF(INDIRECT("H"&amp;(ROW()+12*(($AO392-1)*3+$AP392)-ROW())/12+5):INDIRECT("S"&amp;(ROW()+12*(($AO392-1)*3+$AP392)-ROW())/12+5),AR392)</f>
        <v>0</v>
      </c>
      <c r="AT392" s="506">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502">
        <f ca="1">COUNTIF(INDIRECT("U"&amp;(ROW()+12*(($AO392-1)*3+$AP392)-ROW())/12+5):INDIRECT("AF"&amp;(ROW()+12*(($AO392-1)*3+$AP392)-ROW())/12+5),AT392)</f>
        <v>0</v>
      </c>
      <c r="AV392" s="502">
        <f ca="1">IF(AND(AR392+AT392&gt;0,AS392+AU392&gt;0),COUNTIF(AV$6:AV391,"&gt;0")+1,0)</f>
        <v>0</v>
      </c>
    </row>
    <row r="393" spans="41:48">
      <c r="AO393" s="502">
        <v>11</v>
      </c>
      <c r="AP393" s="502">
        <v>3</v>
      </c>
      <c r="AQ393" s="502">
        <v>4</v>
      </c>
      <c r="AR393" s="506">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02">
        <f ca="1">COUNTIF(INDIRECT("H"&amp;(ROW()+12*(($AO393-1)*3+$AP393)-ROW())/12+5):INDIRECT("S"&amp;(ROW()+12*(($AO393-1)*3+$AP393)-ROW())/12+5),AR393)</f>
        <v>0</v>
      </c>
      <c r="AT393" s="506">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502">
        <f ca="1">COUNTIF(INDIRECT("U"&amp;(ROW()+12*(($AO393-1)*3+$AP393)-ROW())/12+5):INDIRECT("AF"&amp;(ROW()+12*(($AO393-1)*3+$AP393)-ROW())/12+5),AT393)</f>
        <v>0</v>
      </c>
      <c r="AV393" s="502">
        <f ca="1">IF(AND(AR393+AT393&gt;0,AS393+AU393&gt;0),COUNTIF(AV$6:AV392,"&gt;0")+1,0)</f>
        <v>0</v>
      </c>
    </row>
    <row r="394" spans="41:48">
      <c r="AO394" s="502">
        <v>11</v>
      </c>
      <c r="AP394" s="502">
        <v>3</v>
      </c>
      <c r="AQ394" s="502">
        <v>5</v>
      </c>
      <c r="AR394" s="506">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02">
        <f ca="1">COUNTIF(INDIRECT("H"&amp;(ROW()+12*(($AO394-1)*3+$AP394)-ROW())/12+5):INDIRECT("S"&amp;(ROW()+12*(($AO394-1)*3+$AP394)-ROW())/12+5),AR394)</f>
        <v>0</v>
      </c>
      <c r="AT394" s="506">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502">
        <f ca="1">COUNTIF(INDIRECT("U"&amp;(ROW()+12*(($AO394-1)*3+$AP394)-ROW())/12+5):INDIRECT("AF"&amp;(ROW()+12*(($AO394-1)*3+$AP394)-ROW())/12+5),AT394)</f>
        <v>0</v>
      </c>
      <c r="AV394" s="502">
        <f ca="1">IF(AND(AR394+AT394&gt;0,AS394+AU394&gt;0),COUNTIF(AV$6:AV393,"&gt;0")+1,0)</f>
        <v>0</v>
      </c>
    </row>
    <row r="395" spans="41:48">
      <c r="AO395" s="502">
        <v>11</v>
      </c>
      <c r="AP395" s="502">
        <v>3</v>
      </c>
      <c r="AQ395" s="502">
        <v>6</v>
      </c>
      <c r="AR395" s="506">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02">
        <f ca="1">COUNTIF(INDIRECT("H"&amp;(ROW()+12*(($AO395-1)*3+$AP395)-ROW())/12+5):INDIRECT("S"&amp;(ROW()+12*(($AO395-1)*3+$AP395)-ROW())/12+5),AR395)</f>
        <v>0</v>
      </c>
      <c r="AT395" s="506">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502">
        <f ca="1">COUNTIF(INDIRECT("U"&amp;(ROW()+12*(($AO395-1)*3+$AP395)-ROW())/12+5):INDIRECT("AF"&amp;(ROW()+12*(($AO395-1)*3+$AP395)-ROW())/12+5),AT395)</f>
        <v>0</v>
      </c>
      <c r="AV395" s="502">
        <f ca="1">IF(AND(AR395+AT395&gt;0,AS395+AU395&gt;0),COUNTIF(AV$6:AV394,"&gt;0")+1,0)</f>
        <v>0</v>
      </c>
    </row>
    <row r="396" spans="41:48">
      <c r="AO396" s="502">
        <v>11</v>
      </c>
      <c r="AP396" s="502">
        <v>3</v>
      </c>
      <c r="AQ396" s="502">
        <v>7</v>
      </c>
      <c r="AR396" s="506">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02">
        <f ca="1">COUNTIF(INDIRECT("H"&amp;(ROW()+12*(($AO396-1)*3+$AP396)-ROW())/12+5):INDIRECT("S"&amp;(ROW()+12*(($AO396-1)*3+$AP396)-ROW())/12+5),AR396)</f>
        <v>0</v>
      </c>
      <c r="AT396" s="506">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502">
        <f ca="1">COUNTIF(INDIRECT("U"&amp;(ROW()+12*(($AO396-1)*3+$AP396)-ROW())/12+5):INDIRECT("AF"&amp;(ROW()+12*(($AO396-1)*3+$AP396)-ROW())/12+5),AT396)</f>
        <v>0</v>
      </c>
      <c r="AV396" s="502">
        <f ca="1">IF(AND(AR396+AT396&gt;0,AS396+AU396&gt;0),COUNTIF(AV$6:AV395,"&gt;0")+1,0)</f>
        <v>0</v>
      </c>
    </row>
    <row r="397" spans="41:48">
      <c r="AO397" s="502">
        <v>11</v>
      </c>
      <c r="AP397" s="502">
        <v>3</v>
      </c>
      <c r="AQ397" s="502">
        <v>8</v>
      </c>
      <c r="AR397" s="506">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02">
        <f ca="1">COUNTIF(INDIRECT("H"&amp;(ROW()+12*(($AO397-1)*3+$AP397)-ROW())/12+5):INDIRECT("S"&amp;(ROW()+12*(($AO397-1)*3+$AP397)-ROW())/12+5),AR397)</f>
        <v>0</v>
      </c>
      <c r="AT397" s="506">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502">
        <f ca="1">COUNTIF(INDIRECT("U"&amp;(ROW()+12*(($AO397-1)*3+$AP397)-ROW())/12+5):INDIRECT("AF"&amp;(ROW()+12*(($AO397-1)*3+$AP397)-ROW())/12+5),AT397)</f>
        <v>0</v>
      </c>
      <c r="AV397" s="502">
        <f ca="1">IF(AND(AR397+AT397&gt;0,AS397+AU397&gt;0),COUNTIF(AV$6:AV396,"&gt;0")+1,0)</f>
        <v>0</v>
      </c>
    </row>
    <row r="398" spans="41:48">
      <c r="AO398" s="502">
        <v>11</v>
      </c>
      <c r="AP398" s="502">
        <v>3</v>
      </c>
      <c r="AQ398" s="502">
        <v>9</v>
      </c>
      <c r="AR398" s="506">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02">
        <f ca="1">COUNTIF(INDIRECT("H"&amp;(ROW()+12*(($AO398-1)*3+$AP398)-ROW())/12+5):INDIRECT("S"&amp;(ROW()+12*(($AO398-1)*3+$AP398)-ROW())/12+5),AR398)</f>
        <v>0</v>
      </c>
      <c r="AT398" s="506">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502">
        <f ca="1">COUNTIF(INDIRECT("U"&amp;(ROW()+12*(($AO398-1)*3+$AP398)-ROW())/12+5):INDIRECT("AF"&amp;(ROW()+12*(($AO398-1)*3+$AP398)-ROW())/12+5),AT398)</f>
        <v>0</v>
      </c>
      <c r="AV398" s="502">
        <f ca="1">IF(AND(AR398+AT398&gt;0,AS398+AU398&gt;0),COUNTIF(AV$6:AV397,"&gt;0")+1,0)</f>
        <v>0</v>
      </c>
    </row>
    <row r="399" spans="41:48">
      <c r="AO399" s="502">
        <v>11</v>
      </c>
      <c r="AP399" s="502">
        <v>3</v>
      </c>
      <c r="AQ399" s="502">
        <v>10</v>
      </c>
      <c r="AR399" s="506">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02">
        <f ca="1">COUNTIF(INDIRECT("H"&amp;(ROW()+12*(($AO399-1)*3+$AP399)-ROW())/12+5):INDIRECT("S"&amp;(ROW()+12*(($AO399-1)*3+$AP399)-ROW())/12+5),AR399)</f>
        <v>0</v>
      </c>
      <c r="AT399" s="506">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502">
        <f ca="1">COUNTIF(INDIRECT("U"&amp;(ROW()+12*(($AO399-1)*3+$AP399)-ROW())/12+5):INDIRECT("AF"&amp;(ROW()+12*(($AO399-1)*3+$AP399)-ROW())/12+5),AT399)</f>
        <v>0</v>
      </c>
      <c r="AV399" s="502">
        <f ca="1">IF(AND(AR399+AT399&gt;0,AS399+AU399&gt;0),COUNTIF(AV$6:AV398,"&gt;0")+1,0)</f>
        <v>0</v>
      </c>
    </row>
    <row r="400" spans="41:48">
      <c r="AO400" s="502">
        <v>11</v>
      </c>
      <c r="AP400" s="502">
        <v>3</v>
      </c>
      <c r="AQ400" s="502">
        <v>11</v>
      </c>
      <c r="AR400" s="506">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02">
        <f ca="1">COUNTIF(INDIRECT("H"&amp;(ROW()+12*(($AO400-1)*3+$AP400)-ROW())/12+5):INDIRECT("S"&amp;(ROW()+12*(($AO400-1)*3+$AP400)-ROW())/12+5),AR400)</f>
        <v>0</v>
      </c>
      <c r="AT400" s="506">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502">
        <f ca="1">COUNTIF(INDIRECT("U"&amp;(ROW()+12*(($AO400-1)*3+$AP400)-ROW())/12+5):INDIRECT("AF"&amp;(ROW()+12*(($AO400-1)*3+$AP400)-ROW())/12+5),AT400)</f>
        <v>0</v>
      </c>
      <c r="AV400" s="502">
        <f ca="1">IF(AND(AR400+AT400&gt;0,AS400+AU400&gt;0),COUNTIF(AV$6:AV399,"&gt;0")+1,0)</f>
        <v>0</v>
      </c>
    </row>
    <row r="401" spans="41:48">
      <c r="AO401" s="502">
        <v>11</v>
      </c>
      <c r="AP401" s="502">
        <v>3</v>
      </c>
      <c r="AQ401" s="502">
        <v>12</v>
      </c>
      <c r="AR401" s="506">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02">
        <f ca="1">COUNTIF(INDIRECT("H"&amp;(ROW()+12*(($AO401-1)*3+$AP401)-ROW())/12+5):INDIRECT("S"&amp;(ROW()+12*(($AO401-1)*3+$AP401)-ROW())/12+5),AR401)</f>
        <v>0</v>
      </c>
      <c r="AT401" s="506">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502">
        <f ca="1">COUNTIF(INDIRECT("U"&amp;(ROW()+12*(($AO401-1)*3+$AP401)-ROW())/12+5):INDIRECT("AF"&amp;(ROW()+12*(($AO401-1)*3+$AP401)-ROW())/12+5),AT401)</f>
        <v>0</v>
      </c>
      <c r="AV401" s="502">
        <f ca="1">IF(AND(AR401+AT401&gt;0,AS401+AU401&gt;0),COUNTIF(AV$6:AV400,"&gt;0")+1,0)</f>
        <v>0</v>
      </c>
    </row>
    <row r="402" spans="41:48">
      <c r="AO402" s="502">
        <v>12</v>
      </c>
      <c r="AP402" s="502">
        <v>1</v>
      </c>
      <c r="AQ402" s="502">
        <v>1</v>
      </c>
      <c r="AR402" s="506">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02">
        <f ca="1">COUNTIF(INDIRECT("H"&amp;(ROW()+12*(($AO402-1)*3+$AP402)-ROW())/12+5):INDIRECT("S"&amp;(ROW()+12*(($AO402-1)*3+$AP402)-ROW())/12+5),AR402)</f>
        <v>0</v>
      </c>
      <c r="AT402" s="506">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502">
        <f ca="1">COUNTIF(INDIRECT("U"&amp;(ROW()+12*(($AO402-1)*3+$AP402)-ROW())/12+5):INDIRECT("AF"&amp;(ROW()+12*(($AO402-1)*3+$AP402)-ROW())/12+5),AT402)</f>
        <v>0</v>
      </c>
      <c r="AV402" s="502">
        <f ca="1">IF(AND(AR402+AT402&gt;0,AS402+AU402&gt;0),COUNTIF(AV$6:AV401,"&gt;0")+1,0)</f>
        <v>0</v>
      </c>
    </row>
    <row r="403" spans="41:48">
      <c r="AO403" s="502">
        <v>12</v>
      </c>
      <c r="AP403" s="502">
        <v>1</v>
      </c>
      <c r="AQ403" s="502">
        <v>2</v>
      </c>
      <c r="AR403" s="506">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02">
        <f ca="1">COUNTIF(INDIRECT("H"&amp;(ROW()+12*(($AO403-1)*3+$AP403)-ROW())/12+5):INDIRECT("S"&amp;(ROW()+12*(($AO403-1)*3+$AP403)-ROW())/12+5),AR403)</f>
        <v>0</v>
      </c>
      <c r="AT403" s="506">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502">
        <f ca="1">COUNTIF(INDIRECT("U"&amp;(ROW()+12*(($AO403-1)*3+$AP403)-ROW())/12+5):INDIRECT("AF"&amp;(ROW()+12*(($AO403-1)*3+$AP403)-ROW())/12+5),AT403)</f>
        <v>0</v>
      </c>
      <c r="AV403" s="502">
        <f ca="1">IF(AND(AR403+AT403&gt;0,AS403+AU403&gt;0),COUNTIF(AV$6:AV402,"&gt;0")+1,0)</f>
        <v>0</v>
      </c>
    </row>
    <row r="404" spans="41:48">
      <c r="AO404" s="502">
        <v>12</v>
      </c>
      <c r="AP404" s="502">
        <v>1</v>
      </c>
      <c r="AQ404" s="502">
        <v>3</v>
      </c>
      <c r="AR404" s="506">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02">
        <f ca="1">COUNTIF(INDIRECT("H"&amp;(ROW()+12*(($AO404-1)*3+$AP404)-ROW())/12+5):INDIRECT("S"&amp;(ROW()+12*(($AO404-1)*3+$AP404)-ROW())/12+5),AR404)</f>
        <v>0</v>
      </c>
      <c r="AT404" s="506">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502">
        <f ca="1">COUNTIF(INDIRECT("U"&amp;(ROW()+12*(($AO404-1)*3+$AP404)-ROW())/12+5):INDIRECT("AF"&amp;(ROW()+12*(($AO404-1)*3+$AP404)-ROW())/12+5),AT404)</f>
        <v>0</v>
      </c>
      <c r="AV404" s="502">
        <f ca="1">IF(AND(AR404+AT404&gt;0,AS404+AU404&gt;0),COUNTIF(AV$6:AV403,"&gt;0")+1,0)</f>
        <v>0</v>
      </c>
    </row>
    <row r="405" spans="41:48">
      <c r="AO405" s="502">
        <v>12</v>
      </c>
      <c r="AP405" s="502">
        <v>1</v>
      </c>
      <c r="AQ405" s="502">
        <v>4</v>
      </c>
      <c r="AR405" s="506">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02">
        <f ca="1">COUNTIF(INDIRECT("H"&amp;(ROW()+12*(($AO405-1)*3+$AP405)-ROW())/12+5):INDIRECT("S"&amp;(ROW()+12*(($AO405-1)*3+$AP405)-ROW())/12+5),AR405)</f>
        <v>0</v>
      </c>
      <c r="AT405" s="506">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502">
        <f ca="1">COUNTIF(INDIRECT("U"&amp;(ROW()+12*(($AO405-1)*3+$AP405)-ROW())/12+5):INDIRECT("AF"&amp;(ROW()+12*(($AO405-1)*3+$AP405)-ROW())/12+5),AT405)</f>
        <v>0</v>
      </c>
      <c r="AV405" s="502">
        <f ca="1">IF(AND(AR405+AT405&gt;0,AS405+AU405&gt;0),COUNTIF(AV$6:AV404,"&gt;0")+1,0)</f>
        <v>0</v>
      </c>
    </row>
    <row r="406" spans="41:48">
      <c r="AO406" s="502">
        <v>12</v>
      </c>
      <c r="AP406" s="502">
        <v>1</v>
      </c>
      <c r="AQ406" s="502">
        <v>5</v>
      </c>
      <c r="AR406" s="506">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02">
        <f ca="1">COUNTIF(INDIRECT("H"&amp;(ROW()+12*(($AO406-1)*3+$AP406)-ROW())/12+5):INDIRECT("S"&amp;(ROW()+12*(($AO406-1)*3+$AP406)-ROW())/12+5),AR406)</f>
        <v>0</v>
      </c>
      <c r="AT406" s="506">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502">
        <f ca="1">COUNTIF(INDIRECT("U"&amp;(ROW()+12*(($AO406-1)*3+$AP406)-ROW())/12+5):INDIRECT("AF"&amp;(ROW()+12*(($AO406-1)*3+$AP406)-ROW())/12+5),AT406)</f>
        <v>0</v>
      </c>
      <c r="AV406" s="502">
        <f ca="1">IF(AND(AR406+AT406&gt;0,AS406+AU406&gt;0),COUNTIF(AV$6:AV405,"&gt;0")+1,0)</f>
        <v>0</v>
      </c>
    </row>
    <row r="407" spans="41:48">
      <c r="AO407" s="502">
        <v>12</v>
      </c>
      <c r="AP407" s="502">
        <v>1</v>
      </c>
      <c r="AQ407" s="502">
        <v>6</v>
      </c>
      <c r="AR407" s="506">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02">
        <f ca="1">COUNTIF(INDIRECT("H"&amp;(ROW()+12*(($AO407-1)*3+$AP407)-ROW())/12+5):INDIRECT("S"&amp;(ROW()+12*(($AO407-1)*3+$AP407)-ROW())/12+5),AR407)</f>
        <v>0</v>
      </c>
      <c r="AT407" s="506">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502">
        <f ca="1">COUNTIF(INDIRECT("U"&amp;(ROW()+12*(($AO407-1)*3+$AP407)-ROW())/12+5):INDIRECT("AF"&amp;(ROW()+12*(($AO407-1)*3+$AP407)-ROW())/12+5),AT407)</f>
        <v>0</v>
      </c>
      <c r="AV407" s="502">
        <f ca="1">IF(AND(AR407+AT407&gt;0,AS407+AU407&gt;0),COUNTIF(AV$6:AV406,"&gt;0")+1,0)</f>
        <v>0</v>
      </c>
    </row>
    <row r="408" spans="41:48">
      <c r="AO408" s="502">
        <v>12</v>
      </c>
      <c r="AP408" s="502">
        <v>1</v>
      </c>
      <c r="AQ408" s="502">
        <v>7</v>
      </c>
      <c r="AR408" s="506">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02">
        <f ca="1">COUNTIF(INDIRECT("H"&amp;(ROW()+12*(($AO408-1)*3+$AP408)-ROW())/12+5):INDIRECT("S"&amp;(ROW()+12*(($AO408-1)*3+$AP408)-ROW())/12+5),AR408)</f>
        <v>0</v>
      </c>
      <c r="AT408" s="506">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502">
        <f ca="1">COUNTIF(INDIRECT("U"&amp;(ROW()+12*(($AO408-1)*3+$AP408)-ROW())/12+5):INDIRECT("AF"&amp;(ROW()+12*(($AO408-1)*3+$AP408)-ROW())/12+5),AT408)</f>
        <v>0</v>
      </c>
      <c r="AV408" s="502">
        <f ca="1">IF(AND(AR408+AT408&gt;0,AS408+AU408&gt;0),COUNTIF(AV$6:AV407,"&gt;0")+1,0)</f>
        <v>0</v>
      </c>
    </row>
    <row r="409" spans="41:48">
      <c r="AO409" s="502">
        <v>12</v>
      </c>
      <c r="AP409" s="502">
        <v>1</v>
      </c>
      <c r="AQ409" s="502">
        <v>8</v>
      </c>
      <c r="AR409" s="506">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02">
        <f ca="1">COUNTIF(INDIRECT("H"&amp;(ROW()+12*(($AO409-1)*3+$AP409)-ROW())/12+5):INDIRECT("S"&amp;(ROW()+12*(($AO409-1)*3+$AP409)-ROW())/12+5),AR409)</f>
        <v>0</v>
      </c>
      <c r="AT409" s="506">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502">
        <f ca="1">COUNTIF(INDIRECT("U"&amp;(ROW()+12*(($AO409-1)*3+$AP409)-ROW())/12+5):INDIRECT("AF"&amp;(ROW()+12*(($AO409-1)*3+$AP409)-ROW())/12+5),AT409)</f>
        <v>0</v>
      </c>
      <c r="AV409" s="502">
        <f ca="1">IF(AND(AR409+AT409&gt;0,AS409+AU409&gt;0),COUNTIF(AV$6:AV408,"&gt;0")+1,0)</f>
        <v>0</v>
      </c>
    </row>
    <row r="410" spans="41:48">
      <c r="AO410" s="502">
        <v>12</v>
      </c>
      <c r="AP410" s="502">
        <v>1</v>
      </c>
      <c r="AQ410" s="502">
        <v>9</v>
      </c>
      <c r="AR410" s="506">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02">
        <f ca="1">COUNTIF(INDIRECT("H"&amp;(ROW()+12*(($AO410-1)*3+$AP410)-ROW())/12+5):INDIRECT("S"&amp;(ROW()+12*(($AO410-1)*3+$AP410)-ROW())/12+5),AR410)</f>
        <v>0</v>
      </c>
      <c r="AT410" s="506">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502">
        <f ca="1">COUNTIF(INDIRECT("U"&amp;(ROW()+12*(($AO410-1)*3+$AP410)-ROW())/12+5):INDIRECT("AF"&amp;(ROW()+12*(($AO410-1)*3+$AP410)-ROW())/12+5),AT410)</f>
        <v>0</v>
      </c>
      <c r="AV410" s="502">
        <f ca="1">IF(AND(AR410+AT410&gt;0,AS410+AU410&gt;0),COUNTIF(AV$6:AV409,"&gt;0")+1,0)</f>
        <v>0</v>
      </c>
    </row>
    <row r="411" spans="41:48">
      <c r="AO411" s="502">
        <v>12</v>
      </c>
      <c r="AP411" s="502">
        <v>1</v>
      </c>
      <c r="AQ411" s="502">
        <v>10</v>
      </c>
      <c r="AR411" s="506">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02">
        <f ca="1">COUNTIF(INDIRECT("H"&amp;(ROW()+12*(($AO411-1)*3+$AP411)-ROW())/12+5):INDIRECT("S"&amp;(ROW()+12*(($AO411-1)*3+$AP411)-ROW())/12+5),AR411)</f>
        <v>0</v>
      </c>
      <c r="AT411" s="506">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502">
        <f ca="1">COUNTIF(INDIRECT("U"&amp;(ROW()+12*(($AO411-1)*3+$AP411)-ROW())/12+5):INDIRECT("AF"&amp;(ROW()+12*(($AO411-1)*3+$AP411)-ROW())/12+5),AT411)</f>
        <v>0</v>
      </c>
      <c r="AV411" s="502">
        <f ca="1">IF(AND(AR411+AT411&gt;0,AS411+AU411&gt;0),COUNTIF(AV$6:AV410,"&gt;0")+1,0)</f>
        <v>0</v>
      </c>
    </row>
    <row r="412" spans="41:48">
      <c r="AO412" s="502">
        <v>12</v>
      </c>
      <c r="AP412" s="502">
        <v>1</v>
      </c>
      <c r="AQ412" s="502">
        <v>11</v>
      </c>
      <c r="AR412" s="506">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02">
        <f ca="1">COUNTIF(INDIRECT("H"&amp;(ROW()+12*(($AO412-1)*3+$AP412)-ROW())/12+5):INDIRECT("S"&amp;(ROW()+12*(($AO412-1)*3+$AP412)-ROW())/12+5),AR412)</f>
        <v>0</v>
      </c>
      <c r="AT412" s="506">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502">
        <f ca="1">COUNTIF(INDIRECT("U"&amp;(ROW()+12*(($AO412-1)*3+$AP412)-ROW())/12+5):INDIRECT("AF"&amp;(ROW()+12*(($AO412-1)*3+$AP412)-ROW())/12+5),AT412)</f>
        <v>0</v>
      </c>
      <c r="AV412" s="502">
        <f ca="1">IF(AND(AR412+AT412&gt;0,AS412+AU412&gt;0),COUNTIF(AV$6:AV411,"&gt;0")+1,0)</f>
        <v>0</v>
      </c>
    </row>
    <row r="413" spans="41:48">
      <c r="AO413" s="502">
        <v>12</v>
      </c>
      <c r="AP413" s="502">
        <v>1</v>
      </c>
      <c r="AQ413" s="502">
        <v>12</v>
      </c>
      <c r="AR413" s="506">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02">
        <f ca="1">COUNTIF(INDIRECT("H"&amp;(ROW()+12*(($AO413-1)*3+$AP413)-ROW())/12+5):INDIRECT("S"&amp;(ROW()+12*(($AO413-1)*3+$AP413)-ROW())/12+5),AR413)</f>
        <v>0</v>
      </c>
      <c r="AT413" s="506">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502">
        <f ca="1">COUNTIF(INDIRECT("U"&amp;(ROW()+12*(($AO413-1)*3+$AP413)-ROW())/12+5):INDIRECT("AF"&amp;(ROW()+12*(($AO413-1)*3+$AP413)-ROW())/12+5),AT413)</f>
        <v>0</v>
      </c>
      <c r="AV413" s="502">
        <f ca="1">IF(AND(AR413+AT413&gt;0,AS413+AU413&gt;0),COUNTIF(AV$6:AV412,"&gt;0")+1,0)</f>
        <v>0</v>
      </c>
    </row>
    <row r="414" spans="41:48">
      <c r="AO414" s="502">
        <v>12</v>
      </c>
      <c r="AP414" s="502">
        <v>2</v>
      </c>
      <c r="AQ414" s="502">
        <v>1</v>
      </c>
      <c r="AR414" s="506">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02">
        <f ca="1">COUNTIF(INDIRECT("H"&amp;(ROW()+12*(($AO414-1)*3+$AP414)-ROW())/12+5):INDIRECT("S"&amp;(ROW()+12*(($AO414-1)*3+$AP414)-ROW())/12+5),AR414)</f>
        <v>0</v>
      </c>
      <c r="AT414" s="506">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502">
        <f ca="1">COUNTIF(INDIRECT("U"&amp;(ROW()+12*(($AO414-1)*3+$AP414)-ROW())/12+5):INDIRECT("AF"&amp;(ROW()+12*(($AO414-1)*3+$AP414)-ROW())/12+5),AT414)</f>
        <v>0</v>
      </c>
      <c r="AV414" s="502">
        <f ca="1">IF(AND(AR414+AT414&gt;0,AS414+AU414&gt;0),COUNTIF(AV$6:AV413,"&gt;0")+1,0)</f>
        <v>0</v>
      </c>
    </row>
    <row r="415" spans="41:48">
      <c r="AO415" s="502">
        <v>12</v>
      </c>
      <c r="AP415" s="502">
        <v>2</v>
      </c>
      <c r="AQ415" s="502">
        <v>2</v>
      </c>
      <c r="AR415" s="506">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02">
        <f ca="1">COUNTIF(INDIRECT("H"&amp;(ROW()+12*(($AO415-1)*3+$AP415)-ROW())/12+5):INDIRECT("S"&amp;(ROW()+12*(($AO415-1)*3+$AP415)-ROW())/12+5),AR415)</f>
        <v>0</v>
      </c>
      <c r="AT415" s="506">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502">
        <f ca="1">COUNTIF(INDIRECT("U"&amp;(ROW()+12*(($AO415-1)*3+$AP415)-ROW())/12+5):INDIRECT("AF"&amp;(ROW()+12*(($AO415-1)*3+$AP415)-ROW())/12+5),AT415)</f>
        <v>0</v>
      </c>
      <c r="AV415" s="502">
        <f ca="1">IF(AND(AR415+AT415&gt;0,AS415+AU415&gt;0),COUNTIF(AV$6:AV414,"&gt;0")+1,0)</f>
        <v>0</v>
      </c>
    </row>
    <row r="416" spans="41:48">
      <c r="AO416" s="502">
        <v>12</v>
      </c>
      <c r="AP416" s="502">
        <v>2</v>
      </c>
      <c r="AQ416" s="502">
        <v>3</v>
      </c>
      <c r="AR416" s="506">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02">
        <f ca="1">COUNTIF(INDIRECT("H"&amp;(ROW()+12*(($AO416-1)*3+$AP416)-ROW())/12+5):INDIRECT("S"&amp;(ROW()+12*(($AO416-1)*3+$AP416)-ROW())/12+5),AR416)</f>
        <v>0</v>
      </c>
      <c r="AT416" s="506">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502">
        <f ca="1">COUNTIF(INDIRECT("U"&amp;(ROW()+12*(($AO416-1)*3+$AP416)-ROW())/12+5):INDIRECT("AF"&amp;(ROW()+12*(($AO416-1)*3+$AP416)-ROW())/12+5),AT416)</f>
        <v>0</v>
      </c>
      <c r="AV416" s="502">
        <f ca="1">IF(AND(AR416+AT416&gt;0,AS416+AU416&gt;0),COUNTIF(AV$6:AV415,"&gt;0")+1,0)</f>
        <v>0</v>
      </c>
    </row>
    <row r="417" spans="41:48">
      <c r="AO417" s="502">
        <v>12</v>
      </c>
      <c r="AP417" s="502">
        <v>2</v>
      </c>
      <c r="AQ417" s="502">
        <v>4</v>
      </c>
      <c r="AR417" s="506">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02">
        <f ca="1">COUNTIF(INDIRECT("H"&amp;(ROW()+12*(($AO417-1)*3+$AP417)-ROW())/12+5):INDIRECT("S"&amp;(ROW()+12*(($AO417-1)*3+$AP417)-ROW())/12+5),AR417)</f>
        <v>0</v>
      </c>
      <c r="AT417" s="506">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502">
        <f ca="1">COUNTIF(INDIRECT("U"&amp;(ROW()+12*(($AO417-1)*3+$AP417)-ROW())/12+5):INDIRECT("AF"&amp;(ROW()+12*(($AO417-1)*3+$AP417)-ROW())/12+5),AT417)</f>
        <v>0</v>
      </c>
      <c r="AV417" s="502">
        <f ca="1">IF(AND(AR417+AT417&gt;0,AS417+AU417&gt;0),COUNTIF(AV$6:AV416,"&gt;0")+1,0)</f>
        <v>0</v>
      </c>
    </row>
    <row r="418" spans="41:48">
      <c r="AO418" s="502">
        <v>12</v>
      </c>
      <c r="AP418" s="502">
        <v>2</v>
      </c>
      <c r="AQ418" s="502">
        <v>5</v>
      </c>
      <c r="AR418" s="506">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02">
        <f ca="1">COUNTIF(INDIRECT("H"&amp;(ROW()+12*(($AO418-1)*3+$AP418)-ROW())/12+5):INDIRECT("S"&amp;(ROW()+12*(($AO418-1)*3+$AP418)-ROW())/12+5),AR418)</f>
        <v>0</v>
      </c>
      <c r="AT418" s="506">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502">
        <f ca="1">COUNTIF(INDIRECT("U"&amp;(ROW()+12*(($AO418-1)*3+$AP418)-ROW())/12+5):INDIRECT("AF"&amp;(ROW()+12*(($AO418-1)*3+$AP418)-ROW())/12+5),AT418)</f>
        <v>0</v>
      </c>
      <c r="AV418" s="502">
        <f ca="1">IF(AND(AR418+AT418&gt;0,AS418+AU418&gt;0),COUNTIF(AV$6:AV417,"&gt;0")+1,0)</f>
        <v>0</v>
      </c>
    </row>
    <row r="419" spans="41:48">
      <c r="AO419" s="502">
        <v>12</v>
      </c>
      <c r="AP419" s="502">
        <v>2</v>
      </c>
      <c r="AQ419" s="502">
        <v>6</v>
      </c>
      <c r="AR419" s="506">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02">
        <f ca="1">COUNTIF(INDIRECT("H"&amp;(ROW()+12*(($AO419-1)*3+$AP419)-ROW())/12+5):INDIRECT("S"&amp;(ROW()+12*(($AO419-1)*3+$AP419)-ROW())/12+5),AR419)</f>
        <v>0</v>
      </c>
      <c r="AT419" s="506">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502">
        <f ca="1">COUNTIF(INDIRECT("U"&amp;(ROW()+12*(($AO419-1)*3+$AP419)-ROW())/12+5):INDIRECT("AF"&amp;(ROW()+12*(($AO419-1)*3+$AP419)-ROW())/12+5),AT419)</f>
        <v>0</v>
      </c>
      <c r="AV419" s="502">
        <f ca="1">IF(AND(AR419+AT419&gt;0,AS419+AU419&gt;0),COUNTIF(AV$6:AV418,"&gt;0")+1,0)</f>
        <v>0</v>
      </c>
    </row>
    <row r="420" spans="41:48">
      <c r="AO420" s="502">
        <v>12</v>
      </c>
      <c r="AP420" s="502">
        <v>2</v>
      </c>
      <c r="AQ420" s="502">
        <v>7</v>
      </c>
      <c r="AR420" s="506">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02">
        <f ca="1">COUNTIF(INDIRECT("H"&amp;(ROW()+12*(($AO420-1)*3+$AP420)-ROW())/12+5):INDIRECT("S"&amp;(ROW()+12*(($AO420-1)*3+$AP420)-ROW())/12+5),AR420)</f>
        <v>0</v>
      </c>
      <c r="AT420" s="506">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502">
        <f ca="1">COUNTIF(INDIRECT("U"&amp;(ROW()+12*(($AO420-1)*3+$AP420)-ROW())/12+5):INDIRECT("AF"&amp;(ROW()+12*(($AO420-1)*3+$AP420)-ROW())/12+5),AT420)</f>
        <v>0</v>
      </c>
      <c r="AV420" s="502">
        <f ca="1">IF(AND(AR420+AT420&gt;0,AS420+AU420&gt;0),COUNTIF(AV$6:AV419,"&gt;0")+1,0)</f>
        <v>0</v>
      </c>
    </row>
    <row r="421" spans="41:48">
      <c r="AO421" s="502">
        <v>12</v>
      </c>
      <c r="AP421" s="502">
        <v>2</v>
      </c>
      <c r="AQ421" s="502">
        <v>8</v>
      </c>
      <c r="AR421" s="506">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02">
        <f ca="1">COUNTIF(INDIRECT("H"&amp;(ROW()+12*(($AO421-1)*3+$AP421)-ROW())/12+5):INDIRECT("S"&amp;(ROW()+12*(($AO421-1)*3+$AP421)-ROW())/12+5),AR421)</f>
        <v>0</v>
      </c>
      <c r="AT421" s="506">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502">
        <f ca="1">COUNTIF(INDIRECT("U"&amp;(ROW()+12*(($AO421-1)*3+$AP421)-ROW())/12+5):INDIRECT("AF"&amp;(ROW()+12*(($AO421-1)*3+$AP421)-ROW())/12+5),AT421)</f>
        <v>0</v>
      </c>
      <c r="AV421" s="502">
        <f ca="1">IF(AND(AR421+AT421&gt;0,AS421+AU421&gt;0),COUNTIF(AV$6:AV420,"&gt;0")+1,0)</f>
        <v>0</v>
      </c>
    </row>
    <row r="422" spans="41:48">
      <c r="AO422" s="502">
        <v>12</v>
      </c>
      <c r="AP422" s="502">
        <v>2</v>
      </c>
      <c r="AQ422" s="502">
        <v>9</v>
      </c>
      <c r="AR422" s="506">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02">
        <f ca="1">COUNTIF(INDIRECT("H"&amp;(ROW()+12*(($AO422-1)*3+$AP422)-ROW())/12+5):INDIRECT("S"&amp;(ROW()+12*(($AO422-1)*3+$AP422)-ROW())/12+5),AR422)</f>
        <v>0</v>
      </c>
      <c r="AT422" s="506">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502">
        <f ca="1">COUNTIF(INDIRECT("U"&amp;(ROW()+12*(($AO422-1)*3+$AP422)-ROW())/12+5):INDIRECT("AF"&amp;(ROW()+12*(($AO422-1)*3+$AP422)-ROW())/12+5),AT422)</f>
        <v>0</v>
      </c>
      <c r="AV422" s="502">
        <f ca="1">IF(AND(AR422+AT422&gt;0,AS422+AU422&gt;0),COUNTIF(AV$6:AV421,"&gt;0")+1,0)</f>
        <v>0</v>
      </c>
    </row>
    <row r="423" spans="41:48">
      <c r="AO423" s="502">
        <v>12</v>
      </c>
      <c r="AP423" s="502">
        <v>2</v>
      </c>
      <c r="AQ423" s="502">
        <v>10</v>
      </c>
      <c r="AR423" s="506">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02">
        <f ca="1">COUNTIF(INDIRECT("H"&amp;(ROW()+12*(($AO423-1)*3+$AP423)-ROW())/12+5):INDIRECT("S"&amp;(ROW()+12*(($AO423-1)*3+$AP423)-ROW())/12+5),AR423)</f>
        <v>0</v>
      </c>
      <c r="AT423" s="506">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502">
        <f ca="1">COUNTIF(INDIRECT("U"&amp;(ROW()+12*(($AO423-1)*3+$AP423)-ROW())/12+5):INDIRECT("AF"&amp;(ROW()+12*(($AO423-1)*3+$AP423)-ROW())/12+5),AT423)</f>
        <v>0</v>
      </c>
      <c r="AV423" s="502">
        <f ca="1">IF(AND(AR423+AT423&gt;0,AS423+AU423&gt;0),COUNTIF(AV$6:AV422,"&gt;0")+1,0)</f>
        <v>0</v>
      </c>
    </row>
    <row r="424" spans="41:48">
      <c r="AO424" s="502">
        <v>12</v>
      </c>
      <c r="AP424" s="502">
        <v>2</v>
      </c>
      <c r="AQ424" s="502">
        <v>11</v>
      </c>
      <c r="AR424" s="506">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02">
        <f ca="1">COUNTIF(INDIRECT("H"&amp;(ROW()+12*(($AO424-1)*3+$AP424)-ROW())/12+5):INDIRECT("S"&amp;(ROW()+12*(($AO424-1)*3+$AP424)-ROW())/12+5),AR424)</f>
        <v>0</v>
      </c>
      <c r="AT424" s="506">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502">
        <f ca="1">COUNTIF(INDIRECT("U"&amp;(ROW()+12*(($AO424-1)*3+$AP424)-ROW())/12+5):INDIRECT("AF"&amp;(ROW()+12*(($AO424-1)*3+$AP424)-ROW())/12+5),AT424)</f>
        <v>0</v>
      </c>
      <c r="AV424" s="502">
        <f ca="1">IF(AND(AR424+AT424&gt;0,AS424+AU424&gt;0),COUNTIF(AV$6:AV423,"&gt;0")+1,0)</f>
        <v>0</v>
      </c>
    </row>
    <row r="425" spans="41:48">
      <c r="AO425" s="502">
        <v>12</v>
      </c>
      <c r="AP425" s="502">
        <v>2</v>
      </c>
      <c r="AQ425" s="502">
        <v>12</v>
      </c>
      <c r="AR425" s="506">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02">
        <f ca="1">COUNTIF(INDIRECT("H"&amp;(ROW()+12*(($AO425-1)*3+$AP425)-ROW())/12+5):INDIRECT("S"&amp;(ROW()+12*(($AO425-1)*3+$AP425)-ROW())/12+5),AR425)</f>
        <v>0</v>
      </c>
      <c r="AT425" s="506">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502">
        <f ca="1">COUNTIF(INDIRECT("U"&amp;(ROW()+12*(($AO425-1)*3+$AP425)-ROW())/12+5):INDIRECT("AF"&amp;(ROW()+12*(($AO425-1)*3+$AP425)-ROW())/12+5),AT425)</f>
        <v>0</v>
      </c>
      <c r="AV425" s="502">
        <f ca="1">IF(AND(AR425+AT425&gt;0,AS425+AU425&gt;0),COUNTIF(AV$6:AV424,"&gt;0")+1,0)</f>
        <v>0</v>
      </c>
    </row>
    <row r="426" spans="41:48">
      <c r="AO426" s="502">
        <v>12</v>
      </c>
      <c r="AP426" s="502">
        <v>3</v>
      </c>
      <c r="AQ426" s="502">
        <v>1</v>
      </c>
      <c r="AR426" s="506">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02">
        <f ca="1">COUNTIF(INDIRECT("H"&amp;(ROW()+12*(($AO426-1)*3+$AP426)-ROW())/12+5):INDIRECT("S"&amp;(ROW()+12*(($AO426-1)*3+$AP426)-ROW())/12+5),AR426)</f>
        <v>0</v>
      </c>
      <c r="AT426" s="506">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502">
        <f ca="1">COUNTIF(INDIRECT("U"&amp;(ROW()+12*(($AO426-1)*3+$AP426)-ROW())/12+5):INDIRECT("AF"&amp;(ROW()+12*(($AO426-1)*3+$AP426)-ROW())/12+5),AT426)</f>
        <v>0</v>
      </c>
      <c r="AV426" s="502">
        <f ca="1">IF(AND(AR426+AT426&gt;0,AS426+AU426&gt;0),COUNTIF(AV$6:AV425,"&gt;0")+1,0)</f>
        <v>0</v>
      </c>
    </row>
    <row r="427" spans="41:48">
      <c r="AO427" s="502">
        <v>12</v>
      </c>
      <c r="AP427" s="502">
        <v>3</v>
      </c>
      <c r="AQ427" s="502">
        <v>2</v>
      </c>
      <c r="AR427" s="506">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02">
        <f ca="1">COUNTIF(INDIRECT("H"&amp;(ROW()+12*(($AO427-1)*3+$AP427)-ROW())/12+5):INDIRECT("S"&amp;(ROW()+12*(($AO427-1)*3+$AP427)-ROW())/12+5),AR427)</f>
        <v>0</v>
      </c>
      <c r="AT427" s="506">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502">
        <f ca="1">COUNTIF(INDIRECT("U"&amp;(ROW()+12*(($AO427-1)*3+$AP427)-ROW())/12+5):INDIRECT("AF"&amp;(ROW()+12*(($AO427-1)*3+$AP427)-ROW())/12+5),AT427)</f>
        <v>0</v>
      </c>
      <c r="AV427" s="502">
        <f ca="1">IF(AND(AR427+AT427&gt;0,AS427+AU427&gt;0),COUNTIF(AV$6:AV426,"&gt;0")+1,0)</f>
        <v>0</v>
      </c>
    </row>
    <row r="428" spans="41:48">
      <c r="AO428" s="502">
        <v>12</v>
      </c>
      <c r="AP428" s="502">
        <v>3</v>
      </c>
      <c r="AQ428" s="502">
        <v>3</v>
      </c>
      <c r="AR428" s="506">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02">
        <f ca="1">COUNTIF(INDIRECT("H"&amp;(ROW()+12*(($AO428-1)*3+$AP428)-ROW())/12+5):INDIRECT("S"&amp;(ROW()+12*(($AO428-1)*3+$AP428)-ROW())/12+5),AR428)</f>
        <v>0</v>
      </c>
      <c r="AT428" s="506">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502">
        <f ca="1">COUNTIF(INDIRECT("U"&amp;(ROW()+12*(($AO428-1)*3+$AP428)-ROW())/12+5):INDIRECT("AF"&amp;(ROW()+12*(($AO428-1)*3+$AP428)-ROW())/12+5),AT428)</f>
        <v>0</v>
      </c>
      <c r="AV428" s="502">
        <f ca="1">IF(AND(AR428+AT428&gt;0,AS428+AU428&gt;0),COUNTIF(AV$6:AV427,"&gt;0")+1,0)</f>
        <v>0</v>
      </c>
    </row>
    <row r="429" spans="41:48">
      <c r="AO429" s="502">
        <v>12</v>
      </c>
      <c r="AP429" s="502">
        <v>3</v>
      </c>
      <c r="AQ429" s="502">
        <v>4</v>
      </c>
      <c r="AR429" s="506">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02">
        <f ca="1">COUNTIF(INDIRECT("H"&amp;(ROW()+12*(($AO429-1)*3+$AP429)-ROW())/12+5):INDIRECT("S"&amp;(ROW()+12*(($AO429-1)*3+$AP429)-ROW())/12+5),AR429)</f>
        <v>0</v>
      </c>
      <c r="AT429" s="506">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502">
        <f ca="1">COUNTIF(INDIRECT("U"&amp;(ROW()+12*(($AO429-1)*3+$AP429)-ROW())/12+5):INDIRECT("AF"&amp;(ROW()+12*(($AO429-1)*3+$AP429)-ROW())/12+5),AT429)</f>
        <v>0</v>
      </c>
      <c r="AV429" s="502">
        <f ca="1">IF(AND(AR429+AT429&gt;0,AS429+AU429&gt;0),COUNTIF(AV$6:AV428,"&gt;0")+1,0)</f>
        <v>0</v>
      </c>
    </row>
    <row r="430" spans="41:48">
      <c r="AO430" s="502">
        <v>12</v>
      </c>
      <c r="AP430" s="502">
        <v>3</v>
      </c>
      <c r="AQ430" s="502">
        <v>5</v>
      </c>
      <c r="AR430" s="506">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02">
        <f ca="1">COUNTIF(INDIRECT("H"&amp;(ROW()+12*(($AO430-1)*3+$AP430)-ROW())/12+5):INDIRECT("S"&amp;(ROW()+12*(($AO430-1)*3+$AP430)-ROW())/12+5),AR430)</f>
        <v>0</v>
      </c>
      <c r="AT430" s="506">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502">
        <f ca="1">COUNTIF(INDIRECT("U"&amp;(ROW()+12*(($AO430-1)*3+$AP430)-ROW())/12+5):INDIRECT("AF"&amp;(ROW()+12*(($AO430-1)*3+$AP430)-ROW())/12+5),AT430)</f>
        <v>0</v>
      </c>
      <c r="AV430" s="502">
        <f ca="1">IF(AND(AR430+AT430&gt;0,AS430+AU430&gt;0),COUNTIF(AV$6:AV429,"&gt;0")+1,0)</f>
        <v>0</v>
      </c>
    </row>
    <row r="431" spans="41:48">
      <c r="AO431" s="502">
        <v>12</v>
      </c>
      <c r="AP431" s="502">
        <v>3</v>
      </c>
      <c r="AQ431" s="502">
        <v>6</v>
      </c>
      <c r="AR431" s="506">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02">
        <f ca="1">COUNTIF(INDIRECT("H"&amp;(ROW()+12*(($AO431-1)*3+$AP431)-ROW())/12+5):INDIRECT("S"&amp;(ROW()+12*(($AO431-1)*3+$AP431)-ROW())/12+5),AR431)</f>
        <v>0</v>
      </c>
      <c r="AT431" s="506">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502">
        <f ca="1">COUNTIF(INDIRECT("U"&amp;(ROW()+12*(($AO431-1)*3+$AP431)-ROW())/12+5):INDIRECT("AF"&amp;(ROW()+12*(($AO431-1)*3+$AP431)-ROW())/12+5),AT431)</f>
        <v>0</v>
      </c>
      <c r="AV431" s="502">
        <f ca="1">IF(AND(AR431+AT431&gt;0,AS431+AU431&gt;0),COUNTIF(AV$6:AV430,"&gt;0")+1,0)</f>
        <v>0</v>
      </c>
    </row>
    <row r="432" spans="41:48">
      <c r="AO432" s="502">
        <v>12</v>
      </c>
      <c r="AP432" s="502">
        <v>3</v>
      </c>
      <c r="AQ432" s="502">
        <v>7</v>
      </c>
      <c r="AR432" s="506">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02">
        <f ca="1">COUNTIF(INDIRECT("H"&amp;(ROW()+12*(($AO432-1)*3+$AP432)-ROW())/12+5):INDIRECT("S"&amp;(ROW()+12*(($AO432-1)*3+$AP432)-ROW())/12+5),AR432)</f>
        <v>0</v>
      </c>
      <c r="AT432" s="506">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502">
        <f ca="1">COUNTIF(INDIRECT("U"&amp;(ROW()+12*(($AO432-1)*3+$AP432)-ROW())/12+5):INDIRECT("AF"&amp;(ROW()+12*(($AO432-1)*3+$AP432)-ROW())/12+5),AT432)</f>
        <v>0</v>
      </c>
      <c r="AV432" s="502">
        <f ca="1">IF(AND(AR432+AT432&gt;0,AS432+AU432&gt;0),COUNTIF(AV$6:AV431,"&gt;0")+1,0)</f>
        <v>0</v>
      </c>
    </row>
    <row r="433" spans="41:48">
      <c r="AO433" s="502">
        <v>12</v>
      </c>
      <c r="AP433" s="502">
        <v>3</v>
      </c>
      <c r="AQ433" s="502">
        <v>8</v>
      </c>
      <c r="AR433" s="506">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02">
        <f ca="1">COUNTIF(INDIRECT("H"&amp;(ROW()+12*(($AO433-1)*3+$AP433)-ROW())/12+5):INDIRECT("S"&amp;(ROW()+12*(($AO433-1)*3+$AP433)-ROW())/12+5),AR433)</f>
        <v>0</v>
      </c>
      <c r="AT433" s="506">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502">
        <f ca="1">COUNTIF(INDIRECT("U"&amp;(ROW()+12*(($AO433-1)*3+$AP433)-ROW())/12+5):INDIRECT("AF"&amp;(ROW()+12*(($AO433-1)*3+$AP433)-ROW())/12+5),AT433)</f>
        <v>0</v>
      </c>
      <c r="AV433" s="502">
        <f ca="1">IF(AND(AR433+AT433&gt;0,AS433+AU433&gt;0),COUNTIF(AV$6:AV432,"&gt;0")+1,0)</f>
        <v>0</v>
      </c>
    </row>
    <row r="434" spans="41:48">
      <c r="AO434" s="502">
        <v>12</v>
      </c>
      <c r="AP434" s="502">
        <v>3</v>
      </c>
      <c r="AQ434" s="502">
        <v>9</v>
      </c>
      <c r="AR434" s="506">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02">
        <f ca="1">COUNTIF(INDIRECT("H"&amp;(ROW()+12*(($AO434-1)*3+$AP434)-ROW())/12+5):INDIRECT("S"&amp;(ROW()+12*(($AO434-1)*3+$AP434)-ROW())/12+5),AR434)</f>
        <v>0</v>
      </c>
      <c r="AT434" s="506">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502">
        <f ca="1">COUNTIF(INDIRECT("U"&amp;(ROW()+12*(($AO434-1)*3+$AP434)-ROW())/12+5):INDIRECT("AF"&amp;(ROW()+12*(($AO434-1)*3+$AP434)-ROW())/12+5),AT434)</f>
        <v>0</v>
      </c>
      <c r="AV434" s="502">
        <f ca="1">IF(AND(AR434+AT434&gt;0,AS434+AU434&gt;0),COUNTIF(AV$6:AV433,"&gt;0")+1,0)</f>
        <v>0</v>
      </c>
    </row>
    <row r="435" spans="41:48">
      <c r="AO435" s="502">
        <v>12</v>
      </c>
      <c r="AP435" s="502">
        <v>3</v>
      </c>
      <c r="AQ435" s="502">
        <v>10</v>
      </c>
      <c r="AR435" s="506">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02">
        <f ca="1">COUNTIF(INDIRECT("H"&amp;(ROW()+12*(($AO435-1)*3+$AP435)-ROW())/12+5):INDIRECT("S"&amp;(ROW()+12*(($AO435-1)*3+$AP435)-ROW())/12+5),AR435)</f>
        <v>0</v>
      </c>
      <c r="AT435" s="506">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502">
        <f ca="1">COUNTIF(INDIRECT("U"&amp;(ROW()+12*(($AO435-1)*3+$AP435)-ROW())/12+5):INDIRECT("AF"&amp;(ROW()+12*(($AO435-1)*3+$AP435)-ROW())/12+5),AT435)</f>
        <v>0</v>
      </c>
      <c r="AV435" s="502">
        <f ca="1">IF(AND(AR435+AT435&gt;0,AS435+AU435&gt;0),COUNTIF(AV$6:AV434,"&gt;0")+1,0)</f>
        <v>0</v>
      </c>
    </row>
    <row r="436" spans="41:48">
      <c r="AO436" s="502">
        <v>12</v>
      </c>
      <c r="AP436" s="502">
        <v>3</v>
      </c>
      <c r="AQ436" s="502">
        <v>11</v>
      </c>
      <c r="AR436" s="506">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02">
        <f ca="1">COUNTIF(INDIRECT("H"&amp;(ROW()+12*(($AO436-1)*3+$AP436)-ROW())/12+5):INDIRECT("S"&amp;(ROW()+12*(($AO436-1)*3+$AP436)-ROW())/12+5),AR436)</f>
        <v>0</v>
      </c>
      <c r="AT436" s="506">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502">
        <f ca="1">COUNTIF(INDIRECT("U"&amp;(ROW()+12*(($AO436-1)*3+$AP436)-ROW())/12+5):INDIRECT("AF"&amp;(ROW()+12*(($AO436-1)*3+$AP436)-ROW())/12+5),AT436)</f>
        <v>0</v>
      </c>
      <c r="AV436" s="502">
        <f ca="1">IF(AND(AR436+AT436&gt;0,AS436+AU436&gt;0),COUNTIF(AV$6:AV435,"&gt;0")+1,0)</f>
        <v>0</v>
      </c>
    </row>
    <row r="437" spans="41:48">
      <c r="AO437" s="502">
        <v>12</v>
      </c>
      <c r="AP437" s="502">
        <v>3</v>
      </c>
      <c r="AQ437" s="502">
        <v>12</v>
      </c>
      <c r="AR437" s="506">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02">
        <f ca="1">COUNTIF(INDIRECT("H"&amp;(ROW()+12*(($AO437-1)*3+$AP437)-ROW())/12+5):INDIRECT("S"&amp;(ROW()+12*(($AO437-1)*3+$AP437)-ROW())/12+5),AR437)</f>
        <v>0</v>
      </c>
      <c r="AT437" s="506">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502">
        <f ca="1">COUNTIF(INDIRECT("U"&amp;(ROW()+12*(($AO437-1)*3+$AP437)-ROW())/12+5):INDIRECT("AF"&amp;(ROW()+12*(($AO437-1)*3+$AP437)-ROW())/12+5),AT437)</f>
        <v>0</v>
      </c>
      <c r="AV437" s="502">
        <f ca="1">IF(AND(AR437+AT437&gt;0,AS437+AU437&gt;0),COUNTIF(AV$6:AV436,"&gt;0")+1,0)</f>
        <v>0</v>
      </c>
    </row>
    <row r="438" spans="41:48">
      <c r="AO438" s="502">
        <v>13</v>
      </c>
      <c r="AP438" s="502">
        <v>1</v>
      </c>
      <c r="AQ438" s="502">
        <v>1</v>
      </c>
      <c r="AR438" s="506">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02">
        <f ca="1">COUNTIF(INDIRECT("H"&amp;(ROW()+12*(($AO438-1)*3+$AP438)-ROW())/12+5):INDIRECT("S"&amp;(ROW()+12*(($AO438-1)*3+$AP438)-ROW())/12+5),AR438)</f>
        <v>0</v>
      </c>
      <c r="AT438" s="506">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502">
        <f ca="1">COUNTIF(INDIRECT("U"&amp;(ROW()+12*(($AO438-1)*3+$AP438)-ROW())/12+5):INDIRECT("AF"&amp;(ROW()+12*(($AO438-1)*3+$AP438)-ROW())/12+5),AT438)</f>
        <v>0</v>
      </c>
      <c r="AV438" s="502">
        <f ca="1">IF(AND(AR438+AT438&gt;0,AS438+AU438&gt;0),COUNTIF(AV$6:AV437,"&gt;0")+1,0)</f>
        <v>0</v>
      </c>
    </row>
    <row r="439" spans="41:48">
      <c r="AO439" s="502">
        <v>13</v>
      </c>
      <c r="AP439" s="502">
        <v>1</v>
      </c>
      <c r="AQ439" s="502">
        <v>2</v>
      </c>
      <c r="AR439" s="506">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02">
        <f ca="1">COUNTIF(INDIRECT("H"&amp;(ROW()+12*(($AO439-1)*3+$AP439)-ROW())/12+5):INDIRECT("S"&amp;(ROW()+12*(($AO439-1)*3+$AP439)-ROW())/12+5),AR439)</f>
        <v>0</v>
      </c>
      <c r="AT439" s="506">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502">
        <f ca="1">COUNTIF(INDIRECT("U"&amp;(ROW()+12*(($AO439-1)*3+$AP439)-ROW())/12+5):INDIRECT("AF"&amp;(ROW()+12*(($AO439-1)*3+$AP439)-ROW())/12+5),AT439)</f>
        <v>0</v>
      </c>
      <c r="AV439" s="502">
        <f ca="1">IF(AND(AR439+AT439&gt;0,AS439+AU439&gt;0),COUNTIF(AV$6:AV438,"&gt;0")+1,0)</f>
        <v>0</v>
      </c>
    </row>
    <row r="440" spans="41:48">
      <c r="AO440" s="502">
        <v>13</v>
      </c>
      <c r="AP440" s="502">
        <v>1</v>
      </c>
      <c r="AQ440" s="502">
        <v>3</v>
      </c>
      <c r="AR440" s="506">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02">
        <f ca="1">COUNTIF(INDIRECT("H"&amp;(ROW()+12*(($AO440-1)*3+$AP440)-ROW())/12+5):INDIRECT("S"&amp;(ROW()+12*(($AO440-1)*3+$AP440)-ROW())/12+5),AR440)</f>
        <v>0</v>
      </c>
      <c r="AT440" s="506">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502">
        <f ca="1">COUNTIF(INDIRECT("U"&amp;(ROW()+12*(($AO440-1)*3+$AP440)-ROW())/12+5):INDIRECT("AF"&amp;(ROW()+12*(($AO440-1)*3+$AP440)-ROW())/12+5),AT440)</f>
        <v>0</v>
      </c>
      <c r="AV440" s="502">
        <f ca="1">IF(AND(AR440+AT440&gt;0,AS440+AU440&gt;0),COUNTIF(AV$6:AV439,"&gt;0")+1,0)</f>
        <v>0</v>
      </c>
    </row>
    <row r="441" spans="41:48">
      <c r="AO441" s="502">
        <v>13</v>
      </c>
      <c r="AP441" s="502">
        <v>1</v>
      </c>
      <c r="AQ441" s="502">
        <v>4</v>
      </c>
      <c r="AR441" s="506">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02">
        <f ca="1">COUNTIF(INDIRECT("H"&amp;(ROW()+12*(($AO441-1)*3+$AP441)-ROW())/12+5):INDIRECT("S"&amp;(ROW()+12*(($AO441-1)*3+$AP441)-ROW())/12+5),AR441)</f>
        <v>0</v>
      </c>
      <c r="AT441" s="506">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502">
        <f ca="1">COUNTIF(INDIRECT("U"&amp;(ROW()+12*(($AO441-1)*3+$AP441)-ROW())/12+5):INDIRECT("AF"&amp;(ROW()+12*(($AO441-1)*3+$AP441)-ROW())/12+5),AT441)</f>
        <v>0</v>
      </c>
      <c r="AV441" s="502">
        <f ca="1">IF(AND(AR441+AT441&gt;0,AS441+AU441&gt;0),COUNTIF(AV$6:AV440,"&gt;0")+1,0)</f>
        <v>0</v>
      </c>
    </row>
    <row r="442" spans="41:48">
      <c r="AO442" s="502">
        <v>13</v>
      </c>
      <c r="AP442" s="502">
        <v>1</v>
      </c>
      <c r="AQ442" s="502">
        <v>5</v>
      </c>
      <c r="AR442" s="506">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02">
        <f ca="1">COUNTIF(INDIRECT("H"&amp;(ROW()+12*(($AO442-1)*3+$AP442)-ROW())/12+5):INDIRECT("S"&amp;(ROW()+12*(($AO442-1)*3+$AP442)-ROW())/12+5),AR442)</f>
        <v>0</v>
      </c>
      <c r="AT442" s="506">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502">
        <f ca="1">COUNTIF(INDIRECT("U"&amp;(ROW()+12*(($AO442-1)*3+$AP442)-ROW())/12+5):INDIRECT("AF"&amp;(ROW()+12*(($AO442-1)*3+$AP442)-ROW())/12+5),AT442)</f>
        <v>0</v>
      </c>
      <c r="AV442" s="502">
        <f ca="1">IF(AND(AR442+AT442&gt;0,AS442+AU442&gt;0),COUNTIF(AV$6:AV441,"&gt;0")+1,0)</f>
        <v>0</v>
      </c>
    </row>
    <row r="443" spans="41:48">
      <c r="AO443" s="502">
        <v>13</v>
      </c>
      <c r="AP443" s="502">
        <v>1</v>
      </c>
      <c r="AQ443" s="502">
        <v>6</v>
      </c>
      <c r="AR443" s="506">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02">
        <f ca="1">COUNTIF(INDIRECT("H"&amp;(ROW()+12*(($AO443-1)*3+$AP443)-ROW())/12+5):INDIRECT("S"&amp;(ROW()+12*(($AO443-1)*3+$AP443)-ROW())/12+5),AR443)</f>
        <v>0</v>
      </c>
      <c r="AT443" s="506">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502">
        <f ca="1">COUNTIF(INDIRECT("U"&amp;(ROW()+12*(($AO443-1)*3+$AP443)-ROW())/12+5):INDIRECT("AF"&amp;(ROW()+12*(($AO443-1)*3+$AP443)-ROW())/12+5),AT443)</f>
        <v>0</v>
      </c>
      <c r="AV443" s="502">
        <f ca="1">IF(AND(AR443+AT443&gt;0,AS443+AU443&gt;0),COUNTIF(AV$6:AV442,"&gt;0")+1,0)</f>
        <v>0</v>
      </c>
    </row>
    <row r="444" spans="41:48">
      <c r="AO444" s="502">
        <v>13</v>
      </c>
      <c r="AP444" s="502">
        <v>1</v>
      </c>
      <c r="AQ444" s="502">
        <v>7</v>
      </c>
      <c r="AR444" s="506">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02">
        <f ca="1">COUNTIF(INDIRECT("H"&amp;(ROW()+12*(($AO444-1)*3+$AP444)-ROW())/12+5):INDIRECT("S"&amp;(ROW()+12*(($AO444-1)*3+$AP444)-ROW())/12+5),AR444)</f>
        <v>0</v>
      </c>
      <c r="AT444" s="506">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502">
        <f ca="1">COUNTIF(INDIRECT("U"&amp;(ROW()+12*(($AO444-1)*3+$AP444)-ROW())/12+5):INDIRECT("AF"&amp;(ROW()+12*(($AO444-1)*3+$AP444)-ROW())/12+5),AT444)</f>
        <v>0</v>
      </c>
      <c r="AV444" s="502">
        <f ca="1">IF(AND(AR444+AT444&gt;0,AS444+AU444&gt;0),COUNTIF(AV$6:AV443,"&gt;0")+1,0)</f>
        <v>0</v>
      </c>
    </row>
    <row r="445" spans="41:48">
      <c r="AO445" s="502">
        <v>13</v>
      </c>
      <c r="AP445" s="502">
        <v>1</v>
      </c>
      <c r="AQ445" s="502">
        <v>8</v>
      </c>
      <c r="AR445" s="506">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02">
        <f ca="1">COUNTIF(INDIRECT("H"&amp;(ROW()+12*(($AO445-1)*3+$AP445)-ROW())/12+5):INDIRECT("S"&amp;(ROW()+12*(($AO445-1)*3+$AP445)-ROW())/12+5),AR445)</f>
        <v>0</v>
      </c>
      <c r="AT445" s="506">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502">
        <f ca="1">COUNTIF(INDIRECT("U"&amp;(ROW()+12*(($AO445-1)*3+$AP445)-ROW())/12+5):INDIRECT("AF"&amp;(ROW()+12*(($AO445-1)*3+$AP445)-ROW())/12+5),AT445)</f>
        <v>0</v>
      </c>
      <c r="AV445" s="502">
        <f ca="1">IF(AND(AR445+AT445&gt;0,AS445+AU445&gt;0),COUNTIF(AV$6:AV444,"&gt;0")+1,0)</f>
        <v>0</v>
      </c>
    </row>
    <row r="446" spans="41:48">
      <c r="AO446" s="502">
        <v>13</v>
      </c>
      <c r="AP446" s="502">
        <v>1</v>
      </c>
      <c r="AQ446" s="502">
        <v>9</v>
      </c>
      <c r="AR446" s="506">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02">
        <f ca="1">COUNTIF(INDIRECT("H"&amp;(ROW()+12*(($AO446-1)*3+$AP446)-ROW())/12+5):INDIRECT("S"&amp;(ROW()+12*(($AO446-1)*3+$AP446)-ROW())/12+5),AR446)</f>
        <v>0</v>
      </c>
      <c r="AT446" s="506">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502">
        <f ca="1">COUNTIF(INDIRECT("U"&amp;(ROW()+12*(($AO446-1)*3+$AP446)-ROW())/12+5):INDIRECT("AF"&amp;(ROW()+12*(($AO446-1)*3+$AP446)-ROW())/12+5),AT446)</f>
        <v>0</v>
      </c>
      <c r="AV446" s="502">
        <f ca="1">IF(AND(AR446+AT446&gt;0,AS446+AU446&gt;0),COUNTIF(AV$6:AV445,"&gt;0")+1,0)</f>
        <v>0</v>
      </c>
    </row>
    <row r="447" spans="41:48">
      <c r="AO447" s="502">
        <v>13</v>
      </c>
      <c r="AP447" s="502">
        <v>1</v>
      </c>
      <c r="AQ447" s="502">
        <v>10</v>
      </c>
      <c r="AR447" s="506">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02">
        <f ca="1">COUNTIF(INDIRECT("H"&amp;(ROW()+12*(($AO447-1)*3+$AP447)-ROW())/12+5):INDIRECT("S"&amp;(ROW()+12*(($AO447-1)*3+$AP447)-ROW())/12+5),AR447)</f>
        <v>0</v>
      </c>
      <c r="AT447" s="506">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502">
        <f ca="1">COUNTIF(INDIRECT("U"&amp;(ROW()+12*(($AO447-1)*3+$AP447)-ROW())/12+5):INDIRECT("AF"&amp;(ROW()+12*(($AO447-1)*3+$AP447)-ROW())/12+5),AT447)</f>
        <v>0</v>
      </c>
      <c r="AV447" s="502">
        <f ca="1">IF(AND(AR447+AT447&gt;0,AS447+AU447&gt;0),COUNTIF(AV$6:AV446,"&gt;0")+1,0)</f>
        <v>0</v>
      </c>
    </row>
    <row r="448" spans="41:48">
      <c r="AO448" s="502">
        <v>13</v>
      </c>
      <c r="AP448" s="502">
        <v>1</v>
      </c>
      <c r="AQ448" s="502">
        <v>11</v>
      </c>
      <c r="AR448" s="506">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02">
        <f ca="1">COUNTIF(INDIRECT("H"&amp;(ROW()+12*(($AO448-1)*3+$AP448)-ROW())/12+5):INDIRECT("S"&amp;(ROW()+12*(($AO448-1)*3+$AP448)-ROW())/12+5),AR448)</f>
        <v>0</v>
      </c>
      <c r="AT448" s="506">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502">
        <f ca="1">COUNTIF(INDIRECT("U"&amp;(ROW()+12*(($AO448-1)*3+$AP448)-ROW())/12+5):INDIRECT("AF"&amp;(ROW()+12*(($AO448-1)*3+$AP448)-ROW())/12+5),AT448)</f>
        <v>0</v>
      </c>
      <c r="AV448" s="502">
        <f ca="1">IF(AND(AR448+AT448&gt;0,AS448+AU448&gt;0),COUNTIF(AV$6:AV447,"&gt;0")+1,0)</f>
        <v>0</v>
      </c>
    </row>
    <row r="449" spans="41:48">
      <c r="AO449" s="502">
        <v>13</v>
      </c>
      <c r="AP449" s="502">
        <v>1</v>
      </c>
      <c r="AQ449" s="502">
        <v>12</v>
      </c>
      <c r="AR449" s="506">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02">
        <f ca="1">COUNTIF(INDIRECT("H"&amp;(ROW()+12*(($AO449-1)*3+$AP449)-ROW())/12+5):INDIRECT("S"&amp;(ROW()+12*(($AO449-1)*3+$AP449)-ROW())/12+5),AR449)</f>
        <v>0</v>
      </c>
      <c r="AT449" s="506">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502">
        <f ca="1">COUNTIF(INDIRECT("U"&amp;(ROW()+12*(($AO449-1)*3+$AP449)-ROW())/12+5):INDIRECT("AF"&amp;(ROW()+12*(($AO449-1)*3+$AP449)-ROW())/12+5),AT449)</f>
        <v>0</v>
      </c>
      <c r="AV449" s="502">
        <f ca="1">IF(AND(AR449+AT449&gt;0,AS449+AU449&gt;0),COUNTIF(AV$6:AV448,"&gt;0")+1,0)</f>
        <v>0</v>
      </c>
    </row>
    <row r="450" spans="41:48">
      <c r="AO450" s="502">
        <v>13</v>
      </c>
      <c r="AP450" s="502">
        <v>2</v>
      </c>
      <c r="AQ450" s="502">
        <v>1</v>
      </c>
      <c r="AR450" s="506">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02">
        <f ca="1">COUNTIF(INDIRECT("H"&amp;(ROW()+12*(($AO450-1)*3+$AP450)-ROW())/12+5):INDIRECT("S"&amp;(ROW()+12*(($AO450-1)*3+$AP450)-ROW())/12+5),AR450)</f>
        <v>0</v>
      </c>
      <c r="AT450" s="506">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502">
        <f ca="1">COUNTIF(INDIRECT("U"&amp;(ROW()+12*(($AO450-1)*3+$AP450)-ROW())/12+5):INDIRECT("AF"&amp;(ROW()+12*(($AO450-1)*3+$AP450)-ROW())/12+5),AT450)</f>
        <v>0</v>
      </c>
      <c r="AV450" s="502">
        <f ca="1">IF(AND(AR450+AT450&gt;0,AS450+AU450&gt;0),COUNTIF(AV$6:AV449,"&gt;0")+1,0)</f>
        <v>0</v>
      </c>
    </row>
    <row r="451" spans="41:48">
      <c r="AO451" s="502">
        <v>13</v>
      </c>
      <c r="AP451" s="502">
        <v>2</v>
      </c>
      <c r="AQ451" s="502">
        <v>2</v>
      </c>
      <c r="AR451" s="506">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02">
        <f ca="1">COUNTIF(INDIRECT("H"&amp;(ROW()+12*(($AO451-1)*3+$AP451)-ROW())/12+5):INDIRECT("S"&amp;(ROW()+12*(($AO451-1)*3+$AP451)-ROW())/12+5),AR451)</f>
        <v>0</v>
      </c>
      <c r="AT451" s="506">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502">
        <f ca="1">COUNTIF(INDIRECT("U"&amp;(ROW()+12*(($AO451-1)*3+$AP451)-ROW())/12+5):INDIRECT("AF"&amp;(ROW()+12*(($AO451-1)*3+$AP451)-ROW())/12+5),AT451)</f>
        <v>0</v>
      </c>
      <c r="AV451" s="502">
        <f ca="1">IF(AND(AR451+AT451&gt;0,AS451+AU451&gt;0),COUNTIF(AV$6:AV450,"&gt;0")+1,0)</f>
        <v>0</v>
      </c>
    </row>
    <row r="452" spans="41:48">
      <c r="AO452" s="502">
        <v>13</v>
      </c>
      <c r="AP452" s="502">
        <v>2</v>
      </c>
      <c r="AQ452" s="502">
        <v>3</v>
      </c>
      <c r="AR452" s="506">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02">
        <f ca="1">COUNTIF(INDIRECT("H"&amp;(ROW()+12*(($AO452-1)*3+$AP452)-ROW())/12+5):INDIRECT("S"&amp;(ROW()+12*(($AO452-1)*3+$AP452)-ROW())/12+5),AR452)</f>
        <v>0</v>
      </c>
      <c r="AT452" s="506">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502">
        <f ca="1">COUNTIF(INDIRECT("U"&amp;(ROW()+12*(($AO452-1)*3+$AP452)-ROW())/12+5):INDIRECT("AF"&amp;(ROW()+12*(($AO452-1)*3+$AP452)-ROW())/12+5),AT452)</f>
        <v>0</v>
      </c>
      <c r="AV452" s="502">
        <f ca="1">IF(AND(AR452+AT452&gt;0,AS452+AU452&gt;0),COUNTIF(AV$6:AV451,"&gt;0")+1,0)</f>
        <v>0</v>
      </c>
    </row>
    <row r="453" spans="41:48">
      <c r="AO453" s="502">
        <v>13</v>
      </c>
      <c r="AP453" s="502">
        <v>2</v>
      </c>
      <c r="AQ453" s="502">
        <v>4</v>
      </c>
      <c r="AR453" s="506">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02">
        <f ca="1">COUNTIF(INDIRECT("H"&amp;(ROW()+12*(($AO453-1)*3+$AP453)-ROW())/12+5):INDIRECT("S"&amp;(ROW()+12*(($AO453-1)*3+$AP453)-ROW())/12+5),AR453)</f>
        <v>0</v>
      </c>
      <c r="AT453" s="506">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502">
        <f ca="1">COUNTIF(INDIRECT("U"&amp;(ROW()+12*(($AO453-1)*3+$AP453)-ROW())/12+5):INDIRECT("AF"&amp;(ROW()+12*(($AO453-1)*3+$AP453)-ROW())/12+5),AT453)</f>
        <v>0</v>
      </c>
      <c r="AV453" s="502">
        <f ca="1">IF(AND(AR453+AT453&gt;0,AS453+AU453&gt;0),COUNTIF(AV$6:AV452,"&gt;0")+1,0)</f>
        <v>0</v>
      </c>
    </row>
    <row r="454" spans="41:48">
      <c r="AO454" s="502">
        <v>13</v>
      </c>
      <c r="AP454" s="502">
        <v>2</v>
      </c>
      <c r="AQ454" s="502">
        <v>5</v>
      </c>
      <c r="AR454" s="506">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02">
        <f ca="1">COUNTIF(INDIRECT("H"&amp;(ROW()+12*(($AO454-1)*3+$AP454)-ROW())/12+5):INDIRECT("S"&amp;(ROW()+12*(($AO454-1)*3+$AP454)-ROW())/12+5),AR454)</f>
        <v>0</v>
      </c>
      <c r="AT454" s="506">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502">
        <f ca="1">COUNTIF(INDIRECT("U"&amp;(ROW()+12*(($AO454-1)*3+$AP454)-ROW())/12+5):INDIRECT("AF"&amp;(ROW()+12*(($AO454-1)*3+$AP454)-ROW())/12+5),AT454)</f>
        <v>0</v>
      </c>
      <c r="AV454" s="502">
        <f ca="1">IF(AND(AR454+AT454&gt;0,AS454+AU454&gt;0),COUNTIF(AV$6:AV453,"&gt;0")+1,0)</f>
        <v>0</v>
      </c>
    </row>
    <row r="455" spans="41:48">
      <c r="AO455" s="502">
        <v>13</v>
      </c>
      <c r="AP455" s="502">
        <v>2</v>
      </c>
      <c r="AQ455" s="502">
        <v>6</v>
      </c>
      <c r="AR455" s="506">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02">
        <f ca="1">COUNTIF(INDIRECT("H"&amp;(ROW()+12*(($AO455-1)*3+$AP455)-ROW())/12+5):INDIRECT("S"&amp;(ROW()+12*(($AO455-1)*3+$AP455)-ROW())/12+5),AR455)</f>
        <v>0</v>
      </c>
      <c r="AT455" s="506">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502">
        <f ca="1">COUNTIF(INDIRECT("U"&amp;(ROW()+12*(($AO455-1)*3+$AP455)-ROW())/12+5):INDIRECT("AF"&amp;(ROW()+12*(($AO455-1)*3+$AP455)-ROW())/12+5),AT455)</f>
        <v>0</v>
      </c>
      <c r="AV455" s="502">
        <f ca="1">IF(AND(AR455+AT455&gt;0,AS455+AU455&gt;0),COUNTIF(AV$6:AV454,"&gt;0")+1,0)</f>
        <v>0</v>
      </c>
    </row>
    <row r="456" spans="41:48">
      <c r="AO456" s="502">
        <v>13</v>
      </c>
      <c r="AP456" s="502">
        <v>2</v>
      </c>
      <c r="AQ456" s="502">
        <v>7</v>
      </c>
      <c r="AR456" s="506">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02">
        <f ca="1">COUNTIF(INDIRECT("H"&amp;(ROW()+12*(($AO456-1)*3+$AP456)-ROW())/12+5):INDIRECT("S"&amp;(ROW()+12*(($AO456-1)*3+$AP456)-ROW())/12+5),AR456)</f>
        <v>0</v>
      </c>
      <c r="AT456" s="506">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502">
        <f ca="1">COUNTIF(INDIRECT("U"&amp;(ROW()+12*(($AO456-1)*3+$AP456)-ROW())/12+5):INDIRECT("AF"&amp;(ROW()+12*(($AO456-1)*3+$AP456)-ROW())/12+5),AT456)</f>
        <v>0</v>
      </c>
      <c r="AV456" s="502">
        <f ca="1">IF(AND(AR456+AT456&gt;0,AS456+AU456&gt;0),COUNTIF(AV$6:AV455,"&gt;0")+1,0)</f>
        <v>0</v>
      </c>
    </row>
    <row r="457" spans="41:48">
      <c r="AO457" s="502">
        <v>13</v>
      </c>
      <c r="AP457" s="502">
        <v>2</v>
      </c>
      <c r="AQ457" s="502">
        <v>8</v>
      </c>
      <c r="AR457" s="506">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02">
        <f ca="1">COUNTIF(INDIRECT("H"&amp;(ROW()+12*(($AO457-1)*3+$AP457)-ROW())/12+5):INDIRECT("S"&amp;(ROW()+12*(($AO457-1)*3+$AP457)-ROW())/12+5),AR457)</f>
        <v>0</v>
      </c>
      <c r="AT457" s="506">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502">
        <f ca="1">COUNTIF(INDIRECT("U"&amp;(ROW()+12*(($AO457-1)*3+$AP457)-ROW())/12+5):INDIRECT("AF"&amp;(ROW()+12*(($AO457-1)*3+$AP457)-ROW())/12+5),AT457)</f>
        <v>0</v>
      </c>
      <c r="AV457" s="502">
        <f ca="1">IF(AND(AR457+AT457&gt;0,AS457+AU457&gt;0),COUNTIF(AV$6:AV456,"&gt;0")+1,0)</f>
        <v>0</v>
      </c>
    </row>
    <row r="458" spans="41:48">
      <c r="AO458" s="502">
        <v>13</v>
      </c>
      <c r="AP458" s="502">
        <v>2</v>
      </c>
      <c r="AQ458" s="502">
        <v>9</v>
      </c>
      <c r="AR458" s="506">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02">
        <f ca="1">COUNTIF(INDIRECT("H"&amp;(ROW()+12*(($AO458-1)*3+$AP458)-ROW())/12+5):INDIRECT("S"&amp;(ROW()+12*(($AO458-1)*3+$AP458)-ROW())/12+5),AR458)</f>
        <v>0</v>
      </c>
      <c r="AT458" s="506">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502">
        <f ca="1">COUNTIF(INDIRECT("U"&amp;(ROW()+12*(($AO458-1)*3+$AP458)-ROW())/12+5):INDIRECT("AF"&amp;(ROW()+12*(($AO458-1)*3+$AP458)-ROW())/12+5),AT458)</f>
        <v>0</v>
      </c>
      <c r="AV458" s="502">
        <f ca="1">IF(AND(AR458+AT458&gt;0,AS458+AU458&gt;0),COUNTIF(AV$6:AV457,"&gt;0")+1,0)</f>
        <v>0</v>
      </c>
    </row>
    <row r="459" spans="41:48">
      <c r="AO459" s="502">
        <v>13</v>
      </c>
      <c r="AP459" s="502">
        <v>2</v>
      </c>
      <c r="AQ459" s="502">
        <v>10</v>
      </c>
      <c r="AR459" s="506">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02">
        <f ca="1">COUNTIF(INDIRECT("H"&amp;(ROW()+12*(($AO459-1)*3+$AP459)-ROW())/12+5):INDIRECT("S"&amp;(ROW()+12*(($AO459-1)*3+$AP459)-ROW())/12+5),AR459)</f>
        <v>0</v>
      </c>
      <c r="AT459" s="506">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502">
        <f ca="1">COUNTIF(INDIRECT("U"&amp;(ROW()+12*(($AO459-1)*3+$AP459)-ROW())/12+5):INDIRECT("AF"&amp;(ROW()+12*(($AO459-1)*3+$AP459)-ROW())/12+5),AT459)</f>
        <v>0</v>
      </c>
      <c r="AV459" s="502">
        <f ca="1">IF(AND(AR459+AT459&gt;0,AS459+AU459&gt;0),COUNTIF(AV$6:AV458,"&gt;0")+1,0)</f>
        <v>0</v>
      </c>
    </row>
    <row r="460" spans="41:48">
      <c r="AO460" s="502">
        <v>13</v>
      </c>
      <c r="AP460" s="502">
        <v>2</v>
      </c>
      <c r="AQ460" s="502">
        <v>11</v>
      </c>
      <c r="AR460" s="506">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02">
        <f ca="1">COUNTIF(INDIRECT("H"&amp;(ROW()+12*(($AO460-1)*3+$AP460)-ROW())/12+5):INDIRECT("S"&amp;(ROW()+12*(($AO460-1)*3+$AP460)-ROW())/12+5),AR460)</f>
        <v>0</v>
      </c>
      <c r="AT460" s="506">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502">
        <f ca="1">COUNTIF(INDIRECT("U"&amp;(ROW()+12*(($AO460-1)*3+$AP460)-ROW())/12+5):INDIRECT("AF"&amp;(ROW()+12*(($AO460-1)*3+$AP460)-ROW())/12+5),AT460)</f>
        <v>0</v>
      </c>
      <c r="AV460" s="502">
        <f ca="1">IF(AND(AR460+AT460&gt;0,AS460+AU460&gt;0),COUNTIF(AV$6:AV459,"&gt;0")+1,0)</f>
        <v>0</v>
      </c>
    </row>
    <row r="461" spans="41:48">
      <c r="AO461" s="502">
        <v>13</v>
      </c>
      <c r="AP461" s="502">
        <v>2</v>
      </c>
      <c r="AQ461" s="502">
        <v>12</v>
      </c>
      <c r="AR461" s="506">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02">
        <f ca="1">COUNTIF(INDIRECT("H"&amp;(ROW()+12*(($AO461-1)*3+$AP461)-ROW())/12+5):INDIRECT("S"&amp;(ROW()+12*(($AO461-1)*3+$AP461)-ROW())/12+5),AR461)</f>
        <v>0</v>
      </c>
      <c r="AT461" s="506">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502">
        <f ca="1">COUNTIF(INDIRECT("U"&amp;(ROW()+12*(($AO461-1)*3+$AP461)-ROW())/12+5):INDIRECT("AF"&amp;(ROW()+12*(($AO461-1)*3+$AP461)-ROW())/12+5),AT461)</f>
        <v>0</v>
      </c>
      <c r="AV461" s="502">
        <f ca="1">IF(AND(AR461+AT461&gt;0,AS461+AU461&gt;0),COUNTIF(AV$6:AV460,"&gt;0")+1,0)</f>
        <v>0</v>
      </c>
    </row>
    <row r="462" spans="41:48">
      <c r="AO462" s="502">
        <v>13</v>
      </c>
      <c r="AP462" s="502">
        <v>3</v>
      </c>
      <c r="AQ462" s="502">
        <v>1</v>
      </c>
      <c r="AR462" s="506">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02">
        <f ca="1">COUNTIF(INDIRECT("H"&amp;(ROW()+12*(($AO462-1)*3+$AP462)-ROW())/12+5):INDIRECT("S"&amp;(ROW()+12*(($AO462-1)*3+$AP462)-ROW())/12+5),AR462)</f>
        <v>0</v>
      </c>
      <c r="AT462" s="506">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502">
        <f ca="1">COUNTIF(INDIRECT("U"&amp;(ROW()+12*(($AO462-1)*3+$AP462)-ROW())/12+5):INDIRECT("AF"&amp;(ROW()+12*(($AO462-1)*3+$AP462)-ROW())/12+5),AT462)</f>
        <v>0</v>
      </c>
      <c r="AV462" s="502">
        <f ca="1">IF(AND(AR462+AT462&gt;0,AS462+AU462&gt;0),COUNTIF(AV$6:AV461,"&gt;0")+1,0)</f>
        <v>0</v>
      </c>
    </row>
    <row r="463" spans="41:48">
      <c r="AO463" s="502">
        <v>13</v>
      </c>
      <c r="AP463" s="502">
        <v>3</v>
      </c>
      <c r="AQ463" s="502">
        <v>2</v>
      </c>
      <c r="AR463" s="506">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02">
        <f ca="1">COUNTIF(INDIRECT("H"&amp;(ROW()+12*(($AO463-1)*3+$AP463)-ROW())/12+5):INDIRECT("S"&amp;(ROW()+12*(($AO463-1)*3+$AP463)-ROW())/12+5),AR463)</f>
        <v>0</v>
      </c>
      <c r="AT463" s="506">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502">
        <f ca="1">COUNTIF(INDIRECT("U"&amp;(ROW()+12*(($AO463-1)*3+$AP463)-ROW())/12+5):INDIRECT("AF"&amp;(ROW()+12*(($AO463-1)*3+$AP463)-ROW())/12+5),AT463)</f>
        <v>0</v>
      </c>
      <c r="AV463" s="502">
        <f ca="1">IF(AND(AR463+AT463&gt;0,AS463+AU463&gt;0),COUNTIF(AV$6:AV462,"&gt;0")+1,0)</f>
        <v>0</v>
      </c>
    </row>
    <row r="464" spans="41:48">
      <c r="AO464" s="502">
        <v>13</v>
      </c>
      <c r="AP464" s="502">
        <v>3</v>
      </c>
      <c r="AQ464" s="502">
        <v>3</v>
      </c>
      <c r="AR464" s="506">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02">
        <f ca="1">COUNTIF(INDIRECT("H"&amp;(ROW()+12*(($AO464-1)*3+$AP464)-ROW())/12+5):INDIRECT("S"&amp;(ROW()+12*(($AO464-1)*3+$AP464)-ROW())/12+5),AR464)</f>
        <v>0</v>
      </c>
      <c r="AT464" s="506">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502">
        <f ca="1">COUNTIF(INDIRECT("U"&amp;(ROW()+12*(($AO464-1)*3+$AP464)-ROW())/12+5):INDIRECT("AF"&amp;(ROW()+12*(($AO464-1)*3+$AP464)-ROW())/12+5),AT464)</f>
        <v>0</v>
      </c>
      <c r="AV464" s="502">
        <f ca="1">IF(AND(AR464+AT464&gt;0,AS464+AU464&gt;0),COUNTIF(AV$6:AV463,"&gt;0")+1,0)</f>
        <v>0</v>
      </c>
    </row>
    <row r="465" spans="41:48">
      <c r="AO465" s="502">
        <v>13</v>
      </c>
      <c r="AP465" s="502">
        <v>3</v>
      </c>
      <c r="AQ465" s="502">
        <v>4</v>
      </c>
      <c r="AR465" s="506">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02">
        <f ca="1">COUNTIF(INDIRECT("H"&amp;(ROW()+12*(($AO465-1)*3+$AP465)-ROW())/12+5):INDIRECT("S"&amp;(ROW()+12*(($AO465-1)*3+$AP465)-ROW())/12+5),AR465)</f>
        <v>0</v>
      </c>
      <c r="AT465" s="506">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502">
        <f ca="1">COUNTIF(INDIRECT("U"&amp;(ROW()+12*(($AO465-1)*3+$AP465)-ROW())/12+5):INDIRECT("AF"&amp;(ROW()+12*(($AO465-1)*3+$AP465)-ROW())/12+5),AT465)</f>
        <v>0</v>
      </c>
      <c r="AV465" s="502">
        <f ca="1">IF(AND(AR465+AT465&gt;0,AS465+AU465&gt;0),COUNTIF(AV$6:AV464,"&gt;0")+1,0)</f>
        <v>0</v>
      </c>
    </row>
    <row r="466" spans="41:48">
      <c r="AO466" s="502">
        <v>13</v>
      </c>
      <c r="AP466" s="502">
        <v>3</v>
      </c>
      <c r="AQ466" s="502">
        <v>5</v>
      </c>
      <c r="AR466" s="506">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02">
        <f ca="1">COUNTIF(INDIRECT("H"&amp;(ROW()+12*(($AO466-1)*3+$AP466)-ROW())/12+5):INDIRECT("S"&amp;(ROW()+12*(($AO466-1)*3+$AP466)-ROW())/12+5),AR466)</f>
        <v>0</v>
      </c>
      <c r="AT466" s="506">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502">
        <f ca="1">COUNTIF(INDIRECT("U"&amp;(ROW()+12*(($AO466-1)*3+$AP466)-ROW())/12+5):INDIRECT("AF"&amp;(ROW()+12*(($AO466-1)*3+$AP466)-ROW())/12+5),AT466)</f>
        <v>0</v>
      </c>
      <c r="AV466" s="502">
        <f ca="1">IF(AND(AR466+AT466&gt;0,AS466+AU466&gt;0),COUNTIF(AV$6:AV465,"&gt;0")+1,0)</f>
        <v>0</v>
      </c>
    </row>
    <row r="467" spans="41:48">
      <c r="AO467" s="502">
        <v>13</v>
      </c>
      <c r="AP467" s="502">
        <v>3</v>
      </c>
      <c r="AQ467" s="502">
        <v>6</v>
      </c>
      <c r="AR467" s="506">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02">
        <f ca="1">COUNTIF(INDIRECT("H"&amp;(ROW()+12*(($AO467-1)*3+$AP467)-ROW())/12+5):INDIRECT("S"&amp;(ROW()+12*(($AO467-1)*3+$AP467)-ROW())/12+5),AR467)</f>
        <v>0</v>
      </c>
      <c r="AT467" s="506">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502">
        <f ca="1">COUNTIF(INDIRECT("U"&amp;(ROW()+12*(($AO467-1)*3+$AP467)-ROW())/12+5):INDIRECT("AF"&amp;(ROW()+12*(($AO467-1)*3+$AP467)-ROW())/12+5),AT467)</f>
        <v>0</v>
      </c>
      <c r="AV467" s="502">
        <f ca="1">IF(AND(AR467+AT467&gt;0,AS467+AU467&gt;0),COUNTIF(AV$6:AV466,"&gt;0")+1,0)</f>
        <v>0</v>
      </c>
    </row>
    <row r="468" spans="41:48">
      <c r="AO468" s="502">
        <v>13</v>
      </c>
      <c r="AP468" s="502">
        <v>3</v>
      </c>
      <c r="AQ468" s="502">
        <v>7</v>
      </c>
      <c r="AR468" s="506">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02">
        <f ca="1">COUNTIF(INDIRECT("H"&amp;(ROW()+12*(($AO468-1)*3+$AP468)-ROW())/12+5):INDIRECT("S"&amp;(ROW()+12*(($AO468-1)*3+$AP468)-ROW())/12+5),AR468)</f>
        <v>0</v>
      </c>
      <c r="AT468" s="506">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502">
        <f ca="1">COUNTIF(INDIRECT("U"&amp;(ROW()+12*(($AO468-1)*3+$AP468)-ROW())/12+5):INDIRECT("AF"&amp;(ROW()+12*(($AO468-1)*3+$AP468)-ROW())/12+5),AT468)</f>
        <v>0</v>
      </c>
      <c r="AV468" s="502">
        <f ca="1">IF(AND(AR468+AT468&gt;0,AS468+AU468&gt;0),COUNTIF(AV$6:AV467,"&gt;0")+1,0)</f>
        <v>0</v>
      </c>
    </row>
    <row r="469" spans="41:48">
      <c r="AO469" s="502">
        <v>13</v>
      </c>
      <c r="AP469" s="502">
        <v>3</v>
      </c>
      <c r="AQ469" s="502">
        <v>8</v>
      </c>
      <c r="AR469" s="506">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02">
        <f ca="1">COUNTIF(INDIRECT("H"&amp;(ROW()+12*(($AO469-1)*3+$AP469)-ROW())/12+5):INDIRECT("S"&amp;(ROW()+12*(($AO469-1)*3+$AP469)-ROW())/12+5),AR469)</f>
        <v>0</v>
      </c>
      <c r="AT469" s="506">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502">
        <f ca="1">COUNTIF(INDIRECT("U"&amp;(ROW()+12*(($AO469-1)*3+$AP469)-ROW())/12+5):INDIRECT("AF"&amp;(ROW()+12*(($AO469-1)*3+$AP469)-ROW())/12+5),AT469)</f>
        <v>0</v>
      </c>
      <c r="AV469" s="502">
        <f ca="1">IF(AND(AR469+AT469&gt;0,AS469+AU469&gt;0),COUNTIF(AV$6:AV468,"&gt;0")+1,0)</f>
        <v>0</v>
      </c>
    </row>
    <row r="470" spans="41:48">
      <c r="AO470" s="502">
        <v>13</v>
      </c>
      <c r="AP470" s="502">
        <v>3</v>
      </c>
      <c r="AQ470" s="502">
        <v>9</v>
      </c>
      <c r="AR470" s="506">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02">
        <f ca="1">COUNTIF(INDIRECT("H"&amp;(ROW()+12*(($AO470-1)*3+$AP470)-ROW())/12+5):INDIRECT("S"&amp;(ROW()+12*(($AO470-1)*3+$AP470)-ROW())/12+5),AR470)</f>
        <v>0</v>
      </c>
      <c r="AT470" s="506">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502">
        <f ca="1">COUNTIF(INDIRECT("U"&amp;(ROW()+12*(($AO470-1)*3+$AP470)-ROW())/12+5):INDIRECT("AF"&amp;(ROW()+12*(($AO470-1)*3+$AP470)-ROW())/12+5),AT470)</f>
        <v>0</v>
      </c>
      <c r="AV470" s="502">
        <f ca="1">IF(AND(AR470+AT470&gt;0,AS470+AU470&gt;0),COUNTIF(AV$6:AV469,"&gt;0")+1,0)</f>
        <v>0</v>
      </c>
    </row>
    <row r="471" spans="41:48">
      <c r="AO471" s="502">
        <v>13</v>
      </c>
      <c r="AP471" s="502">
        <v>3</v>
      </c>
      <c r="AQ471" s="502">
        <v>10</v>
      </c>
      <c r="AR471" s="506">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02">
        <f ca="1">COUNTIF(INDIRECT("H"&amp;(ROW()+12*(($AO471-1)*3+$AP471)-ROW())/12+5):INDIRECT("S"&amp;(ROW()+12*(($AO471-1)*3+$AP471)-ROW())/12+5),AR471)</f>
        <v>0</v>
      </c>
      <c r="AT471" s="506">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502">
        <f ca="1">COUNTIF(INDIRECT("U"&amp;(ROW()+12*(($AO471-1)*3+$AP471)-ROW())/12+5):INDIRECT("AF"&amp;(ROW()+12*(($AO471-1)*3+$AP471)-ROW())/12+5),AT471)</f>
        <v>0</v>
      </c>
      <c r="AV471" s="502">
        <f ca="1">IF(AND(AR471+AT471&gt;0,AS471+AU471&gt;0),COUNTIF(AV$6:AV470,"&gt;0")+1,0)</f>
        <v>0</v>
      </c>
    </row>
    <row r="472" spans="41:48">
      <c r="AO472" s="502">
        <v>13</v>
      </c>
      <c r="AP472" s="502">
        <v>3</v>
      </c>
      <c r="AQ472" s="502">
        <v>11</v>
      </c>
      <c r="AR472" s="506">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02">
        <f ca="1">COUNTIF(INDIRECT("H"&amp;(ROW()+12*(($AO472-1)*3+$AP472)-ROW())/12+5):INDIRECT("S"&amp;(ROW()+12*(($AO472-1)*3+$AP472)-ROW())/12+5),AR472)</f>
        <v>0</v>
      </c>
      <c r="AT472" s="506">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502">
        <f ca="1">COUNTIF(INDIRECT("U"&amp;(ROW()+12*(($AO472-1)*3+$AP472)-ROW())/12+5):INDIRECT("AF"&amp;(ROW()+12*(($AO472-1)*3+$AP472)-ROW())/12+5),AT472)</f>
        <v>0</v>
      </c>
      <c r="AV472" s="502">
        <f ca="1">IF(AND(AR472+AT472&gt;0,AS472+AU472&gt;0),COUNTIF(AV$6:AV471,"&gt;0")+1,0)</f>
        <v>0</v>
      </c>
    </row>
    <row r="473" spans="41:48">
      <c r="AO473" s="502">
        <v>13</v>
      </c>
      <c r="AP473" s="502">
        <v>3</v>
      </c>
      <c r="AQ473" s="502">
        <v>12</v>
      </c>
      <c r="AR473" s="506">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02">
        <f ca="1">COUNTIF(INDIRECT("H"&amp;(ROW()+12*(($AO473-1)*3+$AP473)-ROW())/12+5):INDIRECT("S"&amp;(ROW()+12*(($AO473-1)*3+$AP473)-ROW())/12+5),AR473)</f>
        <v>0</v>
      </c>
      <c r="AT473" s="506">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502">
        <f ca="1">COUNTIF(INDIRECT("U"&amp;(ROW()+12*(($AO473-1)*3+$AP473)-ROW())/12+5):INDIRECT("AF"&amp;(ROW()+12*(($AO473-1)*3+$AP473)-ROW())/12+5),AT473)</f>
        <v>0</v>
      </c>
      <c r="AV473" s="502">
        <f ca="1">IF(AND(AR473+AT473&gt;0,AS473+AU473&gt;0),COUNTIF(AV$6:AV472,"&gt;0")+1,0)</f>
        <v>0</v>
      </c>
    </row>
    <row r="474" spans="41:48">
      <c r="AO474" s="502">
        <v>14</v>
      </c>
      <c r="AP474" s="502">
        <v>1</v>
      </c>
      <c r="AQ474" s="502">
        <v>1</v>
      </c>
      <c r="AR474" s="506">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02">
        <f ca="1">COUNTIF(INDIRECT("H"&amp;(ROW()+12*(($AO474-1)*3+$AP474)-ROW())/12+5):INDIRECT("S"&amp;(ROW()+12*(($AO474-1)*3+$AP474)-ROW())/12+5),AR474)</f>
        <v>0</v>
      </c>
      <c r="AT474" s="506">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502">
        <f ca="1">COUNTIF(INDIRECT("U"&amp;(ROW()+12*(($AO474-1)*3+$AP474)-ROW())/12+5):INDIRECT("AF"&amp;(ROW()+12*(($AO474-1)*3+$AP474)-ROW())/12+5),AT474)</f>
        <v>0</v>
      </c>
      <c r="AV474" s="502">
        <f ca="1">IF(AND(AR474+AT474&gt;0,AS474+AU474&gt;0),COUNTIF(AV$6:AV473,"&gt;0")+1,0)</f>
        <v>0</v>
      </c>
    </row>
    <row r="475" spans="41:48">
      <c r="AO475" s="502">
        <v>14</v>
      </c>
      <c r="AP475" s="502">
        <v>1</v>
      </c>
      <c r="AQ475" s="502">
        <v>2</v>
      </c>
      <c r="AR475" s="506">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02">
        <f ca="1">COUNTIF(INDIRECT("H"&amp;(ROW()+12*(($AO475-1)*3+$AP475)-ROW())/12+5):INDIRECT("S"&amp;(ROW()+12*(($AO475-1)*3+$AP475)-ROW())/12+5),AR475)</f>
        <v>0</v>
      </c>
      <c r="AT475" s="506">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502">
        <f ca="1">COUNTIF(INDIRECT("U"&amp;(ROW()+12*(($AO475-1)*3+$AP475)-ROW())/12+5):INDIRECT("AF"&amp;(ROW()+12*(($AO475-1)*3+$AP475)-ROW())/12+5),AT475)</f>
        <v>0</v>
      </c>
      <c r="AV475" s="502">
        <f ca="1">IF(AND(AR475+AT475&gt;0,AS475+AU475&gt;0),COUNTIF(AV$6:AV474,"&gt;0")+1,0)</f>
        <v>0</v>
      </c>
    </row>
    <row r="476" spans="41:48">
      <c r="AO476" s="502">
        <v>14</v>
      </c>
      <c r="AP476" s="502">
        <v>1</v>
      </c>
      <c r="AQ476" s="502">
        <v>3</v>
      </c>
      <c r="AR476" s="506">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02">
        <f ca="1">COUNTIF(INDIRECT("H"&amp;(ROW()+12*(($AO476-1)*3+$AP476)-ROW())/12+5):INDIRECT("S"&amp;(ROW()+12*(($AO476-1)*3+$AP476)-ROW())/12+5),AR476)</f>
        <v>0</v>
      </c>
      <c r="AT476" s="506">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502">
        <f ca="1">COUNTIF(INDIRECT("U"&amp;(ROW()+12*(($AO476-1)*3+$AP476)-ROW())/12+5):INDIRECT("AF"&amp;(ROW()+12*(($AO476-1)*3+$AP476)-ROW())/12+5),AT476)</f>
        <v>0</v>
      </c>
      <c r="AV476" s="502">
        <f ca="1">IF(AND(AR476+AT476&gt;0,AS476+AU476&gt;0),COUNTIF(AV$6:AV475,"&gt;0")+1,0)</f>
        <v>0</v>
      </c>
    </row>
    <row r="477" spans="41:48">
      <c r="AO477" s="502">
        <v>14</v>
      </c>
      <c r="AP477" s="502">
        <v>1</v>
      </c>
      <c r="AQ477" s="502">
        <v>4</v>
      </c>
      <c r="AR477" s="506">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02">
        <f ca="1">COUNTIF(INDIRECT("H"&amp;(ROW()+12*(($AO477-1)*3+$AP477)-ROW())/12+5):INDIRECT("S"&amp;(ROW()+12*(($AO477-1)*3+$AP477)-ROW())/12+5),AR477)</f>
        <v>0</v>
      </c>
      <c r="AT477" s="506">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502">
        <f ca="1">COUNTIF(INDIRECT("U"&amp;(ROW()+12*(($AO477-1)*3+$AP477)-ROW())/12+5):INDIRECT("AF"&amp;(ROW()+12*(($AO477-1)*3+$AP477)-ROW())/12+5),AT477)</f>
        <v>0</v>
      </c>
      <c r="AV477" s="502">
        <f ca="1">IF(AND(AR477+AT477&gt;0,AS477+AU477&gt;0),COUNTIF(AV$6:AV476,"&gt;0")+1,0)</f>
        <v>0</v>
      </c>
    </row>
    <row r="478" spans="41:48">
      <c r="AO478" s="502">
        <v>14</v>
      </c>
      <c r="AP478" s="502">
        <v>1</v>
      </c>
      <c r="AQ478" s="502">
        <v>5</v>
      </c>
      <c r="AR478" s="506">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02">
        <f ca="1">COUNTIF(INDIRECT("H"&amp;(ROW()+12*(($AO478-1)*3+$AP478)-ROW())/12+5):INDIRECT("S"&amp;(ROW()+12*(($AO478-1)*3+$AP478)-ROW())/12+5),AR478)</f>
        <v>0</v>
      </c>
      <c r="AT478" s="506">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502">
        <f ca="1">COUNTIF(INDIRECT("U"&amp;(ROW()+12*(($AO478-1)*3+$AP478)-ROW())/12+5):INDIRECT("AF"&amp;(ROW()+12*(($AO478-1)*3+$AP478)-ROW())/12+5),AT478)</f>
        <v>0</v>
      </c>
      <c r="AV478" s="502">
        <f ca="1">IF(AND(AR478+AT478&gt;0,AS478+AU478&gt;0),COUNTIF(AV$6:AV477,"&gt;0")+1,0)</f>
        <v>0</v>
      </c>
    </row>
    <row r="479" spans="41:48">
      <c r="AO479" s="502">
        <v>14</v>
      </c>
      <c r="AP479" s="502">
        <v>1</v>
      </c>
      <c r="AQ479" s="502">
        <v>6</v>
      </c>
      <c r="AR479" s="506">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02">
        <f ca="1">COUNTIF(INDIRECT("H"&amp;(ROW()+12*(($AO479-1)*3+$AP479)-ROW())/12+5):INDIRECT("S"&amp;(ROW()+12*(($AO479-1)*3+$AP479)-ROW())/12+5),AR479)</f>
        <v>0</v>
      </c>
      <c r="AT479" s="506">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502">
        <f ca="1">COUNTIF(INDIRECT("U"&amp;(ROW()+12*(($AO479-1)*3+$AP479)-ROW())/12+5):INDIRECT("AF"&amp;(ROW()+12*(($AO479-1)*3+$AP479)-ROW())/12+5),AT479)</f>
        <v>0</v>
      </c>
      <c r="AV479" s="502">
        <f ca="1">IF(AND(AR479+AT479&gt;0,AS479+AU479&gt;0),COUNTIF(AV$6:AV478,"&gt;0")+1,0)</f>
        <v>0</v>
      </c>
    </row>
    <row r="480" spans="41:48">
      <c r="AO480" s="502">
        <v>14</v>
      </c>
      <c r="AP480" s="502">
        <v>1</v>
      </c>
      <c r="AQ480" s="502">
        <v>7</v>
      </c>
      <c r="AR480" s="506">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02">
        <f ca="1">COUNTIF(INDIRECT("H"&amp;(ROW()+12*(($AO480-1)*3+$AP480)-ROW())/12+5):INDIRECT("S"&amp;(ROW()+12*(($AO480-1)*3+$AP480)-ROW())/12+5),AR480)</f>
        <v>0</v>
      </c>
      <c r="AT480" s="506">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502">
        <f ca="1">COUNTIF(INDIRECT("U"&amp;(ROW()+12*(($AO480-1)*3+$AP480)-ROW())/12+5):INDIRECT("AF"&amp;(ROW()+12*(($AO480-1)*3+$AP480)-ROW())/12+5),AT480)</f>
        <v>0</v>
      </c>
      <c r="AV480" s="502">
        <f ca="1">IF(AND(AR480+AT480&gt;0,AS480+AU480&gt;0),COUNTIF(AV$6:AV479,"&gt;0")+1,0)</f>
        <v>0</v>
      </c>
    </row>
    <row r="481" spans="41:48">
      <c r="AO481" s="502">
        <v>14</v>
      </c>
      <c r="AP481" s="502">
        <v>1</v>
      </c>
      <c r="AQ481" s="502">
        <v>8</v>
      </c>
      <c r="AR481" s="506">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02">
        <f ca="1">COUNTIF(INDIRECT("H"&amp;(ROW()+12*(($AO481-1)*3+$AP481)-ROW())/12+5):INDIRECT("S"&amp;(ROW()+12*(($AO481-1)*3+$AP481)-ROW())/12+5),AR481)</f>
        <v>0</v>
      </c>
      <c r="AT481" s="506">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502">
        <f ca="1">COUNTIF(INDIRECT("U"&amp;(ROW()+12*(($AO481-1)*3+$AP481)-ROW())/12+5):INDIRECT("AF"&amp;(ROW()+12*(($AO481-1)*3+$AP481)-ROW())/12+5),AT481)</f>
        <v>0</v>
      </c>
      <c r="AV481" s="502">
        <f ca="1">IF(AND(AR481+AT481&gt;0,AS481+AU481&gt;0),COUNTIF(AV$6:AV480,"&gt;0")+1,0)</f>
        <v>0</v>
      </c>
    </row>
    <row r="482" spans="41:48">
      <c r="AO482" s="502">
        <v>14</v>
      </c>
      <c r="AP482" s="502">
        <v>1</v>
      </c>
      <c r="AQ482" s="502">
        <v>9</v>
      </c>
      <c r="AR482" s="506">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02">
        <f ca="1">COUNTIF(INDIRECT("H"&amp;(ROW()+12*(($AO482-1)*3+$AP482)-ROW())/12+5):INDIRECT("S"&amp;(ROW()+12*(($AO482-1)*3+$AP482)-ROW())/12+5),AR482)</f>
        <v>0</v>
      </c>
      <c r="AT482" s="506">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502">
        <f ca="1">COUNTIF(INDIRECT("U"&amp;(ROW()+12*(($AO482-1)*3+$AP482)-ROW())/12+5):INDIRECT("AF"&amp;(ROW()+12*(($AO482-1)*3+$AP482)-ROW())/12+5),AT482)</f>
        <v>0</v>
      </c>
      <c r="AV482" s="502">
        <f ca="1">IF(AND(AR482+AT482&gt;0,AS482+AU482&gt;0),COUNTIF(AV$6:AV481,"&gt;0")+1,0)</f>
        <v>0</v>
      </c>
    </row>
    <row r="483" spans="41:48">
      <c r="AO483" s="502">
        <v>14</v>
      </c>
      <c r="AP483" s="502">
        <v>1</v>
      </c>
      <c r="AQ483" s="502">
        <v>10</v>
      </c>
      <c r="AR483" s="506">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02">
        <f ca="1">COUNTIF(INDIRECT("H"&amp;(ROW()+12*(($AO483-1)*3+$AP483)-ROW())/12+5):INDIRECT("S"&amp;(ROW()+12*(($AO483-1)*3+$AP483)-ROW())/12+5),AR483)</f>
        <v>0</v>
      </c>
      <c r="AT483" s="506">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502">
        <f ca="1">COUNTIF(INDIRECT("U"&amp;(ROW()+12*(($AO483-1)*3+$AP483)-ROW())/12+5):INDIRECT("AF"&amp;(ROW()+12*(($AO483-1)*3+$AP483)-ROW())/12+5),AT483)</f>
        <v>0</v>
      </c>
      <c r="AV483" s="502">
        <f ca="1">IF(AND(AR483+AT483&gt;0,AS483+AU483&gt;0),COUNTIF(AV$6:AV482,"&gt;0")+1,0)</f>
        <v>0</v>
      </c>
    </row>
    <row r="484" spans="41:48">
      <c r="AO484" s="502">
        <v>14</v>
      </c>
      <c r="AP484" s="502">
        <v>1</v>
      </c>
      <c r="AQ484" s="502">
        <v>11</v>
      </c>
      <c r="AR484" s="506">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02">
        <f ca="1">COUNTIF(INDIRECT("H"&amp;(ROW()+12*(($AO484-1)*3+$AP484)-ROW())/12+5):INDIRECT("S"&amp;(ROW()+12*(($AO484-1)*3+$AP484)-ROW())/12+5),AR484)</f>
        <v>0</v>
      </c>
      <c r="AT484" s="506">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502">
        <f ca="1">COUNTIF(INDIRECT("U"&amp;(ROW()+12*(($AO484-1)*3+$AP484)-ROW())/12+5):INDIRECT("AF"&amp;(ROW()+12*(($AO484-1)*3+$AP484)-ROW())/12+5),AT484)</f>
        <v>0</v>
      </c>
      <c r="AV484" s="502">
        <f ca="1">IF(AND(AR484+AT484&gt;0,AS484+AU484&gt;0),COUNTIF(AV$6:AV483,"&gt;0")+1,0)</f>
        <v>0</v>
      </c>
    </row>
    <row r="485" spans="41:48">
      <c r="AO485" s="502">
        <v>14</v>
      </c>
      <c r="AP485" s="502">
        <v>1</v>
      </c>
      <c r="AQ485" s="502">
        <v>12</v>
      </c>
      <c r="AR485" s="506">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02">
        <f ca="1">COUNTIF(INDIRECT("H"&amp;(ROW()+12*(($AO485-1)*3+$AP485)-ROW())/12+5):INDIRECT("S"&amp;(ROW()+12*(($AO485-1)*3+$AP485)-ROW())/12+5),AR485)</f>
        <v>0</v>
      </c>
      <c r="AT485" s="506">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502">
        <f ca="1">COUNTIF(INDIRECT("U"&amp;(ROW()+12*(($AO485-1)*3+$AP485)-ROW())/12+5):INDIRECT("AF"&amp;(ROW()+12*(($AO485-1)*3+$AP485)-ROW())/12+5),AT485)</f>
        <v>0</v>
      </c>
      <c r="AV485" s="502">
        <f ca="1">IF(AND(AR485+AT485&gt;0,AS485+AU485&gt;0),COUNTIF(AV$6:AV484,"&gt;0")+1,0)</f>
        <v>0</v>
      </c>
    </row>
    <row r="486" spans="41:48">
      <c r="AO486" s="502">
        <v>14</v>
      </c>
      <c r="AP486" s="502">
        <v>2</v>
      </c>
      <c r="AQ486" s="502">
        <v>1</v>
      </c>
      <c r="AR486" s="506">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02">
        <f ca="1">COUNTIF(INDIRECT("H"&amp;(ROW()+12*(($AO486-1)*3+$AP486)-ROW())/12+5):INDIRECT("S"&amp;(ROW()+12*(($AO486-1)*3+$AP486)-ROW())/12+5),AR486)</f>
        <v>0</v>
      </c>
      <c r="AT486" s="506">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502">
        <f ca="1">COUNTIF(INDIRECT("U"&amp;(ROW()+12*(($AO486-1)*3+$AP486)-ROW())/12+5):INDIRECT("AF"&amp;(ROW()+12*(($AO486-1)*3+$AP486)-ROW())/12+5),AT486)</f>
        <v>0</v>
      </c>
      <c r="AV486" s="502">
        <f ca="1">IF(AND(AR486+AT486&gt;0,AS486+AU486&gt;0),COUNTIF(AV$6:AV485,"&gt;0")+1,0)</f>
        <v>0</v>
      </c>
    </row>
    <row r="487" spans="41:48">
      <c r="AO487" s="502">
        <v>14</v>
      </c>
      <c r="AP487" s="502">
        <v>2</v>
      </c>
      <c r="AQ487" s="502">
        <v>2</v>
      </c>
      <c r="AR487" s="506">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02">
        <f ca="1">COUNTIF(INDIRECT("H"&amp;(ROW()+12*(($AO487-1)*3+$AP487)-ROW())/12+5):INDIRECT("S"&amp;(ROW()+12*(($AO487-1)*3+$AP487)-ROW())/12+5),AR487)</f>
        <v>0</v>
      </c>
      <c r="AT487" s="506">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502">
        <f ca="1">COUNTIF(INDIRECT("U"&amp;(ROW()+12*(($AO487-1)*3+$AP487)-ROW())/12+5):INDIRECT("AF"&amp;(ROW()+12*(($AO487-1)*3+$AP487)-ROW())/12+5),AT487)</f>
        <v>0</v>
      </c>
      <c r="AV487" s="502">
        <f ca="1">IF(AND(AR487+AT487&gt;0,AS487+AU487&gt;0),COUNTIF(AV$6:AV486,"&gt;0")+1,0)</f>
        <v>0</v>
      </c>
    </row>
    <row r="488" spans="41:48">
      <c r="AO488" s="502">
        <v>14</v>
      </c>
      <c r="AP488" s="502">
        <v>2</v>
      </c>
      <c r="AQ488" s="502">
        <v>3</v>
      </c>
      <c r="AR488" s="506">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02">
        <f ca="1">COUNTIF(INDIRECT("H"&amp;(ROW()+12*(($AO488-1)*3+$AP488)-ROW())/12+5):INDIRECT("S"&amp;(ROW()+12*(($AO488-1)*3+$AP488)-ROW())/12+5),AR488)</f>
        <v>0</v>
      </c>
      <c r="AT488" s="506">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502">
        <f ca="1">COUNTIF(INDIRECT("U"&amp;(ROW()+12*(($AO488-1)*3+$AP488)-ROW())/12+5):INDIRECT("AF"&amp;(ROW()+12*(($AO488-1)*3+$AP488)-ROW())/12+5),AT488)</f>
        <v>0</v>
      </c>
      <c r="AV488" s="502">
        <f ca="1">IF(AND(AR488+AT488&gt;0,AS488+AU488&gt;0),COUNTIF(AV$6:AV487,"&gt;0")+1,0)</f>
        <v>0</v>
      </c>
    </row>
    <row r="489" spans="41:48">
      <c r="AO489" s="502">
        <v>14</v>
      </c>
      <c r="AP489" s="502">
        <v>2</v>
      </c>
      <c r="AQ489" s="502">
        <v>4</v>
      </c>
      <c r="AR489" s="506">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02">
        <f ca="1">COUNTIF(INDIRECT("H"&amp;(ROW()+12*(($AO489-1)*3+$AP489)-ROW())/12+5):INDIRECT("S"&amp;(ROW()+12*(($AO489-1)*3+$AP489)-ROW())/12+5),AR489)</f>
        <v>0</v>
      </c>
      <c r="AT489" s="506">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502">
        <f ca="1">COUNTIF(INDIRECT("U"&amp;(ROW()+12*(($AO489-1)*3+$AP489)-ROW())/12+5):INDIRECT("AF"&amp;(ROW()+12*(($AO489-1)*3+$AP489)-ROW())/12+5),AT489)</f>
        <v>0</v>
      </c>
      <c r="AV489" s="502">
        <f ca="1">IF(AND(AR489+AT489&gt;0,AS489+AU489&gt;0),COUNTIF(AV$6:AV488,"&gt;0")+1,0)</f>
        <v>0</v>
      </c>
    </row>
    <row r="490" spans="41:48">
      <c r="AO490" s="502">
        <v>14</v>
      </c>
      <c r="AP490" s="502">
        <v>2</v>
      </c>
      <c r="AQ490" s="502">
        <v>5</v>
      </c>
      <c r="AR490" s="506">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02">
        <f ca="1">COUNTIF(INDIRECT("H"&amp;(ROW()+12*(($AO490-1)*3+$AP490)-ROW())/12+5):INDIRECT("S"&amp;(ROW()+12*(($AO490-1)*3+$AP490)-ROW())/12+5),AR490)</f>
        <v>0</v>
      </c>
      <c r="AT490" s="506">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502">
        <f ca="1">COUNTIF(INDIRECT("U"&amp;(ROW()+12*(($AO490-1)*3+$AP490)-ROW())/12+5):INDIRECT("AF"&amp;(ROW()+12*(($AO490-1)*3+$AP490)-ROW())/12+5),AT490)</f>
        <v>0</v>
      </c>
      <c r="AV490" s="502">
        <f ca="1">IF(AND(AR490+AT490&gt;0,AS490+AU490&gt;0),COUNTIF(AV$6:AV489,"&gt;0")+1,0)</f>
        <v>0</v>
      </c>
    </row>
    <row r="491" spans="41:48">
      <c r="AO491" s="502">
        <v>14</v>
      </c>
      <c r="AP491" s="502">
        <v>2</v>
      </c>
      <c r="AQ491" s="502">
        <v>6</v>
      </c>
      <c r="AR491" s="506">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02">
        <f ca="1">COUNTIF(INDIRECT("H"&amp;(ROW()+12*(($AO491-1)*3+$AP491)-ROW())/12+5):INDIRECT("S"&amp;(ROW()+12*(($AO491-1)*3+$AP491)-ROW())/12+5),AR491)</f>
        <v>0</v>
      </c>
      <c r="AT491" s="506">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502">
        <f ca="1">COUNTIF(INDIRECT("U"&amp;(ROW()+12*(($AO491-1)*3+$AP491)-ROW())/12+5):INDIRECT("AF"&amp;(ROW()+12*(($AO491-1)*3+$AP491)-ROW())/12+5),AT491)</f>
        <v>0</v>
      </c>
      <c r="AV491" s="502">
        <f ca="1">IF(AND(AR491+AT491&gt;0,AS491+AU491&gt;0),COUNTIF(AV$6:AV490,"&gt;0")+1,0)</f>
        <v>0</v>
      </c>
    </row>
    <row r="492" spans="41:48">
      <c r="AO492" s="502">
        <v>14</v>
      </c>
      <c r="AP492" s="502">
        <v>2</v>
      </c>
      <c r="AQ492" s="502">
        <v>7</v>
      </c>
      <c r="AR492" s="506">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02">
        <f ca="1">COUNTIF(INDIRECT("H"&amp;(ROW()+12*(($AO492-1)*3+$AP492)-ROW())/12+5):INDIRECT("S"&amp;(ROW()+12*(($AO492-1)*3+$AP492)-ROW())/12+5),AR492)</f>
        <v>0</v>
      </c>
      <c r="AT492" s="506">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502">
        <f ca="1">COUNTIF(INDIRECT("U"&amp;(ROW()+12*(($AO492-1)*3+$AP492)-ROW())/12+5):INDIRECT("AF"&amp;(ROW()+12*(($AO492-1)*3+$AP492)-ROW())/12+5),AT492)</f>
        <v>0</v>
      </c>
      <c r="AV492" s="502">
        <f ca="1">IF(AND(AR492+AT492&gt;0,AS492+AU492&gt;0),COUNTIF(AV$6:AV491,"&gt;0")+1,0)</f>
        <v>0</v>
      </c>
    </row>
    <row r="493" spans="41:48">
      <c r="AO493" s="502">
        <v>14</v>
      </c>
      <c r="AP493" s="502">
        <v>2</v>
      </c>
      <c r="AQ493" s="502">
        <v>8</v>
      </c>
      <c r="AR493" s="506">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02">
        <f ca="1">COUNTIF(INDIRECT("H"&amp;(ROW()+12*(($AO493-1)*3+$AP493)-ROW())/12+5):INDIRECT("S"&amp;(ROW()+12*(($AO493-1)*3+$AP493)-ROW())/12+5),AR493)</f>
        <v>0</v>
      </c>
      <c r="AT493" s="506">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502">
        <f ca="1">COUNTIF(INDIRECT("U"&amp;(ROW()+12*(($AO493-1)*3+$AP493)-ROW())/12+5):INDIRECT("AF"&amp;(ROW()+12*(($AO493-1)*3+$AP493)-ROW())/12+5),AT493)</f>
        <v>0</v>
      </c>
      <c r="AV493" s="502">
        <f ca="1">IF(AND(AR493+AT493&gt;0,AS493+AU493&gt;0),COUNTIF(AV$6:AV492,"&gt;0")+1,0)</f>
        <v>0</v>
      </c>
    </row>
    <row r="494" spans="41:48">
      <c r="AO494" s="502">
        <v>14</v>
      </c>
      <c r="AP494" s="502">
        <v>2</v>
      </c>
      <c r="AQ494" s="502">
        <v>9</v>
      </c>
      <c r="AR494" s="506">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02">
        <f ca="1">COUNTIF(INDIRECT("H"&amp;(ROW()+12*(($AO494-1)*3+$AP494)-ROW())/12+5):INDIRECT("S"&amp;(ROW()+12*(($AO494-1)*3+$AP494)-ROW())/12+5),AR494)</f>
        <v>0</v>
      </c>
      <c r="AT494" s="506">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502">
        <f ca="1">COUNTIF(INDIRECT("U"&amp;(ROW()+12*(($AO494-1)*3+$AP494)-ROW())/12+5):INDIRECT("AF"&amp;(ROW()+12*(($AO494-1)*3+$AP494)-ROW())/12+5),AT494)</f>
        <v>0</v>
      </c>
      <c r="AV494" s="502">
        <f ca="1">IF(AND(AR494+AT494&gt;0,AS494+AU494&gt;0),COUNTIF(AV$6:AV493,"&gt;0")+1,0)</f>
        <v>0</v>
      </c>
    </row>
    <row r="495" spans="41:48">
      <c r="AO495" s="502">
        <v>14</v>
      </c>
      <c r="AP495" s="502">
        <v>2</v>
      </c>
      <c r="AQ495" s="502">
        <v>10</v>
      </c>
      <c r="AR495" s="506">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02">
        <f ca="1">COUNTIF(INDIRECT("H"&amp;(ROW()+12*(($AO495-1)*3+$AP495)-ROW())/12+5):INDIRECT("S"&amp;(ROW()+12*(($AO495-1)*3+$AP495)-ROW())/12+5),AR495)</f>
        <v>0</v>
      </c>
      <c r="AT495" s="506">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502">
        <f ca="1">COUNTIF(INDIRECT("U"&amp;(ROW()+12*(($AO495-1)*3+$AP495)-ROW())/12+5):INDIRECT("AF"&amp;(ROW()+12*(($AO495-1)*3+$AP495)-ROW())/12+5),AT495)</f>
        <v>0</v>
      </c>
      <c r="AV495" s="502">
        <f ca="1">IF(AND(AR495+AT495&gt;0,AS495+AU495&gt;0),COUNTIF(AV$6:AV494,"&gt;0")+1,0)</f>
        <v>0</v>
      </c>
    </row>
    <row r="496" spans="41:48">
      <c r="AO496" s="502">
        <v>14</v>
      </c>
      <c r="AP496" s="502">
        <v>2</v>
      </c>
      <c r="AQ496" s="502">
        <v>11</v>
      </c>
      <c r="AR496" s="506">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02">
        <f ca="1">COUNTIF(INDIRECT("H"&amp;(ROW()+12*(($AO496-1)*3+$AP496)-ROW())/12+5):INDIRECT("S"&amp;(ROW()+12*(($AO496-1)*3+$AP496)-ROW())/12+5),AR496)</f>
        <v>0</v>
      </c>
      <c r="AT496" s="506">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502">
        <f ca="1">COUNTIF(INDIRECT("U"&amp;(ROW()+12*(($AO496-1)*3+$AP496)-ROW())/12+5):INDIRECT("AF"&amp;(ROW()+12*(($AO496-1)*3+$AP496)-ROW())/12+5),AT496)</f>
        <v>0</v>
      </c>
      <c r="AV496" s="502">
        <f ca="1">IF(AND(AR496+AT496&gt;0,AS496+AU496&gt;0),COUNTIF(AV$6:AV495,"&gt;0")+1,0)</f>
        <v>0</v>
      </c>
    </row>
    <row r="497" spans="41:48">
      <c r="AO497" s="502">
        <v>14</v>
      </c>
      <c r="AP497" s="502">
        <v>2</v>
      </c>
      <c r="AQ497" s="502">
        <v>12</v>
      </c>
      <c r="AR497" s="506">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02">
        <f ca="1">COUNTIF(INDIRECT("H"&amp;(ROW()+12*(($AO497-1)*3+$AP497)-ROW())/12+5):INDIRECT("S"&amp;(ROW()+12*(($AO497-1)*3+$AP497)-ROW())/12+5),AR497)</f>
        <v>0</v>
      </c>
      <c r="AT497" s="506">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502">
        <f ca="1">COUNTIF(INDIRECT("U"&amp;(ROW()+12*(($AO497-1)*3+$AP497)-ROW())/12+5):INDIRECT("AF"&amp;(ROW()+12*(($AO497-1)*3+$AP497)-ROW())/12+5),AT497)</f>
        <v>0</v>
      </c>
      <c r="AV497" s="502">
        <f ca="1">IF(AND(AR497+AT497&gt;0,AS497+AU497&gt;0),COUNTIF(AV$6:AV496,"&gt;0")+1,0)</f>
        <v>0</v>
      </c>
    </row>
    <row r="498" spans="41:48">
      <c r="AO498" s="502">
        <v>14</v>
      </c>
      <c r="AP498" s="502">
        <v>3</v>
      </c>
      <c r="AQ498" s="502">
        <v>1</v>
      </c>
      <c r="AR498" s="506">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02">
        <f ca="1">COUNTIF(INDIRECT("H"&amp;(ROW()+12*(($AO498-1)*3+$AP498)-ROW())/12+5):INDIRECT("S"&amp;(ROW()+12*(($AO498-1)*3+$AP498)-ROW())/12+5),AR498)</f>
        <v>0</v>
      </c>
      <c r="AT498" s="506">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502">
        <f ca="1">COUNTIF(INDIRECT("U"&amp;(ROW()+12*(($AO498-1)*3+$AP498)-ROW())/12+5):INDIRECT("AF"&amp;(ROW()+12*(($AO498-1)*3+$AP498)-ROW())/12+5),AT498)</f>
        <v>0</v>
      </c>
      <c r="AV498" s="502">
        <f ca="1">IF(AND(AR498+AT498&gt;0,AS498+AU498&gt;0),COUNTIF(AV$6:AV497,"&gt;0")+1,0)</f>
        <v>0</v>
      </c>
    </row>
    <row r="499" spans="41:48">
      <c r="AO499" s="502">
        <v>14</v>
      </c>
      <c r="AP499" s="502">
        <v>3</v>
      </c>
      <c r="AQ499" s="502">
        <v>2</v>
      </c>
      <c r="AR499" s="506">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02">
        <f ca="1">COUNTIF(INDIRECT("H"&amp;(ROW()+12*(($AO499-1)*3+$AP499)-ROW())/12+5):INDIRECT("S"&amp;(ROW()+12*(($AO499-1)*3+$AP499)-ROW())/12+5),AR499)</f>
        <v>0</v>
      </c>
      <c r="AT499" s="506">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502">
        <f ca="1">COUNTIF(INDIRECT("U"&amp;(ROW()+12*(($AO499-1)*3+$AP499)-ROW())/12+5):INDIRECT("AF"&amp;(ROW()+12*(($AO499-1)*3+$AP499)-ROW())/12+5),AT499)</f>
        <v>0</v>
      </c>
      <c r="AV499" s="502">
        <f ca="1">IF(AND(AR499+AT499&gt;0,AS499+AU499&gt;0),COUNTIF(AV$6:AV498,"&gt;0")+1,0)</f>
        <v>0</v>
      </c>
    </row>
    <row r="500" spans="41:48">
      <c r="AO500" s="502">
        <v>14</v>
      </c>
      <c r="AP500" s="502">
        <v>3</v>
      </c>
      <c r="AQ500" s="502">
        <v>3</v>
      </c>
      <c r="AR500" s="506">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02">
        <f ca="1">COUNTIF(INDIRECT("H"&amp;(ROW()+12*(($AO500-1)*3+$AP500)-ROW())/12+5):INDIRECT("S"&amp;(ROW()+12*(($AO500-1)*3+$AP500)-ROW())/12+5),AR500)</f>
        <v>0</v>
      </c>
      <c r="AT500" s="506">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502">
        <f ca="1">COUNTIF(INDIRECT("U"&amp;(ROW()+12*(($AO500-1)*3+$AP500)-ROW())/12+5):INDIRECT("AF"&amp;(ROW()+12*(($AO500-1)*3+$AP500)-ROW())/12+5),AT500)</f>
        <v>0</v>
      </c>
      <c r="AV500" s="502">
        <f ca="1">IF(AND(AR500+AT500&gt;0,AS500+AU500&gt;0),COUNTIF(AV$6:AV499,"&gt;0")+1,0)</f>
        <v>0</v>
      </c>
    </row>
    <row r="501" spans="41:48">
      <c r="AO501" s="502">
        <v>14</v>
      </c>
      <c r="AP501" s="502">
        <v>3</v>
      </c>
      <c r="AQ501" s="502">
        <v>4</v>
      </c>
      <c r="AR501" s="506">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02">
        <f ca="1">COUNTIF(INDIRECT("H"&amp;(ROW()+12*(($AO501-1)*3+$AP501)-ROW())/12+5):INDIRECT("S"&amp;(ROW()+12*(($AO501-1)*3+$AP501)-ROW())/12+5),AR501)</f>
        <v>0</v>
      </c>
      <c r="AT501" s="506">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502">
        <f ca="1">COUNTIF(INDIRECT("U"&amp;(ROW()+12*(($AO501-1)*3+$AP501)-ROW())/12+5):INDIRECT("AF"&amp;(ROW()+12*(($AO501-1)*3+$AP501)-ROW())/12+5),AT501)</f>
        <v>0</v>
      </c>
      <c r="AV501" s="502">
        <f ca="1">IF(AND(AR501+AT501&gt;0,AS501+AU501&gt;0),COUNTIF(AV$6:AV500,"&gt;0")+1,0)</f>
        <v>0</v>
      </c>
    </row>
    <row r="502" spans="41:48">
      <c r="AO502" s="502">
        <v>14</v>
      </c>
      <c r="AP502" s="502">
        <v>3</v>
      </c>
      <c r="AQ502" s="502">
        <v>5</v>
      </c>
      <c r="AR502" s="506">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02">
        <f ca="1">COUNTIF(INDIRECT("H"&amp;(ROW()+12*(($AO502-1)*3+$AP502)-ROW())/12+5):INDIRECT("S"&amp;(ROW()+12*(($AO502-1)*3+$AP502)-ROW())/12+5),AR502)</f>
        <v>0</v>
      </c>
      <c r="AT502" s="506">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502">
        <f ca="1">COUNTIF(INDIRECT("U"&amp;(ROW()+12*(($AO502-1)*3+$AP502)-ROW())/12+5):INDIRECT("AF"&amp;(ROW()+12*(($AO502-1)*3+$AP502)-ROW())/12+5),AT502)</f>
        <v>0</v>
      </c>
      <c r="AV502" s="502">
        <f ca="1">IF(AND(AR502+AT502&gt;0,AS502+AU502&gt;0),COUNTIF(AV$6:AV501,"&gt;0")+1,0)</f>
        <v>0</v>
      </c>
    </row>
    <row r="503" spans="41:48">
      <c r="AO503" s="502">
        <v>14</v>
      </c>
      <c r="AP503" s="502">
        <v>3</v>
      </c>
      <c r="AQ503" s="502">
        <v>6</v>
      </c>
      <c r="AR503" s="506">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02">
        <f ca="1">COUNTIF(INDIRECT("H"&amp;(ROW()+12*(($AO503-1)*3+$AP503)-ROW())/12+5):INDIRECT("S"&amp;(ROW()+12*(($AO503-1)*3+$AP503)-ROW())/12+5),AR503)</f>
        <v>0</v>
      </c>
      <c r="AT503" s="506">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502">
        <f ca="1">COUNTIF(INDIRECT("U"&amp;(ROW()+12*(($AO503-1)*3+$AP503)-ROW())/12+5):INDIRECT("AF"&amp;(ROW()+12*(($AO503-1)*3+$AP503)-ROW())/12+5),AT503)</f>
        <v>0</v>
      </c>
      <c r="AV503" s="502">
        <f ca="1">IF(AND(AR503+AT503&gt;0,AS503+AU503&gt;0),COUNTIF(AV$6:AV502,"&gt;0")+1,0)</f>
        <v>0</v>
      </c>
    </row>
    <row r="504" spans="41:48">
      <c r="AO504" s="502">
        <v>14</v>
      </c>
      <c r="AP504" s="502">
        <v>3</v>
      </c>
      <c r="AQ504" s="502">
        <v>7</v>
      </c>
      <c r="AR504" s="506">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02">
        <f ca="1">COUNTIF(INDIRECT("H"&amp;(ROW()+12*(($AO504-1)*3+$AP504)-ROW())/12+5):INDIRECT("S"&amp;(ROW()+12*(($AO504-1)*3+$AP504)-ROW())/12+5),AR504)</f>
        <v>0</v>
      </c>
      <c r="AT504" s="506">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502">
        <f ca="1">COUNTIF(INDIRECT("U"&amp;(ROW()+12*(($AO504-1)*3+$AP504)-ROW())/12+5):INDIRECT("AF"&amp;(ROW()+12*(($AO504-1)*3+$AP504)-ROW())/12+5),AT504)</f>
        <v>0</v>
      </c>
      <c r="AV504" s="502">
        <f ca="1">IF(AND(AR504+AT504&gt;0,AS504+AU504&gt;0),COUNTIF(AV$6:AV503,"&gt;0")+1,0)</f>
        <v>0</v>
      </c>
    </row>
    <row r="505" spans="41:48">
      <c r="AO505" s="502">
        <v>14</v>
      </c>
      <c r="AP505" s="502">
        <v>3</v>
      </c>
      <c r="AQ505" s="502">
        <v>8</v>
      </c>
      <c r="AR505" s="506">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02">
        <f ca="1">COUNTIF(INDIRECT("H"&amp;(ROW()+12*(($AO505-1)*3+$AP505)-ROW())/12+5):INDIRECT("S"&amp;(ROW()+12*(($AO505-1)*3+$AP505)-ROW())/12+5),AR505)</f>
        <v>0</v>
      </c>
      <c r="AT505" s="506">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502">
        <f ca="1">COUNTIF(INDIRECT("U"&amp;(ROW()+12*(($AO505-1)*3+$AP505)-ROW())/12+5):INDIRECT("AF"&amp;(ROW()+12*(($AO505-1)*3+$AP505)-ROW())/12+5),AT505)</f>
        <v>0</v>
      </c>
      <c r="AV505" s="502">
        <f ca="1">IF(AND(AR505+AT505&gt;0,AS505+AU505&gt;0),COUNTIF(AV$6:AV504,"&gt;0")+1,0)</f>
        <v>0</v>
      </c>
    </row>
    <row r="506" spans="41:48">
      <c r="AO506" s="502">
        <v>14</v>
      </c>
      <c r="AP506" s="502">
        <v>3</v>
      </c>
      <c r="AQ506" s="502">
        <v>9</v>
      </c>
      <c r="AR506" s="506">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02">
        <f ca="1">COUNTIF(INDIRECT("H"&amp;(ROW()+12*(($AO506-1)*3+$AP506)-ROW())/12+5):INDIRECT("S"&amp;(ROW()+12*(($AO506-1)*3+$AP506)-ROW())/12+5),AR506)</f>
        <v>0</v>
      </c>
      <c r="AT506" s="506">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502">
        <f ca="1">COUNTIF(INDIRECT("U"&amp;(ROW()+12*(($AO506-1)*3+$AP506)-ROW())/12+5):INDIRECT("AF"&amp;(ROW()+12*(($AO506-1)*3+$AP506)-ROW())/12+5),AT506)</f>
        <v>0</v>
      </c>
      <c r="AV506" s="502">
        <f ca="1">IF(AND(AR506+AT506&gt;0,AS506+AU506&gt;0),COUNTIF(AV$6:AV505,"&gt;0")+1,0)</f>
        <v>0</v>
      </c>
    </row>
    <row r="507" spans="41:48">
      <c r="AO507" s="502">
        <v>14</v>
      </c>
      <c r="AP507" s="502">
        <v>3</v>
      </c>
      <c r="AQ507" s="502">
        <v>10</v>
      </c>
      <c r="AR507" s="506">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02">
        <f ca="1">COUNTIF(INDIRECT("H"&amp;(ROW()+12*(($AO507-1)*3+$AP507)-ROW())/12+5):INDIRECT("S"&amp;(ROW()+12*(($AO507-1)*3+$AP507)-ROW())/12+5),AR507)</f>
        <v>0</v>
      </c>
      <c r="AT507" s="506">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502">
        <f ca="1">COUNTIF(INDIRECT("U"&amp;(ROW()+12*(($AO507-1)*3+$AP507)-ROW())/12+5):INDIRECT("AF"&amp;(ROW()+12*(($AO507-1)*3+$AP507)-ROW())/12+5),AT507)</f>
        <v>0</v>
      </c>
      <c r="AV507" s="502">
        <f ca="1">IF(AND(AR507+AT507&gt;0,AS507+AU507&gt;0),COUNTIF(AV$6:AV506,"&gt;0")+1,0)</f>
        <v>0</v>
      </c>
    </row>
    <row r="508" spans="41:48">
      <c r="AO508" s="502">
        <v>14</v>
      </c>
      <c r="AP508" s="502">
        <v>3</v>
      </c>
      <c r="AQ508" s="502">
        <v>11</v>
      </c>
      <c r="AR508" s="506">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02">
        <f ca="1">COUNTIF(INDIRECT("H"&amp;(ROW()+12*(($AO508-1)*3+$AP508)-ROW())/12+5):INDIRECT("S"&amp;(ROW()+12*(($AO508-1)*3+$AP508)-ROW())/12+5),AR508)</f>
        <v>0</v>
      </c>
      <c r="AT508" s="506">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502">
        <f ca="1">COUNTIF(INDIRECT("U"&amp;(ROW()+12*(($AO508-1)*3+$AP508)-ROW())/12+5):INDIRECT("AF"&amp;(ROW()+12*(($AO508-1)*3+$AP508)-ROW())/12+5),AT508)</f>
        <v>0</v>
      </c>
      <c r="AV508" s="502">
        <f ca="1">IF(AND(AR508+AT508&gt;0,AS508+AU508&gt;0),COUNTIF(AV$6:AV507,"&gt;0")+1,0)</f>
        <v>0</v>
      </c>
    </row>
    <row r="509" spans="41:48">
      <c r="AO509" s="502">
        <v>14</v>
      </c>
      <c r="AP509" s="502">
        <v>3</v>
      </c>
      <c r="AQ509" s="502">
        <v>12</v>
      </c>
      <c r="AR509" s="506">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02">
        <f ca="1">COUNTIF(INDIRECT("H"&amp;(ROW()+12*(($AO509-1)*3+$AP509)-ROW())/12+5):INDIRECT("S"&amp;(ROW()+12*(($AO509-1)*3+$AP509)-ROW())/12+5),AR509)</f>
        <v>0</v>
      </c>
      <c r="AT509" s="506">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502">
        <f ca="1">COUNTIF(INDIRECT("U"&amp;(ROW()+12*(($AO509-1)*3+$AP509)-ROW())/12+5):INDIRECT("AF"&amp;(ROW()+12*(($AO509-1)*3+$AP509)-ROW())/12+5),AT509)</f>
        <v>0</v>
      </c>
      <c r="AV509" s="502">
        <f ca="1">IF(AND(AR509+AT509&gt;0,AS509+AU509&gt;0),COUNTIF(AV$6:AV508,"&gt;0")+1,0)</f>
        <v>0</v>
      </c>
    </row>
    <row r="510" spans="41:48">
      <c r="AO510" s="502">
        <v>15</v>
      </c>
      <c r="AP510" s="502">
        <v>1</v>
      </c>
      <c r="AQ510" s="502">
        <v>1</v>
      </c>
      <c r="AR510" s="506">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02">
        <f ca="1">COUNTIF(INDIRECT("H"&amp;(ROW()+12*(($AO510-1)*3+$AP510)-ROW())/12+5):INDIRECT("S"&amp;(ROW()+12*(($AO510-1)*3+$AP510)-ROW())/12+5),AR510)</f>
        <v>0</v>
      </c>
      <c r="AT510" s="506">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502">
        <f ca="1">COUNTIF(INDIRECT("U"&amp;(ROW()+12*(($AO510-1)*3+$AP510)-ROW())/12+5):INDIRECT("AF"&amp;(ROW()+12*(($AO510-1)*3+$AP510)-ROW())/12+5),AT510)</f>
        <v>0</v>
      </c>
      <c r="AV510" s="502">
        <f ca="1">IF(AND(AR510+AT510&gt;0,AS510+AU510&gt;0),COUNTIF(AV$6:AV509,"&gt;0")+1,0)</f>
        <v>0</v>
      </c>
    </row>
    <row r="511" spans="41:48">
      <c r="AO511" s="502">
        <v>15</v>
      </c>
      <c r="AP511" s="502">
        <v>1</v>
      </c>
      <c r="AQ511" s="502">
        <v>2</v>
      </c>
      <c r="AR511" s="506">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02">
        <f ca="1">COUNTIF(INDIRECT("H"&amp;(ROW()+12*(($AO511-1)*3+$AP511)-ROW())/12+5):INDIRECT("S"&amp;(ROW()+12*(($AO511-1)*3+$AP511)-ROW())/12+5),AR511)</f>
        <v>0</v>
      </c>
      <c r="AT511" s="506">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502">
        <f ca="1">COUNTIF(INDIRECT("U"&amp;(ROW()+12*(($AO511-1)*3+$AP511)-ROW())/12+5):INDIRECT("AF"&amp;(ROW()+12*(($AO511-1)*3+$AP511)-ROW())/12+5),AT511)</f>
        <v>0</v>
      </c>
      <c r="AV511" s="502">
        <f ca="1">IF(AND(AR511+AT511&gt;0,AS511+AU511&gt;0),COUNTIF(AV$6:AV510,"&gt;0")+1,0)</f>
        <v>0</v>
      </c>
    </row>
    <row r="512" spans="41:48">
      <c r="AO512" s="502">
        <v>15</v>
      </c>
      <c r="AP512" s="502">
        <v>1</v>
      </c>
      <c r="AQ512" s="502">
        <v>3</v>
      </c>
      <c r="AR512" s="506">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02">
        <f ca="1">COUNTIF(INDIRECT("H"&amp;(ROW()+12*(($AO512-1)*3+$AP512)-ROW())/12+5):INDIRECT("S"&amp;(ROW()+12*(($AO512-1)*3+$AP512)-ROW())/12+5),AR512)</f>
        <v>0</v>
      </c>
      <c r="AT512" s="506">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502">
        <f ca="1">COUNTIF(INDIRECT("U"&amp;(ROW()+12*(($AO512-1)*3+$AP512)-ROW())/12+5):INDIRECT("AF"&amp;(ROW()+12*(($AO512-1)*3+$AP512)-ROW())/12+5),AT512)</f>
        <v>0</v>
      </c>
      <c r="AV512" s="502">
        <f ca="1">IF(AND(AR512+AT512&gt;0,AS512+AU512&gt;0),COUNTIF(AV$6:AV511,"&gt;0")+1,0)</f>
        <v>0</v>
      </c>
    </row>
    <row r="513" spans="41:48">
      <c r="AO513" s="502">
        <v>15</v>
      </c>
      <c r="AP513" s="502">
        <v>1</v>
      </c>
      <c r="AQ513" s="502">
        <v>4</v>
      </c>
      <c r="AR513" s="506">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02">
        <f ca="1">COUNTIF(INDIRECT("H"&amp;(ROW()+12*(($AO513-1)*3+$AP513)-ROW())/12+5):INDIRECT("S"&amp;(ROW()+12*(($AO513-1)*3+$AP513)-ROW())/12+5),AR513)</f>
        <v>0</v>
      </c>
      <c r="AT513" s="506">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502">
        <f ca="1">COUNTIF(INDIRECT("U"&amp;(ROW()+12*(($AO513-1)*3+$AP513)-ROW())/12+5):INDIRECT("AF"&amp;(ROW()+12*(($AO513-1)*3+$AP513)-ROW())/12+5),AT513)</f>
        <v>0</v>
      </c>
      <c r="AV513" s="502">
        <f ca="1">IF(AND(AR513+AT513&gt;0,AS513+AU513&gt;0),COUNTIF(AV$6:AV512,"&gt;0")+1,0)</f>
        <v>0</v>
      </c>
    </row>
    <row r="514" spans="41:48">
      <c r="AO514" s="502">
        <v>15</v>
      </c>
      <c r="AP514" s="502">
        <v>1</v>
      </c>
      <c r="AQ514" s="502">
        <v>5</v>
      </c>
      <c r="AR514" s="506">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02">
        <f ca="1">COUNTIF(INDIRECT("H"&amp;(ROW()+12*(($AO514-1)*3+$AP514)-ROW())/12+5):INDIRECT("S"&amp;(ROW()+12*(($AO514-1)*3+$AP514)-ROW())/12+5),AR514)</f>
        <v>0</v>
      </c>
      <c r="AT514" s="506">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502">
        <f ca="1">COUNTIF(INDIRECT("U"&amp;(ROW()+12*(($AO514-1)*3+$AP514)-ROW())/12+5):INDIRECT("AF"&amp;(ROW()+12*(($AO514-1)*3+$AP514)-ROW())/12+5),AT514)</f>
        <v>0</v>
      </c>
      <c r="AV514" s="502">
        <f ca="1">IF(AND(AR514+AT514&gt;0,AS514+AU514&gt;0),COUNTIF(AV$6:AV513,"&gt;0")+1,0)</f>
        <v>0</v>
      </c>
    </row>
    <row r="515" spans="41:48">
      <c r="AO515" s="502">
        <v>15</v>
      </c>
      <c r="AP515" s="502">
        <v>1</v>
      </c>
      <c r="AQ515" s="502">
        <v>6</v>
      </c>
      <c r="AR515" s="506">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02">
        <f ca="1">COUNTIF(INDIRECT("H"&amp;(ROW()+12*(($AO515-1)*3+$AP515)-ROW())/12+5):INDIRECT("S"&amp;(ROW()+12*(($AO515-1)*3+$AP515)-ROW())/12+5),AR515)</f>
        <v>0</v>
      </c>
      <c r="AT515" s="506">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502">
        <f ca="1">COUNTIF(INDIRECT("U"&amp;(ROW()+12*(($AO515-1)*3+$AP515)-ROW())/12+5):INDIRECT("AF"&amp;(ROW()+12*(($AO515-1)*3+$AP515)-ROW())/12+5),AT515)</f>
        <v>0</v>
      </c>
      <c r="AV515" s="502">
        <f ca="1">IF(AND(AR515+AT515&gt;0,AS515+AU515&gt;0),COUNTIF(AV$6:AV514,"&gt;0")+1,0)</f>
        <v>0</v>
      </c>
    </row>
    <row r="516" spans="41:48">
      <c r="AO516" s="502">
        <v>15</v>
      </c>
      <c r="AP516" s="502">
        <v>1</v>
      </c>
      <c r="AQ516" s="502">
        <v>7</v>
      </c>
      <c r="AR516" s="506">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02">
        <f ca="1">COUNTIF(INDIRECT("H"&amp;(ROW()+12*(($AO516-1)*3+$AP516)-ROW())/12+5):INDIRECT("S"&amp;(ROW()+12*(($AO516-1)*3+$AP516)-ROW())/12+5),AR516)</f>
        <v>0</v>
      </c>
      <c r="AT516" s="506">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502">
        <f ca="1">COUNTIF(INDIRECT("U"&amp;(ROW()+12*(($AO516-1)*3+$AP516)-ROW())/12+5):INDIRECT("AF"&amp;(ROW()+12*(($AO516-1)*3+$AP516)-ROW())/12+5),AT516)</f>
        <v>0</v>
      </c>
      <c r="AV516" s="502">
        <f ca="1">IF(AND(AR516+AT516&gt;0,AS516+AU516&gt;0),COUNTIF(AV$6:AV515,"&gt;0")+1,0)</f>
        <v>0</v>
      </c>
    </row>
    <row r="517" spans="41:48">
      <c r="AO517" s="502">
        <v>15</v>
      </c>
      <c r="AP517" s="502">
        <v>1</v>
      </c>
      <c r="AQ517" s="502">
        <v>8</v>
      </c>
      <c r="AR517" s="506">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02">
        <f ca="1">COUNTIF(INDIRECT("H"&amp;(ROW()+12*(($AO517-1)*3+$AP517)-ROW())/12+5):INDIRECT("S"&amp;(ROW()+12*(($AO517-1)*3+$AP517)-ROW())/12+5),AR517)</f>
        <v>0</v>
      </c>
      <c r="AT517" s="506">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502">
        <f ca="1">COUNTIF(INDIRECT("U"&amp;(ROW()+12*(($AO517-1)*3+$AP517)-ROW())/12+5):INDIRECT("AF"&amp;(ROW()+12*(($AO517-1)*3+$AP517)-ROW())/12+5),AT517)</f>
        <v>0</v>
      </c>
      <c r="AV517" s="502">
        <f ca="1">IF(AND(AR517+AT517&gt;0,AS517+AU517&gt;0),COUNTIF(AV$6:AV516,"&gt;0")+1,0)</f>
        <v>0</v>
      </c>
    </row>
    <row r="518" spans="41:48">
      <c r="AO518" s="502">
        <v>15</v>
      </c>
      <c r="AP518" s="502">
        <v>1</v>
      </c>
      <c r="AQ518" s="502">
        <v>9</v>
      </c>
      <c r="AR518" s="506">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02">
        <f ca="1">COUNTIF(INDIRECT("H"&amp;(ROW()+12*(($AO518-1)*3+$AP518)-ROW())/12+5):INDIRECT("S"&amp;(ROW()+12*(($AO518-1)*3+$AP518)-ROW())/12+5),AR518)</f>
        <v>0</v>
      </c>
      <c r="AT518" s="506">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502">
        <f ca="1">COUNTIF(INDIRECT("U"&amp;(ROW()+12*(($AO518-1)*3+$AP518)-ROW())/12+5):INDIRECT("AF"&amp;(ROW()+12*(($AO518-1)*3+$AP518)-ROW())/12+5),AT518)</f>
        <v>0</v>
      </c>
      <c r="AV518" s="502">
        <f ca="1">IF(AND(AR518+AT518&gt;0,AS518+AU518&gt;0),COUNTIF(AV$6:AV517,"&gt;0")+1,0)</f>
        <v>0</v>
      </c>
    </row>
    <row r="519" spans="41:48">
      <c r="AO519" s="502">
        <v>15</v>
      </c>
      <c r="AP519" s="502">
        <v>1</v>
      </c>
      <c r="AQ519" s="502">
        <v>10</v>
      </c>
      <c r="AR519" s="506">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02">
        <f ca="1">COUNTIF(INDIRECT("H"&amp;(ROW()+12*(($AO519-1)*3+$AP519)-ROW())/12+5):INDIRECT("S"&amp;(ROW()+12*(($AO519-1)*3+$AP519)-ROW())/12+5),AR519)</f>
        <v>0</v>
      </c>
      <c r="AT519" s="506">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502">
        <f ca="1">COUNTIF(INDIRECT("U"&amp;(ROW()+12*(($AO519-1)*3+$AP519)-ROW())/12+5):INDIRECT("AF"&amp;(ROW()+12*(($AO519-1)*3+$AP519)-ROW())/12+5),AT519)</f>
        <v>0</v>
      </c>
      <c r="AV519" s="502">
        <f ca="1">IF(AND(AR519+AT519&gt;0,AS519+AU519&gt;0),COUNTIF(AV$6:AV518,"&gt;0")+1,0)</f>
        <v>0</v>
      </c>
    </row>
    <row r="520" spans="41:48">
      <c r="AO520" s="502">
        <v>15</v>
      </c>
      <c r="AP520" s="502">
        <v>1</v>
      </c>
      <c r="AQ520" s="502">
        <v>11</v>
      </c>
      <c r="AR520" s="506">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02">
        <f ca="1">COUNTIF(INDIRECT("H"&amp;(ROW()+12*(($AO520-1)*3+$AP520)-ROW())/12+5):INDIRECT("S"&amp;(ROW()+12*(($AO520-1)*3+$AP520)-ROW())/12+5),AR520)</f>
        <v>0</v>
      </c>
      <c r="AT520" s="506">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502">
        <f ca="1">COUNTIF(INDIRECT("U"&amp;(ROW()+12*(($AO520-1)*3+$AP520)-ROW())/12+5):INDIRECT("AF"&amp;(ROW()+12*(($AO520-1)*3+$AP520)-ROW())/12+5),AT520)</f>
        <v>0</v>
      </c>
      <c r="AV520" s="502">
        <f ca="1">IF(AND(AR520+AT520&gt;0,AS520+AU520&gt;0),COUNTIF(AV$6:AV519,"&gt;0")+1,0)</f>
        <v>0</v>
      </c>
    </row>
    <row r="521" spans="41:48">
      <c r="AO521" s="502">
        <v>15</v>
      </c>
      <c r="AP521" s="502">
        <v>1</v>
      </c>
      <c r="AQ521" s="502">
        <v>12</v>
      </c>
      <c r="AR521" s="506">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02">
        <f ca="1">COUNTIF(INDIRECT("H"&amp;(ROW()+12*(($AO521-1)*3+$AP521)-ROW())/12+5):INDIRECT("S"&amp;(ROW()+12*(($AO521-1)*3+$AP521)-ROW())/12+5),AR521)</f>
        <v>0</v>
      </c>
      <c r="AT521" s="506">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502">
        <f ca="1">COUNTIF(INDIRECT("U"&amp;(ROW()+12*(($AO521-1)*3+$AP521)-ROW())/12+5):INDIRECT("AF"&amp;(ROW()+12*(($AO521-1)*3+$AP521)-ROW())/12+5),AT521)</f>
        <v>0</v>
      </c>
      <c r="AV521" s="502">
        <f ca="1">IF(AND(AR521+AT521&gt;0,AS521+AU521&gt;0),COUNTIF(AV$6:AV520,"&gt;0")+1,0)</f>
        <v>0</v>
      </c>
    </row>
    <row r="522" spans="41:48">
      <c r="AO522" s="502">
        <v>15</v>
      </c>
      <c r="AP522" s="502">
        <v>2</v>
      </c>
      <c r="AQ522" s="502">
        <v>1</v>
      </c>
      <c r="AR522" s="506">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02">
        <f ca="1">COUNTIF(INDIRECT("H"&amp;(ROW()+12*(($AO522-1)*3+$AP522)-ROW())/12+5):INDIRECT("S"&amp;(ROW()+12*(($AO522-1)*3+$AP522)-ROW())/12+5),AR522)</f>
        <v>0</v>
      </c>
      <c r="AT522" s="506">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502">
        <f ca="1">COUNTIF(INDIRECT("U"&amp;(ROW()+12*(($AO522-1)*3+$AP522)-ROW())/12+5):INDIRECT("AF"&amp;(ROW()+12*(($AO522-1)*3+$AP522)-ROW())/12+5),AT522)</f>
        <v>0</v>
      </c>
      <c r="AV522" s="502">
        <f ca="1">IF(AND(AR522+AT522&gt;0,AS522+AU522&gt;0),COUNTIF(AV$6:AV521,"&gt;0")+1,0)</f>
        <v>0</v>
      </c>
    </row>
    <row r="523" spans="41:48">
      <c r="AO523" s="502">
        <v>15</v>
      </c>
      <c r="AP523" s="502">
        <v>2</v>
      </c>
      <c r="AQ523" s="502">
        <v>2</v>
      </c>
      <c r="AR523" s="506">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02">
        <f ca="1">COUNTIF(INDIRECT("H"&amp;(ROW()+12*(($AO523-1)*3+$AP523)-ROW())/12+5):INDIRECT("S"&amp;(ROW()+12*(($AO523-1)*3+$AP523)-ROW())/12+5),AR523)</f>
        <v>0</v>
      </c>
      <c r="AT523" s="506">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502">
        <f ca="1">COUNTIF(INDIRECT("U"&amp;(ROW()+12*(($AO523-1)*3+$AP523)-ROW())/12+5):INDIRECT("AF"&amp;(ROW()+12*(($AO523-1)*3+$AP523)-ROW())/12+5),AT523)</f>
        <v>0</v>
      </c>
      <c r="AV523" s="502">
        <f ca="1">IF(AND(AR523+AT523&gt;0,AS523+AU523&gt;0),COUNTIF(AV$6:AV522,"&gt;0")+1,0)</f>
        <v>0</v>
      </c>
    </row>
    <row r="524" spans="41:48">
      <c r="AO524" s="502">
        <v>15</v>
      </c>
      <c r="AP524" s="502">
        <v>2</v>
      </c>
      <c r="AQ524" s="502">
        <v>3</v>
      </c>
      <c r="AR524" s="506">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02">
        <f ca="1">COUNTIF(INDIRECT("H"&amp;(ROW()+12*(($AO524-1)*3+$AP524)-ROW())/12+5):INDIRECT("S"&amp;(ROW()+12*(($AO524-1)*3+$AP524)-ROW())/12+5),AR524)</f>
        <v>0</v>
      </c>
      <c r="AT524" s="506">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502">
        <f ca="1">COUNTIF(INDIRECT("U"&amp;(ROW()+12*(($AO524-1)*3+$AP524)-ROW())/12+5):INDIRECT("AF"&amp;(ROW()+12*(($AO524-1)*3+$AP524)-ROW())/12+5),AT524)</f>
        <v>0</v>
      </c>
      <c r="AV524" s="502">
        <f ca="1">IF(AND(AR524+AT524&gt;0,AS524+AU524&gt;0),COUNTIF(AV$6:AV523,"&gt;0")+1,0)</f>
        <v>0</v>
      </c>
    </row>
    <row r="525" spans="41:48">
      <c r="AO525" s="502">
        <v>15</v>
      </c>
      <c r="AP525" s="502">
        <v>2</v>
      </c>
      <c r="AQ525" s="502">
        <v>4</v>
      </c>
      <c r="AR525" s="506">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02">
        <f ca="1">COUNTIF(INDIRECT("H"&amp;(ROW()+12*(($AO525-1)*3+$AP525)-ROW())/12+5):INDIRECT("S"&amp;(ROW()+12*(($AO525-1)*3+$AP525)-ROW())/12+5),AR525)</f>
        <v>0</v>
      </c>
      <c r="AT525" s="506">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502">
        <f ca="1">COUNTIF(INDIRECT("U"&amp;(ROW()+12*(($AO525-1)*3+$AP525)-ROW())/12+5):INDIRECT("AF"&amp;(ROW()+12*(($AO525-1)*3+$AP525)-ROW())/12+5),AT525)</f>
        <v>0</v>
      </c>
      <c r="AV525" s="502">
        <f ca="1">IF(AND(AR525+AT525&gt;0,AS525+AU525&gt;0),COUNTIF(AV$6:AV524,"&gt;0")+1,0)</f>
        <v>0</v>
      </c>
    </row>
    <row r="526" spans="41:48">
      <c r="AO526" s="502">
        <v>15</v>
      </c>
      <c r="AP526" s="502">
        <v>2</v>
      </c>
      <c r="AQ526" s="502">
        <v>5</v>
      </c>
      <c r="AR526" s="506">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02">
        <f ca="1">COUNTIF(INDIRECT("H"&amp;(ROW()+12*(($AO526-1)*3+$AP526)-ROW())/12+5):INDIRECT("S"&amp;(ROW()+12*(($AO526-1)*3+$AP526)-ROW())/12+5),AR526)</f>
        <v>0</v>
      </c>
      <c r="AT526" s="506">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502">
        <f ca="1">COUNTIF(INDIRECT("U"&amp;(ROW()+12*(($AO526-1)*3+$AP526)-ROW())/12+5):INDIRECT("AF"&amp;(ROW()+12*(($AO526-1)*3+$AP526)-ROW())/12+5),AT526)</f>
        <v>0</v>
      </c>
      <c r="AV526" s="502">
        <f ca="1">IF(AND(AR526+AT526&gt;0,AS526+AU526&gt;0),COUNTIF(AV$6:AV525,"&gt;0")+1,0)</f>
        <v>0</v>
      </c>
    </row>
    <row r="527" spans="41:48">
      <c r="AO527" s="502">
        <v>15</v>
      </c>
      <c r="AP527" s="502">
        <v>2</v>
      </c>
      <c r="AQ527" s="502">
        <v>6</v>
      </c>
      <c r="AR527" s="506">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02">
        <f ca="1">COUNTIF(INDIRECT("H"&amp;(ROW()+12*(($AO527-1)*3+$AP527)-ROW())/12+5):INDIRECT("S"&amp;(ROW()+12*(($AO527-1)*3+$AP527)-ROW())/12+5),AR527)</f>
        <v>0</v>
      </c>
      <c r="AT527" s="506">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502">
        <f ca="1">COUNTIF(INDIRECT("U"&amp;(ROW()+12*(($AO527-1)*3+$AP527)-ROW())/12+5):INDIRECT("AF"&amp;(ROW()+12*(($AO527-1)*3+$AP527)-ROW())/12+5),AT527)</f>
        <v>0</v>
      </c>
      <c r="AV527" s="502">
        <f ca="1">IF(AND(AR527+AT527&gt;0,AS527+AU527&gt;0),COUNTIF(AV$6:AV526,"&gt;0")+1,0)</f>
        <v>0</v>
      </c>
    </row>
    <row r="528" spans="41:48">
      <c r="AO528" s="502">
        <v>15</v>
      </c>
      <c r="AP528" s="502">
        <v>2</v>
      </c>
      <c r="AQ528" s="502">
        <v>7</v>
      </c>
      <c r="AR528" s="506">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02">
        <f ca="1">COUNTIF(INDIRECT("H"&amp;(ROW()+12*(($AO528-1)*3+$AP528)-ROW())/12+5):INDIRECT("S"&amp;(ROW()+12*(($AO528-1)*3+$AP528)-ROW())/12+5),AR528)</f>
        <v>0</v>
      </c>
      <c r="AT528" s="506">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502">
        <f ca="1">COUNTIF(INDIRECT("U"&amp;(ROW()+12*(($AO528-1)*3+$AP528)-ROW())/12+5):INDIRECT("AF"&amp;(ROW()+12*(($AO528-1)*3+$AP528)-ROW())/12+5),AT528)</f>
        <v>0</v>
      </c>
      <c r="AV528" s="502">
        <f ca="1">IF(AND(AR528+AT528&gt;0,AS528+AU528&gt;0),COUNTIF(AV$6:AV527,"&gt;0")+1,0)</f>
        <v>0</v>
      </c>
    </row>
    <row r="529" spans="41:48">
      <c r="AO529" s="502">
        <v>15</v>
      </c>
      <c r="AP529" s="502">
        <v>2</v>
      </c>
      <c r="AQ529" s="502">
        <v>8</v>
      </c>
      <c r="AR529" s="506">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02">
        <f ca="1">COUNTIF(INDIRECT("H"&amp;(ROW()+12*(($AO529-1)*3+$AP529)-ROW())/12+5):INDIRECT("S"&amp;(ROW()+12*(($AO529-1)*3+$AP529)-ROW())/12+5),AR529)</f>
        <v>0</v>
      </c>
      <c r="AT529" s="506">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502">
        <f ca="1">COUNTIF(INDIRECT("U"&amp;(ROW()+12*(($AO529-1)*3+$AP529)-ROW())/12+5):INDIRECT("AF"&amp;(ROW()+12*(($AO529-1)*3+$AP529)-ROW())/12+5),AT529)</f>
        <v>0</v>
      </c>
      <c r="AV529" s="502">
        <f ca="1">IF(AND(AR529+AT529&gt;0,AS529+AU529&gt;0),COUNTIF(AV$6:AV528,"&gt;0")+1,0)</f>
        <v>0</v>
      </c>
    </row>
    <row r="530" spans="41:48">
      <c r="AO530" s="502">
        <v>15</v>
      </c>
      <c r="AP530" s="502">
        <v>2</v>
      </c>
      <c r="AQ530" s="502">
        <v>9</v>
      </c>
      <c r="AR530" s="506">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02">
        <f ca="1">COUNTIF(INDIRECT("H"&amp;(ROW()+12*(($AO530-1)*3+$AP530)-ROW())/12+5):INDIRECT("S"&amp;(ROW()+12*(($AO530-1)*3+$AP530)-ROW())/12+5),AR530)</f>
        <v>0</v>
      </c>
      <c r="AT530" s="506">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502">
        <f ca="1">COUNTIF(INDIRECT("U"&amp;(ROW()+12*(($AO530-1)*3+$AP530)-ROW())/12+5):INDIRECT("AF"&amp;(ROW()+12*(($AO530-1)*3+$AP530)-ROW())/12+5),AT530)</f>
        <v>0</v>
      </c>
      <c r="AV530" s="502">
        <f ca="1">IF(AND(AR530+AT530&gt;0,AS530+AU530&gt;0),COUNTIF(AV$6:AV529,"&gt;0")+1,0)</f>
        <v>0</v>
      </c>
    </row>
    <row r="531" spans="41:48">
      <c r="AO531" s="502">
        <v>15</v>
      </c>
      <c r="AP531" s="502">
        <v>2</v>
      </c>
      <c r="AQ531" s="502">
        <v>10</v>
      </c>
      <c r="AR531" s="506">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02">
        <f ca="1">COUNTIF(INDIRECT("H"&amp;(ROW()+12*(($AO531-1)*3+$AP531)-ROW())/12+5):INDIRECT("S"&amp;(ROW()+12*(($AO531-1)*3+$AP531)-ROW())/12+5),AR531)</f>
        <v>0</v>
      </c>
      <c r="AT531" s="506">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502">
        <f ca="1">COUNTIF(INDIRECT("U"&amp;(ROW()+12*(($AO531-1)*3+$AP531)-ROW())/12+5):INDIRECT("AF"&amp;(ROW()+12*(($AO531-1)*3+$AP531)-ROW())/12+5),AT531)</f>
        <v>0</v>
      </c>
      <c r="AV531" s="502">
        <f ca="1">IF(AND(AR531+AT531&gt;0,AS531+AU531&gt;0),COUNTIF(AV$6:AV530,"&gt;0")+1,0)</f>
        <v>0</v>
      </c>
    </row>
    <row r="532" spans="41:48">
      <c r="AO532" s="502">
        <v>15</v>
      </c>
      <c r="AP532" s="502">
        <v>2</v>
      </c>
      <c r="AQ532" s="502">
        <v>11</v>
      </c>
      <c r="AR532" s="506">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02">
        <f ca="1">COUNTIF(INDIRECT("H"&amp;(ROW()+12*(($AO532-1)*3+$AP532)-ROW())/12+5):INDIRECT("S"&amp;(ROW()+12*(($AO532-1)*3+$AP532)-ROW())/12+5),AR532)</f>
        <v>0</v>
      </c>
      <c r="AT532" s="506">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502">
        <f ca="1">COUNTIF(INDIRECT("U"&amp;(ROW()+12*(($AO532-1)*3+$AP532)-ROW())/12+5):INDIRECT("AF"&amp;(ROW()+12*(($AO532-1)*3+$AP532)-ROW())/12+5),AT532)</f>
        <v>0</v>
      </c>
      <c r="AV532" s="502">
        <f ca="1">IF(AND(AR532+AT532&gt;0,AS532+AU532&gt;0),COUNTIF(AV$6:AV531,"&gt;0")+1,0)</f>
        <v>0</v>
      </c>
    </row>
    <row r="533" spans="41:48">
      <c r="AO533" s="502">
        <v>15</v>
      </c>
      <c r="AP533" s="502">
        <v>2</v>
      </c>
      <c r="AQ533" s="502">
        <v>12</v>
      </c>
      <c r="AR533" s="506">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02">
        <f ca="1">COUNTIF(INDIRECT("H"&amp;(ROW()+12*(($AO533-1)*3+$AP533)-ROW())/12+5):INDIRECT("S"&amp;(ROW()+12*(($AO533-1)*3+$AP533)-ROW())/12+5),AR533)</f>
        <v>0</v>
      </c>
      <c r="AT533" s="506">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502">
        <f ca="1">COUNTIF(INDIRECT("U"&amp;(ROW()+12*(($AO533-1)*3+$AP533)-ROW())/12+5):INDIRECT("AF"&amp;(ROW()+12*(($AO533-1)*3+$AP533)-ROW())/12+5),AT533)</f>
        <v>0</v>
      </c>
      <c r="AV533" s="502">
        <f ca="1">IF(AND(AR533+AT533&gt;0,AS533+AU533&gt;0),COUNTIF(AV$6:AV532,"&gt;0")+1,0)</f>
        <v>0</v>
      </c>
    </row>
    <row r="534" spans="41:48">
      <c r="AO534" s="502">
        <v>15</v>
      </c>
      <c r="AP534" s="502">
        <v>3</v>
      </c>
      <c r="AQ534" s="502">
        <v>1</v>
      </c>
      <c r="AR534" s="506">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02">
        <f ca="1">COUNTIF(INDIRECT("H"&amp;(ROW()+12*(($AO534-1)*3+$AP534)-ROW())/12+5):INDIRECT("S"&amp;(ROW()+12*(($AO534-1)*3+$AP534)-ROW())/12+5),AR534)</f>
        <v>0</v>
      </c>
      <c r="AT534" s="506">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502">
        <f ca="1">COUNTIF(INDIRECT("U"&amp;(ROW()+12*(($AO534-1)*3+$AP534)-ROW())/12+5):INDIRECT("AF"&amp;(ROW()+12*(($AO534-1)*3+$AP534)-ROW())/12+5),AT534)</f>
        <v>0</v>
      </c>
      <c r="AV534" s="502">
        <f ca="1">IF(AND(AR534+AT534&gt;0,AS534+AU534&gt;0),COUNTIF(AV$6:AV533,"&gt;0")+1,0)</f>
        <v>0</v>
      </c>
    </row>
    <row r="535" spans="41:48">
      <c r="AO535" s="502">
        <v>15</v>
      </c>
      <c r="AP535" s="502">
        <v>3</v>
      </c>
      <c r="AQ535" s="502">
        <v>2</v>
      </c>
      <c r="AR535" s="506">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02">
        <f ca="1">COUNTIF(INDIRECT("H"&amp;(ROW()+12*(($AO535-1)*3+$AP535)-ROW())/12+5):INDIRECT("S"&amp;(ROW()+12*(($AO535-1)*3+$AP535)-ROW())/12+5),AR535)</f>
        <v>0</v>
      </c>
      <c r="AT535" s="506">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502">
        <f ca="1">COUNTIF(INDIRECT("U"&amp;(ROW()+12*(($AO535-1)*3+$AP535)-ROW())/12+5):INDIRECT("AF"&amp;(ROW()+12*(($AO535-1)*3+$AP535)-ROW())/12+5),AT535)</f>
        <v>0</v>
      </c>
      <c r="AV535" s="502">
        <f ca="1">IF(AND(AR535+AT535&gt;0,AS535+AU535&gt;0),COUNTIF(AV$6:AV534,"&gt;0")+1,0)</f>
        <v>0</v>
      </c>
    </row>
    <row r="536" spans="41:48">
      <c r="AO536" s="502">
        <v>15</v>
      </c>
      <c r="AP536" s="502">
        <v>3</v>
      </c>
      <c r="AQ536" s="502">
        <v>3</v>
      </c>
      <c r="AR536" s="506">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02">
        <f ca="1">COUNTIF(INDIRECT("H"&amp;(ROW()+12*(($AO536-1)*3+$AP536)-ROW())/12+5):INDIRECT("S"&amp;(ROW()+12*(($AO536-1)*3+$AP536)-ROW())/12+5),AR536)</f>
        <v>0</v>
      </c>
      <c r="AT536" s="506">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502">
        <f ca="1">COUNTIF(INDIRECT("U"&amp;(ROW()+12*(($AO536-1)*3+$AP536)-ROW())/12+5):INDIRECT("AF"&amp;(ROW()+12*(($AO536-1)*3+$AP536)-ROW())/12+5),AT536)</f>
        <v>0</v>
      </c>
      <c r="AV536" s="502">
        <f ca="1">IF(AND(AR536+AT536&gt;0,AS536+AU536&gt;0),COUNTIF(AV$6:AV535,"&gt;0")+1,0)</f>
        <v>0</v>
      </c>
    </row>
    <row r="537" spans="41:48">
      <c r="AO537" s="502">
        <v>15</v>
      </c>
      <c r="AP537" s="502">
        <v>3</v>
      </c>
      <c r="AQ537" s="502">
        <v>4</v>
      </c>
      <c r="AR537" s="506">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02">
        <f ca="1">COUNTIF(INDIRECT("H"&amp;(ROW()+12*(($AO537-1)*3+$AP537)-ROW())/12+5):INDIRECT("S"&amp;(ROW()+12*(($AO537-1)*3+$AP537)-ROW())/12+5),AR537)</f>
        <v>0</v>
      </c>
      <c r="AT537" s="506">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502">
        <f ca="1">COUNTIF(INDIRECT("U"&amp;(ROW()+12*(($AO537-1)*3+$AP537)-ROW())/12+5):INDIRECT("AF"&amp;(ROW()+12*(($AO537-1)*3+$AP537)-ROW())/12+5),AT537)</f>
        <v>0</v>
      </c>
      <c r="AV537" s="502">
        <f ca="1">IF(AND(AR537+AT537&gt;0,AS537+AU537&gt;0),COUNTIF(AV$6:AV536,"&gt;0")+1,0)</f>
        <v>0</v>
      </c>
    </row>
    <row r="538" spans="41:48">
      <c r="AO538" s="502">
        <v>15</v>
      </c>
      <c r="AP538" s="502">
        <v>3</v>
      </c>
      <c r="AQ538" s="502">
        <v>5</v>
      </c>
      <c r="AR538" s="506">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02">
        <f ca="1">COUNTIF(INDIRECT("H"&amp;(ROW()+12*(($AO538-1)*3+$AP538)-ROW())/12+5):INDIRECT("S"&amp;(ROW()+12*(($AO538-1)*3+$AP538)-ROW())/12+5),AR538)</f>
        <v>0</v>
      </c>
      <c r="AT538" s="506">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502">
        <f ca="1">COUNTIF(INDIRECT("U"&amp;(ROW()+12*(($AO538-1)*3+$AP538)-ROW())/12+5):INDIRECT("AF"&amp;(ROW()+12*(($AO538-1)*3+$AP538)-ROW())/12+5),AT538)</f>
        <v>0</v>
      </c>
      <c r="AV538" s="502">
        <f ca="1">IF(AND(AR538+AT538&gt;0,AS538+AU538&gt;0),COUNTIF(AV$6:AV537,"&gt;0")+1,0)</f>
        <v>0</v>
      </c>
    </row>
    <row r="539" spans="41:48">
      <c r="AO539" s="502">
        <v>15</v>
      </c>
      <c r="AP539" s="502">
        <v>3</v>
      </c>
      <c r="AQ539" s="502">
        <v>6</v>
      </c>
      <c r="AR539" s="506">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02">
        <f ca="1">COUNTIF(INDIRECT("H"&amp;(ROW()+12*(($AO539-1)*3+$AP539)-ROW())/12+5):INDIRECT("S"&amp;(ROW()+12*(($AO539-1)*3+$AP539)-ROW())/12+5),AR539)</f>
        <v>0</v>
      </c>
      <c r="AT539" s="506">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502">
        <f ca="1">COUNTIF(INDIRECT("U"&amp;(ROW()+12*(($AO539-1)*3+$AP539)-ROW())/12+5):INDIRECT("AF"&amp;(ROW()+12*(($AO539-1)*3+$AP539)-ROW())/12+5),AT539)</f>
        <v>0</v>
      </c>
      <c r="AV539" s="502">
        <f ca="1">IF(AND(AR539+AT539&gt;0,AS539+AU539&gt;0),COUNTIF(AV$6:AV538,"&gt;0")+1,0)</f>
        <v>0</v>
      </c>
    </row>
    <row r="540" spans="41:48">
      <c r="AO540" s="502">
        <v>15</v>
      </c>
      <c r="AP540" s="502">
        <v>3</v>
      </c>
      <c r="AQ540" s="502">
        <v>7</v>
      </c>
      <c r="AR540" s="506">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02">
        <f ca="1">COUNTIF(INDIRECT("H"&amp;(ROW()+12*(($AO540-1)*3+$AP540)-ROW())/12+5):INDIRECT("S"&amp;(ROW()+12*(($AO540-1)*3+$AP540)-ROW())/12+5),AR540)</f>
        <v>0</v>
      </c>
      <c r="AT540" s="506">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502">
        <f ca="1">COUNTIF(INDIRECT("U"&amp;(ROW()+12*(($AO540-1)*3+$AP540)-ROW())/12+5):INDIRECT("AF"&amp;(ROW()+12*(($AO540-1)*3+$AP540)-ROW())/12+5),AT540)</f>
        <v>0</v>
      </c>
      <c r="AV540" s="502">
        <f ca="1">IF(AND(AR540+AT540&gt;0,AS540+AU540&gt;0),COUNTIF(AV$6:AV539,"&gt;0")+1,0)</f>
        <v>0</v>
      </c>
    </row>
    <row r="541" spans="41:48">
      <c r="AO541" s="502">
        <v>15</v>
      </c>
      <c r="AP541" s="502">
        <v>3</v>
      </c>
      <c r="AQ541" s="502">
        <v>8</v>
      </c>
      <c r="AR541" s="506">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02">
        <f ca="1">COUNTIF(INDIRECT("H"&amp;(ROW()+12*(($AO541-1)*3+$AP541)-ROW())/12+5):INDIRECT("S"&amp;(ROW()+12*(($AO541-1)*3+$AP541)-ROW())/12+5),AR541)</f>
        <v>0</v>
      </c>
      <c r="AT541" s="506">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502">
        <f ca="1">COUNTIF(INDIRECT("U"&amp;(ROW()+12*(($AO541-1)*3+$AP541)-ROW())/12+5):INDIRECT("AF"&amp;(ROW()+12*(($AO541-1)*3+$AP541)-ROW())/12+5),AT541)</f>
        <v>0</v>
      </c>
      <c r="AV541" s="502">
        <f ca="1">IF(AND(AR541+AT541&gt;0,AS541+AU541&gt;0),COUNTIF(AV$6:AV540,"&gt;0")+1,0)</f>
        <v>0</v>
      </c>
    </row>
    <row r="542" spans="41:48">
      <c r="AO542" s="502">
        <v>15</v>
      </c>
      <c r="AP542" s="502">
        <v>3</v>
      </c>
      <c r="AQ542" s="502">
        <v>9</v>
      </c>
      <c r="AR542" s="506">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02">
        <f ca="1">COUNTIF(INDIRECT("H"&amp;(ROW()+12*(($AO542-1)*3+$AP542)-ROW())/12+5):INDIRECT("S"&amp;(ROW()+12*(($AO542-1)*3+$AP542)-ROW())/12+5),AR542)</f>
        <v>0</v>
      </c>
      <c r="AT542" s="506">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502">
        <f ca="1">COUNTIF(INDIRECT("U"&amp;(ROW()+12*(($AO542-1)*3+$AP542)-ROW())/12+5):INDIRECT("AF"&amp;(ROW()+12*(($AO542-1)*3+$AP542)-ROW())/12+5),AT542)</f>
        <v>0</v>
      </c>
      <c r="AV542" s="502">
        <f ca="1">IF(AND(AR542+AT542&gt;0,AS542+AU542&gt;0),COUNTIF(AV$6:AV541,"&gt;0")+1,0)</f>
        <v>0</v>
      </c>
    </row>
    <row r="543" spans="41:48">
      <c r="AO543" s="502">
        <v>15</v>
      </c>
      <c r="AP543" s="502">
        <v>3</v>
      </c>
      <c r="AQ543" s="502">
        <v>10</v>
      </c>
      <c r="AR543" s="506">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02">
        <f ca="1">COUNTIF(INDIRECT("H"&amp;(ROW()+12*(($AO543-1)*3+$AP543)-ROW())/12+5):INDIRECT("S"&amp;(ROW()+12*(($AO543-1)*3+$AP543)-ROW())/12+5),AR543)</f>
        <v>0</v>
      </c>
      <c r="AT543" s="506">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502">
        <f ca="1">COUNTIF(INDIRECT("U"&amp;(ROW()+12*(($AO543-1)*3+$AP543)-ROW())/12+5):INDIRECT("AF"&amp;(ROW()+12*(($AO543-1)*3+$AP543)-ROW())/12+5),AT543)</f>
        <v>0</v>
      </c>
      <c r="AV543" s="502">
        <f ca="1">IF(AND(AR543+AT543&gt;0,AS543+AU543&gt;0),COUNTIF(AV$6:AV542,"&gt;0")+1,0)</f>
        <v>0</v>
      </c>
    </row>
    <row r="544" spans="41:48">
      <c r="AO544" s="502">
        <v>15</v>
      </c>
      <c r="AP544" s="502">
        <v>3</v>
      </c>
      <c r="AQ544" s="502">
        <v>11</v>
      </c>
      <c r="AR544" s="506">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02">
        <f ca="1">COUNTIF(INDIRECT("H"&amp;(ROW()+12*(($AO544-1)*3+$AP544)-ROW())/12+5):INDIRECT("S"&amp;(ROW()+12*(($AO544-1)*3+$AP544)-ROW())/12+5),AR544)</f>
        <v>0</v>
      </c>
      <c r="AT544" s="506">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502">
        <f ca="1">COUNTIF(INDIRECT("U"&amp;(ROW()+12*(($AO544-1)*3+$AP544)-ROW())/12+5):INDIRECT("AF"&amp;(ROW()+12*(($AO544-1)*3+$AP544)-ROW())/12+5),AT544)</f>
        <v>0</v>
      </c>
      <c r="AV544" s="502">
        <f ca="1">IF(AND(AR544+AT544&gt;0,AS544+AU544&gt;0),COUNTIF(AV$6:AV543,"&gt;0")+1,0)</f>
        <v>0</v>
      </c>
    </row>
    <row r="545" spans="41:48">
      <c r="AO545" s="502">
        <v>15</v>
      </c>
      <c r="AP545" s="502">
        <v>3</v>
      </c>
      <c r="AQ545" s="502">
        <v>12</v>
      </c>
      <c r="AR545" s="506">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02">
        <f ca="1">COUNTIF(INDIRECT("H"&amp;(ROW()+12*(($AO545-1)*3+$AP545)-ROW())/12+5):INDIRECT("S"&amp;(ROW()+12*(($AO545-1)*3+$AP545)-ROW())/12+5),AR545)</f>
        <v>0</v>
      </c>
      <c r="AT545" s="506">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502">
        <f ca="1">COUNTIF(INDIRECT("U"&amp;(ROW()+12*(($AO545-1)*3+$AP545)-ROW())/12+5):INDIRECT("AF"&amp;(ROW()+12*(($AO545-1)*3+$AP545)-ROW())/12+5),AT545)</f>
        <v>0</v>
      </c>
      <c r="AV545" s="502">
        <f ca="1">IF(AND(AR545+AT545&gt;0,AS545+AU545&gt;0),COUNTIF(AV$6:AV544,"&gt;0")+1,0)</f>
        <v>0</v>
      </c>
    </row>
    <row r="546" spans="41:48">
      <c r="AO546" s="502">
        <v>16</v>
      </c>
      <c r="AP546" s="502">
        <v>1</v>
      </c>
      <c r="AQ546" s="502">
        <v>1</v>
      </c>
      <c r="AR546" s="506">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02">
        <f ca="1">COUNTIF(INDIRECT("H"&amp;(ROW()+12*(($AO546-1)*3+$AP546)-ROW())/12+5):INDIRECT("S"&amp;(ROW()+12*(($AO546-1)*3+$AP546)-ROW())/12+5),AR546)</f>
        <v>0</v>
      </c>
      <c r="AT546" s="506">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502">
        <f ca="1">COUNTIF(INDIRECT("U"&amp;(ROW()+12*(($AO546-1)*3+$AP546)-ROW())/12+5):INDIRECT("AF"&amp;(ROW()+12*(($AO546-1)*3+$AP546)-ROW())/12+5),AT546)</f>
        <v>0</v>
      </c>
      <c r="AV546" s="502">
        <f ca="1">IF(AND(AR546+AT546&gt;0,AS546+AU546&gt;0),COUNTIF(AV$6:AV545,"&gt;0")+1,0)</f>
        <v>0</v>
      </c>
    </row>
    <row r="547" spans="41:48">
      <c r="AO547" s="502">
        <v>16</v>
      </c>
      <c r="AP547" s="502">
        <v>1</v>
      </c>
      <c r="AQ547" s="502">
        <v>2</v>
      </c>
      <c r="AR547" s="506">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02">
        <f ca="1">COUNTIF(INDIRECT("H"&amp;(ROW()+12*(($AO547-1)*3+$AP547)-ROW())/12+5):INDIRECT("S"&amp;(ROW()+12*(($AO547-1)*3+$AP547)-ROW())/12+5),AR547)</f>
        <v>0</v>
      </c>
      <c r="AT547" s="506">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502">
        <f ca="1">COUNTIF(INDIRECT("U"&amp;(ROW()+12*(($AO547-1)*3+$AP547)-ROW())/12+5):INDIRECT("AF"&amp;(ROW()+12*(($AO547-1)*3+$AP547)-ROW())/12+5),AT547)</f>
        <v>0</v>
      </c>
      <c r="AV547" s="502">
        <f ca="1">IF(AND(AR547+AT547&gt;0,AS547+AU547&gt;0),COUNTIF(AV$6:AV546,"&gt;0")+1,0)</f>
        <v>0</v>
      </c>
    </row>
    <row r="548" spans="41:48">
      <c r="AO548" s="502">
        <v>16</v>
      </c>
      <c r="AP548" s="502">
        <v>1</v>
      </c>
      <c r="AQ548" s="502">
        <v>3</v>
      </c>
      <c r="AR548" s="506">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02">
        <f ca="1">COUNTIF(INDIRECT("H"&amp;(ROW()+12*(($AO548-1)*3+$AP548)-ROW())/12+5):INDIRECT("S"&amp;(ROW()+12*(($AO548-1)*3+$AP548)-ROW())/12+5),AR548)</f>
        <v>0</v>
      </c>
      <c r="AT548" s="506">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502">
        <f ca="1">COUNTIF(INDIRECT("U"&amp;(ROW()+12*(($AO548-1)*3+$AP548)-ROW())/12+5):INDIRECT("AF"&amp;(ROW()+12*(($AO548-1)*3+$AP548)-ROW())/12+5),AT548)</f>
        <v>0</v>
      </c>
      <c r="AV548" s="502">
        <f ca="1">IF(AND(AR548+AT548&gt;0,AS548+AU548&gt;0),COUNTIF(AV$6:AV547,"&gt;0")+1,0)</f>
        <v>0</v>
      </c>
    </row>
    <row r="549" spans="41:48">
      <c r="AO549" s="502">
        <v>16</v>
      </c>
      <c r="AP549" s="502">
        <v>1</v>
      </c>
      <c r="AQ549" s="502">
        <v>4</v>
      </c>
      <c r="AR549" s="506">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02">
        <f ca="1">COUNTIF(INDIRECT("H"&amp;(ROW()+12*(($AO549-1)*3+$AP549)-ROW())/12+5):INDIRECT("S"&amp;(ROW()+12*(($AO549-1)*3+$AP549)-ROW())/12+5),AR549)</f>
        <v>0</v>
      </c>
      <c r="AT549" s="506">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502">
        <f ca="1">COUNTIF(INDIRECT("U"&amp;(ROW()+12*(($AO549-1)*3+$AP549)-ROW())/12+5):INDIRECT("AF"&amp;(ROW()+12*(($AO549-1)*3+$AP549)-ROW())/12+5),AT549)</f>
        <v>0</v>
      </c>
      <c r="AV549" s="502">
        <f ca="1">IF(AND(AR549+AT549&gt;0,AS549+AU549&gt;0),COUNTIF(AV$6:AV548,"&gt;0")+1,0)</f>
        <v>0</v>
      </c>
    </row>
    <row r="550" spans="41:48">
      <c r="AO550" s="502">
        <v>16</v>
      </c>
      <c r="AP550" s="502">
        <v>1</v>
      </c>
      <c r="AQ550" s="502">
        <v>5</v>
      </c>
      <c r="AR550" s="506">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02">
        <f ca="1">COUNTIF(INDIRECT("H"&amp;(ROW()+12*(($AO550-1)*3+$AP550)-ROW())/12+5):INDIRECT("S"&amp;(ROW()+12*(($AO550-1)*3+$AP550)-ROW())/12+5),AR550)</f>
        <v>0</v>
      </c>
      <c r="AT550" s="506">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502">
        <f ca="1">COUNTIF(INDIRECT("U"&amp;(ROW()+12*(($AO550-1)*3+$AP550)-ROW())/12+5):INDIRECT("AF"&amp;(ROW()+12*(($AO550-1)*3+$AP550)-ROW())/12+5),AT550)</f>
        <v>0</v>
      </c>
      <c r="AV550" s="502">
        <f ca="1">IF(AND(AR550+AT550&gt;0,AS550+AU550&gt;0),COUNTIF(AV$6:AV549,"&gt;0")+1,0)</f>
        <v>0</v>
      </c>
    </row>
    <row r="551" spans="41:48">
      <c r="AO551" s="502">
        <v>16</v>
      </c>
      <c r="AP551" s="502">
        <v>1</v>
      </c>
      <c r="AQ551" s="502">
        <v>6</v>
      </c>
      <c r="AR551" s="506">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02">
        <f ca="1">COUNTIF(INDIRECT("H"&amp;(ROW()+12*(($AO551-1)*3+$AP551)-ROW())/12+5):INDIRECT("S"&amp;(ROW()+12*(($AO551-1)*3+$AP551)-ROW())/12+5),AR551)</f>
        <v>0</v>
      </c>
      <c r="AT551" s="506">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502">
        <f ca="1">COUNTIF(INDIRECT("U"&amp;(ROW()+12*(($AO551-1)*3+$AP551)-ROW())/12+5):INDIRECT("AF"&amp;(ROW()+12*(($AO551-1)*3+$AP551)-ROW())/12+5),AT551)</f>
        <v>0</v>
      </c>
      <c r="AV551" s="502">
        <f ca="1">IF(AND(AR551+AT551&gt;0,AS551+AU551&gt;0),COUNTIF(AV$6:AV550,"&gt;0")+1,0)</f>
        <v>0</v>
      </c>
    </row>
    <row r="552" spans="41:48">
      <c r="AO552" s="502">
        <v>16</v>
      </c>
      <c r="AP552" s="502">
        <v>1</v>
      </c>
      <c r="AQ552" s="502">
        <v>7</v>
      </c>
      <c r="AR552" s="506">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02">
        <f ca="1">COUNTIF(INDIRECT("H"&amp;(ROW()+12*(($AO552-1)*3+$AP552)-ROW())/12+5):INDIRECT("S"&amp;(ROW()+12*(($AO552-1)*3+$AP552)-ROW())/12+5),AR552)</f>
        <v>0</v>
      </c>
      <c r="AT552" s="506">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502">
        <f ca="1">COUNTIF(INDIRECT("U"&amp;(ROW()+12*(($AO552-1)*3+$AP552)-ROW())/12+5):INDIRECT("AF"&amp;(ROW()+12*(($AO552-1)*3+$AP552)-ROW())/12+5),AT552)</f>
        <v>0</v>
      </c>
      <c r="AV552" s="502">
        <f ca="1">IF(AND(AR552+AT552&gt;0,AS552+AU552&gt;0),COUNTIF(AV$6:AV551,"&gt;0")+1,0)</f>
        <v>0</v>
      </c>
    </row>
    <row r="553" spans="41:48">
      <c r="AO553" s="502">
        <v>16</v>
      </c>
      <c r="AP553" s="502">
        <v>1</v>
      </c>
      <c r="AQ553" s="502">
        <v>8</v>
      </c>
      <c r="AR553" s="506">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02">
        <f ca="1">COUNTIF(INDIRECT("H"&amp;(ROW()+12*(($AO553-1)*3+$AP553)-ROW())/12+5):INDIRECT("S"&amp;(ROW()+12*(($AO553-1)*3+$AP553)-ROW())/12+5),AR553)</f>
        <v>0</v>
      </c>
      <c r="AT553" s="506">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502">
        <f ca="1">COUNTIF(INDIRECT("U"&amp;(ROW()+12*(($AO553-1)*3+$AP553)-ROW())/12+5):INDIRECT("AF"&amp;(ROW()+12*(($AO553-1)*3+$AP553)-ROW())/12+5),AT553)</f>
        <v>0</v>
      </c>
      <c r="AV553" s="502">
        <f ca="1">IF(AND(AR553+AT553&gt;0,AS553+AU553&gt;0),COUNTIF(AV$6:AV552,"&gt;0")+1,0)</f>
        <v>0</v>
      </c>
    </row>
    <row r="554" spans="41:48">
      <c r="AO554" s="502">
        <v>16</v>
      </c>
      <c r="AP554" s="502">
        <v>1</v>
      </c>
      <c r="AQ554" s="502">
        <v>9</v>
      </c>
      <c r="AR554" s="506">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02">
        <f ca="1">COUNTIF(INDIRECT("H"&amp;(ROW()+12*(($AO554-1)*3+$AP554)-ROW())/12+5):INDIRECT("S"&amp;(ROW()+12*(($AO554-1)*3+$AP554)-ROW())/12+5),AR554)</f>
        <v>0</v>
      </c>
      <c r="AT554" s="506">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502">
        <f ca="1">COUNTIF(INDIRECT("U"&amp;(ROW()+12*(($AO554-1)*3+$AP554)-ROW())/12+5):INDIRECT("AF"&amp;(ROW()+12*(($AO554-1)*3+$AP554)-ROW())/12+5),AT554)</f>
        <v>0</v>
      </c>
      <c r="AV554" s="502">
        <f ca="1">IF(AND(AR554+AT554&gt;0,AS554+AU554&gt;0),COUNTIF(AV$6:AV553,"&gt;0")+1,0)</f>
        <v>0</v>
      </c>
    </row>
    <row r="555" spans="41:48">
      <c r="AO555" s="502">
        <v>16</v>
      </c>
      <c r="AP555" s="502">
        <v>1</v>
      </c>
      <c r="AQ555" s="502">
        <v>10</v>
      </c>
      <c r="AR555" s="506">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02">
        <f ca="1">COUNTIF(INDIRECT("H"&amp;(ROW()+12*(($AO555-1)*3+$AP555)-ROW())/12+5):INDIRECT("S"&amp;(ROW()+12*(($AO555-1)*3+$AP555)-ROW())/12+5),AR555)</f>
        <v>0</v>
      </c>
      <c r="AT555" s="506">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502">
        <f ca="1">COUNTIF(INDIRECT("U"&amp;(ROW()+12*(($AO555-1)*3+$AP555)-ROW())/12+5):INDIRECT("AF"&amp;(ROW()+12*(($AO555-1)*3+$AP555)-ROW())/12+5),AT555)</f>
        <v>0</v>
      </c>
      <c r="AV555" s="502">
        <f ca="1">IF(AND(AR555+AT555&gt;0,AS555+AU555&gt;0),COUNTIF(AV$6:AV554,"&gt;0")+1,0)</f>
        <v>0</v>
      </c>
    </row>
    <row r="556" spans="41:48">
      <c r="AO556" s="502">
        <v>16</v>
      </c>
      <c r="AP556" s="502">
        <v>1</v>
      </c>
      <c r="AQ556" s="502">
        <v>11</v>
      </c>
      <c r="AR556" s="506">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02">
        <f ca="1">COUNTIF(INDIRECT("H"&amp;(ROW()+12*(($AO556-1)*3+$AP556)-ROW())/12+5):INDIRECT("S"&amp;(ROW()+12*(($AO556-1)*3+$AP556)-ROW())/12+5),AR556)</f>
        <v>0</v>
      </c>
      <c r="AT556" s="506">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502">
        <f ca="1">COUNTIF(INDIRECT("U"&amp;(ROW()+12*(($AO556-1)*3+$AP556)-ROW())/12+5):INDIRECT("AF"&amp;(ROW()+12*(($AO556-1)*3+$AP556)-ROW())/12+5),AT556)</f>
        <v>0</v>
      </c>
      <c r="AV556" s="502">
        <f ca="1">IF(AND(AR556+AT556&gt;0,AS556+AU556&gt;0),COUNTIF(AV$6:AV555,"&gt;0")+1,0)</f>
        <v>0</v>
      </c>
    </row>
    <row r="557" spans="41:48">
      <c r="AO557" s="502">
        <v>16</v>
      </c>
      <c r="AP557" s="502">
        <v>1</v>
      </c>
      <c r="AQ557" s="502">
        <v>12</v>
      </c>
      <c r="AR557" s="506">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02">
        <f ca="1">COUNTIF(INDIRECT("H"&amp;(ROW()+12*(($AO557-1)*3+$AP557)-ROW())/12+5):INDIRECT("S"&amp;(ROW()+12*(($AO557-1)*3+$AP557)-ROW())/12+5),AR557)</f>
        <v>0</v>
      </c>
      <c r="AT557" s="506">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502">
        <f ca="1">COUNTIF(INDIRECT("U"&amp;(ROW()+12*(($AO557-1)*3+$AP557)-ROW())/12+5):INDIRECT("AF"&amp;(ROW()+12*(($AO557-1)*3+$AP557)-ROW())/12+5),AT557)</f>
        <v>0</v>
      </c>
      <c r="AV557" s="502">
        <f ca="1">IF(AND(AR557+AT557&gt;0,AS557+AU557&gt;0),COUNTIF(AV$6:AV556,"&gt;0")+1,0)</f>
        <v>0</v>
      </c>
    </row>
    <row r="558" spans="41:48">
      <c r="AO558" s="502">
        <v>16</v>
      </c>
      <c r="AP558" s="502">
        <v>2</v>
      </c>
      <c r="AQ558" s="502">
        <v>1</v>
      </c>
      <c r="AR558" s="506">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02">
        <f ca="1">COUNTIF(INDIRECT("H"&amp;(ROW()+12*(($AO558-1)*3+$AP558)-ROW())/12+5):INDIRECT("S"&amp;(ROW()+12*(($AO558-1)*3+$AP558)-ROW())/12+5),AR558)</f>
        <v>0</v>
      </c>
      <c r="AT558" s="506">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502">
        <f ca="1">COUNTIF(INDIRECT("U"&amp;(ROW()+12*(($AO558-1)*3+$AP558)-ROW())/12+5):INDIRECT("AF"&amp;(ROW()+12*(($AO558-1)*3+$AP558)-ROW())/12+5),AT558)</f>
        <v>0</v>
      </c>
      <c r="AV558" s="502">
        <f ca="1">IF(AND(AR558+AT558&gt;0,AS558+AU558&gt;0),COUNTIF(AV$6:AV557,"&gt;0")+1,0)</f>
        <v>0</v>
      </c>
    </row>
    <row r="559" spans="41:48">
      <c r="AO559" s="502">
        <v>16</v>
      </c>
      <c r="AP559" s="502">
        <v>2</v>
      </c>
      <c r="AQ559" s="502">
        <v>2</v>
      </c>
      <c r="AR559" s="506">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02">
        <f ca="1">COUNTIF(INDIRECT("H"&amp;(ROW()+12*(($AO559-1)*3+$AP559)-ROW())/12+5):INDIRECT("S"&amp;(ROW()+12*(($AO559-1)*3+$AP559)-ROW())/12+5),AR559)</f>
        <v>0</v>
      </c>
      <c r="AT559" s="506">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502">
        <f ca="1">COUNTIF(INDIRECT("U"&amp;(ROW()+12*(($AO559-1)*3+$AP559)-ROW())/12+5):INDIRECT("AF"&amp;(ROW()+12*(($AO559-1)*3+$AP559)-ROW())/12+5),AT559)</f>
        <v>0</v>
      </c>
      <c r="AV559" s="502">
        <f ca="1">IF(AND(AR559+AT559&gt;0,AS559+AU559&gt;0),COUNTIF(AV$6:AV558,"&gt;0")+1,0)</f>
        <v>0</v>
      </c>
    </row>
    <row r="560" spans="41:48">
      <c r="AO560" s="502">
        <v>16</v>
      </c>
      <c r="AP560" s="502">
        <v>2</v>
      </c>
      <c r="AQ560" s="502">
        <v>3</v>
      </c>
      <c r="AR560" s="506">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02">
        <f ca="1">COUNTIF(INDIRECT("H"&amp;(ROW()+12*(($AO560-1)*3+$AP560)-ROW())/12+5):INDIRECT("S"&amp;(ROW()+12*(($AO560-1)*3+$AP560)-ROW())/12+5),AR560)</f>
        <v>0</v>
      </c>
      <c r="AT560" s="506">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502">
        <f ca="1">COUNTIF(INDIRECT("U"&amp;(ROW()+12*(($AO560-1)*3+$AP560)-ROW())/12+5):INDIRECT("AF"&amp;(ROW()+12*(($AO560-1)*3+$AP560)-ROW())/12+5),AT560)</f>
        <v>0</v>
      </c>
      <c r="AV560" s="502">
        <f ca="1">IF(AND(AR560+AT560&gt;0,AS560+AU560&gt;0),COUNTIF(AV$6:AV559,"&gt;0")+1,0)</f>
        <v>0</v>
      </c>
    </row>
    <row r="561" spans="41:48">
      <c r="AO561" s="502">
        <v>16</v>
      </c>
      <c r="AP561" s="502">
        <v>2</v>
      </c>
      <c r="AQ561" s="502">
        <v>4</v>
      </c>
      <c r="AR561" s="506">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02">
        <f ca="1">COUNTIF(INDIRECT("H"&amp;(ROW()+12*(($AO561-1)*3+$AP561)-ROW())/12+5):INDIRECT("S"&amp;(ROW()+12*(($AO561-1)*3+$AP561)-ROW())/12+5),AR561)</f>
        <v>0</v>
      </c>
      <c r="AT561" s="506">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502">
        <f ca="1">COUNTIF(INDIRECT("U"&amp;(ROW()+12*(($AO561-1)*3+$AP561)-ROW())/12+5):INDIRECT("AF"&amp;(ROW()+12*(($AO561-1)*3+$AP561)-ROW())/12+5),AT561)</f>
        <v>0</v>
      </c>
      <c r="AV561" s="502">
        <f ca="1">IF(AND(AR561+AT561&gt;0,AS561+AU561&gt;0),COUNTIF(AV$6:AV560,"&gt;0")+1,0)</f>
        <v>0</v>
      </c>
    </row>
    <row r="562" spans="41:48">
      <c r="AO562" s="502">
        <v>16</v>
      </c>
      <c r="AP562" s="502">
        <v>2</v>
      </c>
      <c r="AQ562" s="502">
        <v>5</v>
      </c>
      <c r="AR562" s="506">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02">
        <f ca="1">COUNTIF(INDIRECT("H"&amp;(ROW()+12*(($AO562-1)*3+$AP562)-ROW())/12+5):INDIRECT("S"&amp;(ROW()+12*(($AO562-1)*3+$AP562)-ROW())/12+5),AR562)</f>
        <v>0</v>
      </c>
      <c r="AT562" s="506">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502">
        <f ca="1">COUNTIF(INDIRECT("U"&amp;(ROW()+12*(($AO562-1)*3+$AP562)-ROW())/12+5):INDIRECT("AF"&amp;(ROW()+12*(($AO562-1)*3+$AP562)-ROW())/12+5),AT562)</f>
        <v>0</v>
      </c>
      <c r="AV562" s="502">
        <f ca="1">IF(AND(AR562+AT562&gt;0,AS562+AU562&gt;0),COUNTIF(AV$6:AV561,"&gt;0")+1,0)</f>
        <v>0</v>
      </c>
    </row>
    <row r="563" spans="41:48">
      <c r="AO563" s="502">
        <v>16</v>
      </c>
      <c r="AP563" s="502">
        <v>2</v>
      </c>
      <c r="AQ563" s="502">
        <v>6</v>
      </c>
      <c r="AR563" s="506">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02">
        <f ca="1">COUNTIF(INDIRECT("H"&amp;(ROW()+12*(($AO563-1)*3+$AP563)-ROW())/12+5):INDIRECT("S"&amp;(ROW()+12*(($AO563-1)*3+$AP563)-ROW())/12+5),AR563)</f>
        <v>0</v>
      </c>
      <c r="AT563" s="506">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502">
        <f ca="1">COUNTIF(INDIRECT("U"&amp;(ROW()+12*(($AO563-1)*3+$AP563)-ROW())/12+5):INDIRECT("AF"&amp;(ROW()+12*(($AO563-1)*3+$AP563)-ROW())/12+5),AT563)</f>
        <v>0</v>
      </c>
      <c r="AV563" s="502">
        <f ca="1">IF(AND(AR563+AT563&gt;0,AS563+AU563&gt;0),COUNTIF(AV$6:AV562,"&gt;0")+1,0)</f>
        <v>0</v>
      </c>
    </row>
    <row r="564" spans="41:48">
      <c r="AO564" s="502">
        <v>16</v>
      </c>
      <c r="AP564" s="502">
        <v>2</v>
      </c>
      <c r="AQ564" s="502">
        <v>7</v>
      </c>
      <c r="AR564" s="506">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02">
        <f ca="1">COUNTIF(INDIRECT("H"&amp;(ROW()+12*(($AO564-1)*3+$AP564)-ROW())/12+5):INDIRECT("S"&amp;(ROW()+12*(($AO564-1)*3+$AP564)-ROW())/12+5),AR564)</f>
        <v>0</v>
      </c>
      <c r="AT564" s="506">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502">
        <f ca="1">COUNTIF(INDIRECT("U"&amp;(ROW()+12*(($AO564-1)*3+$AP564)-ROW())/12+5):INDIRECT("AF"&amp;(ROW()+12*(($AO564-1)*3+$AP564)-ROW())/12+5),AT564)</f>
        <v>0</v>
      </c>
      <c r="AV564" s="502">
        <f ca="1">IF(AND(AR564+AT564&gt;0,AS564+AU564&gt;0),COUNTIF(AV$6:AV563,"&gt;0")+1,0)</f>
        <v>0</v>
      </c>
    </row>
    <row r="565" spans="41:48">
      <c r="AO565" s="502">
        <v>16</v>
      </c>
      <c r="AP565" s="502">
        <v>2</v>
      </c>
      <c r="AQ565" s="502">
        <v>8</v>
      </c>
      <c r="AR565" s="506">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02">
        <f ca="1">COUNTIF(INDIRECT("H"&amp;(ROW()+12*(($AO565-1)*3+$AP565)-ROW())/12+5):INDIRECT("S"&amp;(ROW()+12*(($AO565-1)*3+$AP565)-ROW())/12+5),AR565)</f>
        <v>0</v>
      </c>
      <c r="AT565" s="506">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502">
        <f ca="1">COUNTIF(INDIRECT("U"&amp;(ROW()+12*(($AO565-1)*3+$AP565)-ROW())/12+5):INDIRECT("AF"&amp;(ROW()+12*(($AO565-1)*3+$AP565)-ROW())/12+5),AT565)</f>
        <v>0</v>
      </c>
      <c r="AV565" s="502">
        <f ca="1">IF(AND(AR565+AT565&gt;0,AS565+AU565&gt;0),COUNTIF(AV$6:AV564,"&gt;0")+1,0)</f>
        <v>0</v>
      </c>
    </row>
    <row r="566" spans="41:48">
      <c r="AO566" s="502">
        <v>16</v>
      </c>
      <c r="AP566" s="502">
        <v>2</v>
      </c>
      <c r="AQ566" s="502">
        <v>9</v>
      </c>
      <c r="AR566" s="506">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02">
        <f ca="1">COUNTIF(INDIRECT("H"&amp;(ROW()+12*(($AO566-1)*3+$AP566)-ROW())/12+5):INDIRECT("S"&amp;(ROW()+12*(($AO566-1)*3+$AP566)-ROW())/12+5),AR566)</f>
        <v>0</v>
      </c>
      <c r="AT566" s="506">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502">
        <f ca="1">COUNTIF(INDIRECT("U"&amp;(ROW()+12*(($AO566-1)*3+$AP566)-ROW())/12+5):INDIRECT("AF"&amp;(ROW()+12*(($AO566-1)*3+$AP566)-ROW())/12+5),AT566)</f>
        <v>0</v>
      </c>
      <c r="AV566" s="502">
        <f ca="1">IF(AND(AR566+AT566&gt;0,AS566+AU566&gt;0),COUNTIF(AV$6:AV565,"&gt;0")+1,0)</f>
        <v>0</v>
      </c>
    </row>
    <row r="567" spans="41:48">
      <c r="AO567" s="502">
        <v>16</v>
      </c>
      <c r="AP567" s="502">
        <v>2</v>
      </c>
      <c r="AQ567" s="502">
        <v>10</v>
      </c>
      <c r="AR567" s="506">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02">
        <f ca="1">COUNTIF(INDIRECT("H"&amp;(ROW()+12*(($AO567-1)*3+$AP567)-ROW())/12+5):INDIRECT("S"&amp;(ROW()+12*(($AO567-1)*3+$AP567)-ROW())/12+5),AR567)</f>
        <v>0</v>
      </c>
      <c r="AT567" s="506">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502">
        <f ca="1">COUNTIF(INDIRECT("U"&amp;(ROW()+12*(($AO567-1)*3+$AP567)-ROW())/12+5):INDIRECT("AF"&amp;(ROW()+12*(($AO567-1)*3+$AP567)-ROW())/12+5),AT567)</f>
        <v>0</v>
      </c>
      <c r="AV567" s="502">
        <f ca="1">IF(AND(AR567+AT567&gt;0,AS567+AU567&gt;0),COUNTIF(AV$6:AV566,"&gt;0")+1,0)</f>
        <v>0</v>
      </c>
    </row>
    <row r="568" spans="41:48">
      <c r="AO568" s="502">
        <v>16</v>
      </c>
      <c r="AP568" s="502">
        <v>2</v>
      </c>
      <c r="AQ568" s="502">
        <v>11</v>
      </c>
      <c r="AR568" s="506">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02">
        <f ca="1">COUNTIF(INDIRECT("H"&amp;(ROW()+12*(($AO568-1)*3+$AP568)-ROW())/12+5):INDIRECT("S"&amp;(ROW()+12*(($AO568-1)*3+$AP568)-ROW())/12+5),AR568)</f>
        <v>0</v>
      </c>
      <c r="AT568" s="506">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502">
        <f ca="1">COUNTIF(INDIRECT("U"&amp;(ROW()+12*(($AO568-1)*3+$AP568)-ROW())/12+5):INDIRECT("AF"&amp;(ROW()+12*(($AO568-1)*3+$AP568)-ROW())/12+5),AT568)</f>
        <v>0</v>
      </c>
      <c r="AV568" s="502">
        <f ca="1">IF(AND(AR568+AT568&gt;0,AS568+AU568&gt;0),COUNTIF(AV$6:AV567,"&gt;0")+1,0)</f>
        <v>0</v>
      </c>
    </row>
    <row r="569" spans="41:48">
      <c r="AO569" s="502">
        <v>16</v>
      </c>
      <c r="AP569" s="502">
        <v>2</v>
      </c>
      <c r="AQ569" s="502">
        <v>12</v>
      </c>
      <c r="AR569" s="506">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02">
        <f ca="1">COUNTIF(INDIRECT("H"&amp;(ROW()+12*(($AO569-1)*3+$AP569)-ROW())/12+5):INDIRECT("S"&amp;(ROW()+12*(($AO569-1)*3+$AP569)-ROW())/12+5),AR569)</f>
        <v>0</v>
      </c>
      <c r="AT569" s="506">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502">
        <f ca="1">COUNTIF(INDIRECT("U"&amp;(ROW()+12*(($AO569-1)*3+$AP569)-ROW())/12+5):INDIRECT("AF"&amp;(ROW()+12*(($AO569-1)*3+$AP569)-ROW())/12+5),AT569)</f>
        <v>0</v>
      </c>
      <c r="AV569" s="502">
        <f ca="1">IF(AND(AR569+AT569&gt;0,AS569+AU569&gt;0),COUNTIF(AV$6:AV568,"&gt;0")+1,0)</f>
        <v>0</v>
      </c>
    </row>
    <row r="570" spans="41:48">
      <c r="AO570" s="502">
        <v>16</v>
      </c>
      <c r="AP570" s="502">
        <v>3</v>
      </c>
      <c r="AQ570" s="502">
        <v>1</v>
      </c>
      <c r="AR570" s="506">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02">
        <f ca="1">COUNTIF(INDIRECT("H"&amp;(ROW()+12*(($AO570-1)*3+$AP570)-ROW())/12+5):INDIRECT("S"&amp;(ROW()+12*(($AO570-1)*3+$AP570)-ROW())/12+5),AR570)</f>
        <v>0</v>
      </c>
      <c r="AT570" s="506">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502">
        <f ca="1">COUNTIF(INDIRECT("U"&amp;(ROW()+12*(($AO570-1)*3+$AP570)-ROW())/12+5):INDIRECT("AF"&amp;(ROW()+12*(($AO570-1)*3+$AP570)-ROW())/12+5),AT570)</f>
        <v>0</v>
      </c>
      <c r="AV570" s="502">
        <f ca="1">IF(AND(AR570+AT570&gt;0,AS570+AU570&gt;0),COUNTIF(AV$6:AV569,"&gt;0")+1,0)</f>
        <v>0</v>
      </c>
    </row>
    <row r="571" spans="41:48">
      <c r="AO571" s="502">
        <v>16</v>
      </c>
      <c r="AP571" s="502">
        <v>3</v>
      </c>
      <c r="AQ571" s="502">
        <v>2</v>
      </c>
      <c r="AR571" s="506">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02">
        <f ca="1">COUNTIF(INDIRECT("H"&amp;(ROW()+12*(($AO571-1)*3+$AP571)-ROW())/12+5):INDIRECT("S"&amp;(ROW()+12*(($AO571-1)*3+$AP571)-ROW())/12+5),AR571)</f>
        <v>0</v>
      </c>
      <c r="AT571" s="506">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502">
        <f ca="1">COUNTIF(INDIRECT("U"&amp;(ROW()+12*(($AO571-1)*3+$AP571)-ROW())/12+5):INDIRECT("AF"&amp;(ROW()+12*(($AO571-1)*3+$AP571)-ROW())/12+5),AT571)</f>
        <v>0</v>
      </c>
      <c r="AV571" s="502">
        <f ca="1">IF(AND(AR571+AT571&gt;0,AS571+AU571&gt;0),COUNTIF(AV$6:AV570,"&gt;0")+1,0)</f>
        <v>0</v>
      </c>
    </row>
    <row r="572" spans="41:48">
      <c r="AO572" s="502">
        <v>16</v>
      </c>
      <c r="AP572" s="502">
        <v>3</v>
      </c>
      <c r="AQ572" s="502">
        <v>3</v>
      </c>
      <c r="AR572" s="506">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02">
        <f ca="1">COUNTIF(INDIRECT("H"&amp;(ROW()+12*(($AO572-1)*3+$AP572)-ROW())/12+5):INDIRECT("S"&amp;(ROW()+12*(($AO572-1)*3+$AP572)-ROW())/12+5),AR572)</f>
        <v>0</v>
      </c>
      <c r="AT572" s="506">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502">
        <f ca="1">COUNTIF(INDIRECT("U"&amp;(ROW()+12*(($AO572-1)*3+$AP572)-ROW())/12+5):INDIRECT("AF"&amp;(ROW()+12*(($AO572-1)*3+$AP572)-ROW())/12+5),AT572)</f>
        <v>0</v>
      </c>
      <c r="AV572" s="502">
        <f ca="1">IF(AND(AR572+AT572&gt;0,AS572+AU572&gt;0),COUNTIF(AV$6:AV571,"&gt;0")+1,0)</f>
        <v>0</v>
      </c>
    </row>
    <row r="573" spans="41:48">
      <c r="AO573" s="502">
        <v>16</v>
      </c>
      <c r="AP573" s="502">
        <v>3</v>
      </c>
      <c r="AQ573" s="502">
        <v>4</v>
      </c>
      <c r="AR573" s="506">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02">
        <f ca="1">COUNTIF(INDIRECT("H"&amp;(ROW()+12*(($AO573-1)*3+$AP573)-ROW())/12+5):INDIRECT("S"&amp;(ROW()+12*(($AO573-1)*3+$AP573)-ROW())/12+5),AR573)</f>
        <v>0</v>
      </c>
      <c r="AT573" s="506">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502">
        <f ca="1">COUNTIF(INDIRECT("U"&amp;(ROW()+12*(($AO573-1)*3+$AP573)-ROW())/12+5):INDIRECT("AF"&amp;(ROW()+12*(($AO573-1)*3+$AP573)-ROW())/12+5),AT573)</f>
        <v>0</v>
      </c>
      <c r="AV573" s="502">
        <f ca="1">IF(AND(AR573+AT573&gt;0,AS573+AU573&gt;0),COUNTIF(AV$6:AV572,"&gt;0")+1,0)</f>
        <v>0</v>
      </c>
    </row>
    <row r="574" spans="41:48">
      <c r="AO574" s="502">
        <v>16</v>
      </c>
      <c r="AP574" s="502">
        <v>3</v>
      </c>
      <c r="AQ574" s="502">
        <v>5</v>
      </c>
      <c r="AR574" s="506">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02">
        <f ca="1">COUNTIF(INDIRECT("H"&amp;(ROW()+12*(($AO574-1)*3+$AP574)-ROW())/12+5):INDIRECT("S"&amp;(ROW()+12*(($AO574-1)*3+$AP574)-ROW())/12+5),AR574)</f>
        <v>0</v>
      </c>
      <c r="AT574" s="506">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502">
        <f ca="1">COUNTIF(INDIRECT("U"&amp;(ROW()+12*(($AO574-1)*3+$AP574)-ROW())/12+5):INDIRECT("AF"&amp;(ROW()+12*(($AO574-1)*3+$AP574)-ROW())/12+5),AT574)</f>
        <v>0</v>
      </c>
      <c r="AV574" s="502">
        <f ca="1">IF(AND(AR574+AT574&gt;0,AS574+AU574&gt;0),COUNTIF(AV$6:AV573,"&gt;0")+1,0)</f>
        <v>0</v>
      </c>
    </row>
    <row r="575" spans="41:48">
      <c r="AO575" s="502">
        <v>16</v>
      </c>
      <c r="AP575" s="502">
        <v>3</v>
      </c>
      <c r="AQ575" s="502">
        <v>6</v>
      </c>
      <c r="AR575" s="506">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02">
        <f ca="1">COUNTIF(INDIRECT("H"&amp;(ROW()+12*(($AO575-1)*3+$AP575)-ROW())/12+5):INDIRECT("S"&amp;(ROW()+12*(($AO575-1)*3+$AP575)-ROW())/12+5),AR575)</f>
        <v>0</v>
      </c>
      <c r="AT575" s="506">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502">
        <f ca="1">COUNTIF(INDIRECT("U"&amp;(ROW()+12*(($AO575-1)*3+$AP575)-ROW())/12+5):INDIRECT("AF"&amp;(ROW()+12*(($AO575-1)*3+$AP575)-ROW())/12+5),AT575)</f>
        <v>0</v>
      </c>
      <c r="AV575" s="502">
        <f ca="1">IF(AND(AR575+AT575&gt;0,AS575+AU575&gt;0),COUNTIF(AV$6:AV574,"&gt;0")+1,0)</f>
        <v>0</v>
      </c>
    </row>
    <row r="576" spans="41:48">
      <c r="AO576" s="502">
        <v>16</v>
      </c>
      <c r="AP576" s="502">
        <v>3</v>
      </c>
      <c r="AQ576" s="502">
        <v>7</v>
      </c>
      <c r="AR576" s="506">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02">
        <f ca="1">COUNTIF(INDIRECT("H"&amp;(ROW()+12*(($AO576-1)*3+$AP576)-ROW())/12+5):INDIRECT("S"&amp;(ROW()+12*(($AO576-1)*3+$AP576)-ROW())/12+5),AR576)</f>
        <v>0</v>
      </c>
      <c r="AT576" s="506">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502">
        <f ca="1">COUNTIF(INDIRECT("U"&amp;(ROW()+12*(($AO576-1)*3+$AP576)-ROW())/12+5):INDIRECT("AF"&amp;(ROW()+12*(($AO576-1)*3+$AP576)-ROW())/12+5),AT576)</f>
        <v>0</v>
      </c>
      <c r="AV576" s="502">
        <f ca="1">IF(AND(AR576+AT576&gt;0,AS576+AU576&gt;0),COUNTIF(AV$6:AV575,"&gt;0")+1,0)</f>
        <v>0</v>
      </c>
    </row>
    <row r="577" spans="41:48">
      <c r="AO577" s="502">
        <v>16</v>
      </c>
      <c r="AP577" s="502">
        <v>3</v>
      </c>
      <c r="AQ577" s="502">
        <v>8</v>
      </c>
      <c r="AR577" s="506">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02">
        <f ca="1">COUNTIF(INDIRECT("H"&amp;(ROW()+12*(($AO577-1)*3+$AP577)-ROW())/12+5):INDIRECT("S"&amp;(ROW()+12*(($AO577-1)*3+$AP577)-ROW())/12+5),AR577)</f>
        <v>0</v>
      </c>
      <c r="AT577" s="506">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502">
        <f ca="1">COUNTIF(INDIRECT("U"&amp;(ROW()+12*(($AO577-1)*3+$AP577)-ROW())/12+5):INDIRECT("AF"&amp;(ROW()+12*(($AO577-1)*3+$AP577)-ROW())/12+5),AT577)</f>
        <v>0</v>
      </c>
      <c r="AV577" s="502">
        <f ca="1">IF(AND(AR577+AT577&gt;0,AS577+AU577&gt;0),COUNTIF(AV$6:AV576,"&gt;0")+1,0)</f>
        <v>0</v>
      </c>
    </row>
    <row r="578" spans="41:48">
      <c r="AO578" s="502">
        <v>16</v>
      </c>
      <c r="AP578" s="502">
        <v>3</v>
      </c>
      <c r="AQ578" s="502">
        <v>9</v>
      </c>
      <c r="AR578" s="506">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02">
        <f ca="1">COUNTIF(INDIRECT("H"&amp;(ROW()+12*(($AO578-1)*3+$AP578)-ROW())/12+5):INDIRECT("S"&amp;(ROW()+12*(($AO578-1)*3+$AP578)-ROW())/12+5),AR578)</f>
        <v>0</v>
      </c>
      <c r="AT578" s="506">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502">
        <f ca="1">COUNTIF(INDIRECT("U"&amp;(ROW()+12*(($AO578-1)*3+$AP578)-ROW())/12+5):INDIRECT("AF"&amp;(ROW()+12*(($AO578-1)*3+$AP578)-ROW())/12+5),AT578)</f>
        <v>0</v>
      </c>
      <c r="AV578" s="502">
        <f ca="1">IF(AND(AR578+AT578&gt;0,AS578+AU578&gt;0),COUNTIF(AV$6:AV577,"&gt;0")+1,0)</f>
        <v>0</v>
      </c>
    </row>
    <row r="579" spans="41:48">
      <c r="AO579" s="502">
        <v>16</v>
      </c>
      <c r="AP579" s="502">
        <v>3</v>
      </c>
      <c r="AQ579" s="502">
        <v>10</v>
      </c>
      <c r="AR579" s="506">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02">
        <f ca="1">COUNTIF(INDIRECT("H"&amp;(ROW()+12*(($AO579-1)*3+$AP579)-ROW())/12+5):INDIRECT("S"&amp;(ROW()+12*(($AO579-1)*3+$AP579)-ROW())/12+5),AR579)</f>
        <v>0</v>
      </c>
      <c r="AT579" s="506">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502">
        <f ca="1">COUNTIF(INDIRECT("U"&amp;(ROW()+12*(($AO579-1)*3+$AP579)-ROW())/12+5):INDIRECT("AF"&amp;(ROW()+12*(($AO579-1)*3+$AP579)-ROW())/12+5),AT579)</f>
        <v>0</v>
      </c>
      <c r="AV579" s="502">
        <f ca="1">IF(AND(AR579+AT579&gt;0,AS579+AU579&gt;0),COUNTIF(AV$6:AV578,"&gt;0")+1,0)</f>
        <v>0</v>
      </c>
    </row>
    <row r="580" spans="41:48">
      <c r="AO580" s="502">
        <v>16</v>
      </c>
      <c r="AP580" s="502">
        <v>3</v>
      </c>
      <c r="AQ580" s="502">
        <v>11</v>
      </c>
      <c r="AR580" s="506">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02">
        <f ca="1">COUNTIF(INDIRECT("H"&amp;(ROW()+12*(($AO580-1)*3+$AP580)-ROW())/12+5):INDIRECT("S"&amp;(ROW()+12*(($AO580-1)*3+$AP580)-ROW())/12+5),AR580)</f>
        <v>0</v>
      </c>
      <c r="AT580" s="506">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502">
        <f ca="1">COUNTIF(INDIRECT("U"&amp;(ROW()+12*(($AO580-1)*3+$AP580)-ROW())/12+5):INDIRECT("AF"&amp;(ROW()+12*(($AO580-1)*3+$AP580)-ROW())/12+5),AT580)</f>
        <v>0</v>
      </c>
      <c r="AV580" s="502">
        <f ca="1">IF(AND(AR580+AT580&gt;0,AS580+AU580&gt;0),COUNTIF(AV$6:AV579,"&gt;0")+1,0)</f>
        <v>0</v>
      </c>
    </row>
    <row r="581" spans="41:48">
      <c r="AO581" s="502">
        <v>16</v>
      </c>
      <c r="AP581" s="502">
        <v>3</v>
      </c>
      <c r="AQ581" s="502">
        <v>12</v>
      </c>
      <c r="AR581" s="506">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02">
        <f ca="1">COUNTIF(INDIRECT("H"&amp;(ROW()+12*(($AO581-1)*3+$AP581)-ROW())/12+5):INDIRECT("S"&amp;(ROW()+12*(($AO581-1)*3+$AP581)-ROW())/12+5),AR581)</f>
        <v>0</v>
      </c>
      <c r="AT581" s="506">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502">
        <f ca="1">COUNTIF(INDIRECT("U"&amp;(ROW()+12*(($AO581-1)*3+$AP581)-ROW())/12+5):INDIRECT("AF"&amp;(ROW()+12*(($AO581-1)*3+$AP581)-ROW())/12+5),AT581)</f>
        <v>0</v>
      </c>
      <c r="AV581" s="502">
        <f ca="1">IF(AND(AR581+AT581&gt;0,AS581+AU581&gt;0),COUNTIF(AV$6:AV580,"&gt;0")+1,0)</f>
        <v>0</v>
      </c>
    </row>
    <row r="582" spans="41:48">
      <c r="AO582" s="502">
        <v>17</v>
      </c>
      <c r="AP582" s="502">
        <v>1</v>
      </c>
      <c r="AQ582" s="502">
        <v>1</v>
      </c>
      <c r="AR582" s="506">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02">
        <f ca="1">COUNTIF(INDIRECT("H"&amp;(ROW()+12*(($AO582-1)*3+$AP582)-ROW())/12+5):INDIRECT("S"&amp;(ROW()+12*(($AO582-1)*3+$AP582)-ROW())/12+5),AR582)</f>
        <v>0</v>
      </c>
      <c r="AT582" s="506">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502">
        <f ca="1">COUNTIF(INDIRECT("U"&amp;(ROW()+12*(($AO582-1)*3+$AP582)-ROW())/12+5):INDIRECT("AF"&amp;(ROW()+12*(($AO582-1)*3+$AP582)-ROW())/12+5),AT582)</f>
        <v>0</v>
      </c>
      <c r="AV582" s="502">
        <f ca="1">IF(AND(AR582+AT582&gt;0,AS582+AU582&gt;0),COUNTIF(AV$6:AV581,"&gt;0")+1,0)</f>
        <v>0</v>
      </c>
    </row>
    <row r="583" spans="41:48">
      <c r="AO583" s="502">
        <v>17</v>
      </c>
      <c r="AP583" s="502">
        <v>1</v>
      </c>
      <c r="AQ583" s="502">
        <v>2</v>
      </c>
      <c r="AR583" s="506">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02">
        <f ca="1">COUNTIF(INDIRECT("H"&amp;(ROW()+12*(($AO583-1)*3+$AP583)-ROW())/12+5):INDIRECT("S"&amp;(ROW()+12*(($AO583-1)*3+$AP583)-ROW())/12+5),AR583)</f>
        <v>0</v>
      </c>
      <c r="AT583" s="506">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502">
        <f ca="1">COUNTIF(INDIRECT("U"&amp;(ROW()+12*(($AO583-1)*3+$AP583)-ROW())/12+5):INDIRECT("AF"&amp;(ROW()+12*(($AO583-1)*3+$AP583)-ROW())/12+5),AT583)</f>
        <v>0</v>
      </c>
      <c r="AV583" s="502">
        <f ca="1">IF(AND(AR583+AT583&gt;0,AS583+AU583&gt;0),COUNTIF(AV$6:AV582,"&gt;0")+1,0)</f>
        <v>0</v>
      </c>
    </row>
    <row r="584" spans="41:48">
      <c r="AO584" s="502">
        <v>17</v>
      </c>
      <c r="AP584" s="502">
        <v>1</v>
      </c>
      <c r="AQ584" s="502">
        <v>3</v>
      </c>
      <c r="AR584" s="506">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02">
        <f ca="1">COUNTIF(INDIRECT("H"&amp;(ROW()+12*(($AO584-1)*3+$AP584)-ROW())/12+5):INDIRECT("S"&amp;(ROW()+12*(($AO584-1)*3+$AP584)-ROW())/12+5),AR584)</f>
        <v>0</v>
      </c>
      <c r="AT584" s="506">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502">
        <f ca="1">COUNTIF(INDIRECT("U"&amp;(ROW()+12*(($AO584-1)*3+$AP584)-ROW())/12+5):INDIRECT("AF"&amp;(ROW()+12*(($AO584-1)*3+$AP584)-ROW())/12+5),AT584)</f>
        <v>0</v>
      </c>
      <c r="AV584" s="502">
        <f ca="1">IF(AND(AR584+AT584&gt;0,AS584+AU584&gt;0),COUNTIF(AV$6:AV583,"&gt;0")+1,0)</f>
        <v>0</v>
      </c>
    </row>
    <row r="585" spans="41:48">
      <c r="AO585" s="502">
        <v>17</v>
      </c>
      <c r="AP585" s="502">
        <v>1</v>
      </c>
      <c r="AQ585" s="502">
        <v>4</v>
      </c>
      <c r="AR585" s="506">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02">
        <f ca="1">COUNTIF(INDIRECT("H"&amp;(ROW()+12*(($AO585-1)*3+$AP585)-ROW())/12+5):INDIRECT("S"&amp;(ROW()+12*(($AO585-1)*3+$AP585)-ROW())/12+5),AR585)</f>
        <v>0</v>
      </c>
      <c r="AT585" s="506">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502">
        <f ca="1">COUNTIF(INDIRECT("U"&amp;(ROW()+12*(($AO585-1)*3+$AP585)-ROW())/12+5):INDIRECT("AF"&amp;(ROW()+12*(($AO585-1)*3+$AP585)-ROW())/12+5),AT585)</f>
        <v>0</v>
      </c>
      <c r="AV585" s="502">
        <f ca="1">IF(AND(AR585+AT585&gt;0,AS585+AU585&gt;0),COUNTIF(AV$6:AV584,"&gt;0")+1,0)</f>
        <v>0</v>
      </c>
    </row>
    <row r="586" spans="41:48">
      <c r="AO586" s="502">
        <v>17</v>
      </c>
      <c r="AP586" s="502">
        <v>1</v>
      </c>
      <c r="AQ586" s="502">
        <v>5</v>
      </c>
      <c r="AR586" s="506">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02">
        <f ca="1">COUNTIF(INDIRECT("H"&amp;(ROW()+12*(($AO586-1)*3+$AP586)-ROW())/12+5):INDIRECT("S"&amp;(ROW()+12*(($AO586-1)*3+$AP586)-ROW())/12+5),AR586)</f>
        <v>0</v>
      </c>
      <c r="AT586" s="506">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502">
        <f ca="1">COUNTIF(INDIRECT("U"&amp;(ROW()+12*(($AO586-1)*3+$AP586)-ROW())/12+5):INDIRECT("AF"&amp;(ROW()+12*(($AO586-1)*3+$AP586)-ROW())/12+5),AT586)</f>
        <v>0</v>
      </c>
      <c r="AV586" s="502">
        <f ca="1">IF(AND(AR586+AT586&gt;0,AS586+AU586&gt;0),COUNTIF(AV$6:AV585,"&gt;0")+1,0)</f>
        <v>0</v>
      </c>
    </row>
    <row r="587" spans="41:48">
      <c r="AO587" s="502">
        <v>17</v>
      </c>
      <c r="AP587" s="502">
        <v>1</v>
      </c>
      <c r="AQ587" s="502">
        <v>6</v>
      </c>
      <c r="AR587" s="506">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02">
        <f ca="1">COUNTIF(INDIRECT("H"&amp;(ROW()+12*(($AO587-1)*3+$AP587)-ROW())/12+5):INDIRECT("S"&amp;(ROW()+12*(($AO587-1)*3+$AP587)-ROW())/12+5),AR587)</f>
        <v>0</v>
      </c>
      <c r="AT587" s="506">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502">
        <f ca="1">COUNTIF(INDIRECT("U"&amp;(ROW()+12*(($AO587-1)*3+$AP587)-ROW())/12+5):INDIRECT("AF"&amp;(ROW()+12*(($AO587-1)*3+$AP587)-ROW())/12+5),AT587)</f>
        <v>0</v>
      </c>
      <c r="AV587" s="502">
        <f ca="1">IF(AND(AR587+AT587&gt;0,AS587+AU587&gt;0),COUNTIF(AV$6:AV586,"&gt;0")+1,0)</f>
        <v>0</v>
      </c>
    </row>
    <row r="588" spans="41:48">
      <c r="AO588" s="502">
        <v>17</v>
      </c>
      <c r="AP588" s="502">
        <v>1</v>
      </c>
      <c r="AQ588" s="502">
        <v>7</v>
      </c>
      <c r="AR588" s="506">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02">
        <f ca="1">COUNTIF(INDIRECT("H"&amp;(ROW()+12*(($AO588-1)*3+$AP588)-ROW())/12+5):INDIRECT("S"&amp;(ROW()+12*(($AO588-1)*3+$AP588)-ROW())/12+5),AR588)</f>
        <v>0</v>
      </c>
      <c r="AT588" s="506">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502">
        <f ca="1">COUNTIF(INDIRECT("U"&amp;(ROW()+12*(($AO588-1)*3+$AP588)-ROW())/12+5):INDIRECT("AF"&amp;(ROW()+12*(($AO588-1)*3+$AP588)-ROW())/12+5),AT588)</f>
        <v>0</v>
      </c>
      <c r="AV588" s="502">
        <f ca="1">IF(AND(AR588+AT588&gt;0,AS588+AU588&gt;0),COUNTIF(AV$6:AV587,"&gt;0")+1,0)</f>
        <v>0</v>
      </c>
    </row>
    <row r="589" spans="41:48">
      <c r="AO589" s="502">
        <v>17</v>
      </c>
      <c r="AP589" s="502">
        <v>1</v>
      </c>
      <c r="AQ589" s="502">
        <v>8</v>
      </c>
      <c r="AR589" s="506">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02">
        <f ca="1">COUNTIF(INDIRECT("H"&amp;(ROW()+12*(($AO589-1)*3+$AP589)-ROW())/12+5):INDIRECT("S"&amp;(ROW()+12*(($AO589-1)*3+$AP589)-ROW())/12+5),AR589)</f>
        <v>0</v>
      </c>
      <c r="AT589" s="506">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502">
        <f ca="1">COUNTIF(INDIRECT("U"&amp;(ROW()+12*(($AO589-1)*3+$AP589)-ROW())/12+5):INDIRECT("AF"&amp;(ROW()+12*(($AO589-1)*3+$AP589)-ROW())/12+5),AT589)</f>
        <v>0</v>
      </c>
      <c r="AV589" s="502">
        <f ca="1">IF(AND(AR589+AT589&gt;0,AS589+AU589&gt;0),COUNTIF(AV$6:AV588,"&gt;0")+1,0)</f>
        <v>0</v>
      </c>
    </row>
    <row r="590" spans="41:48">
      <c r="AO590" s="502">
        <v>17</v>
      </c>
      <c r="AP590" s="502">
        <v>1</v>
      </c>
      <c r="AQ590" s="502">
        <v>9</v>
      </c>
      <c r="AR590" s="506">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02">
        <f ca="1">COUNTIF(INDIRECT("H"&amp;(ROW()+12*(($AO590-1)*3+$AP590)-ROW())/12+5):INDIRECT("S"&amp;(ROW()+12*(($AO590-1)*3+$AP590)-ROW())/12+5),AR590)</f>
        <v>0</v>
      </c>
      <c r="AT590" s="506">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502">
        <f ca="1">COUNTIF(INDIRECT("U"&amp;(ROW()+12*(($AO590-1)*3+$AP590)-ROW())/12+5):INDIRECT("AF"&amp;(ROW()+12*(($AO590-1)*3+$AP590)-ROW())/12+5),AT590)</f>
        <v>0</v>
      </c>
      <c r="AV590" s="502">
        <f ca="1">IF(AND(AR590+AT590&gt;0,AS590+AU590&gt;0),COUNTIF(AV$6:AV589,"&gt;0")+1,0)</f>
        <v>0</v>
      </c>
    </row>
    <row r="591" spans="41:48">
      <c r="AO591" s="502">
        <v>17</v>
      </c>
      <c r="AP591" s="502">
        <v>1</v>
      </c>
      <c r="AQ591" s="502">
        <v>10</v>
      </c>
      <c r="AR591" s="506">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02">
        <f ca="1">COUNTIF(INDIRECT("H"&amp;(ROW()+12*(($AO591-1)*3+$AP591)-ROW())/12+5):INDIRECT("S"&amp;(ROW()+12*(($AO591-1)*3+$AP591)-ROW())/12+5),AR591)</f>
        <v>0</v>
      </c>
      <c r="AT591" s="506">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502">
        <f ca="1">COUNTIF(INDIRECT("U"&amp;(ROW()+12*(($AO591-1)*3+$AP591)-ROW())/12+5):INDIRECT("AF"&amp;(ROW()+12*(($AO591-1)*3+$AP591)-ROW())/12+5),AT591)</f>
        <v>0</v>
      </c>
      <c r="AV591" s="502">
        <f ca="1">IF(AND(AR591+AT591&gt;0,AS591+AU591&gt;0),COUNTIF(AV$6:AV590,"&gt;0")+1,0)</f>
        <v>0</v>
      </c>
    </row>
    <row r="592" spans="41:48">
      <c r="AO592" s="502">
        <v>17</v>
      </c>
      <c r="AP592" s="502">
        <v>1</v>
      </c>
      <c r="AQ592" s="502">
        <v>11</v>
      </c>
      <c r="AR592" s="506">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02">
        <f ca="1">COUNTIF(INDIRECT("H"&amp;(ROW()+12*(($AO592-1)*3+$AP592)-ROW())/12+5):INDIRECT("S"&amp;(ROW()+12*(($AO592-1)*3+$AP592)-ROW())/12+5),AR592)</f>
        <v>0</v>
      </c>
      <c r="AT592" s="506">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502">
        <f ca="1">COUNTIF(INDIRECT("U"&amp;(ROW()+12*(($AO592-1)*3+$AP592)-ROW())/12+5):INDIRECT("AF"&amp;(ROW()+12*(($AO592-1)*3+$AP592)-ROW())/12+5),AT592)</f>
        <v>0</v>
      </c>
      <c r="AV592" s="502">
        <f ca="1">IF(AND(AR592+AT592&gt;0,AS592+AU592&gt;0),COUNTIF(AV$6:AV591,"&gt;0")+1,0)</f>
        <v>0</v>
      </c>
    </row>
    <row r="593" spans="41:48">
      <c r="AO593" s="502">
        <v>17</v>
      </c>
      <c r="AP593" s="502">
        <v>1</v>
      </c>
      <c r="AQ593" s="502">
        <v>12</v>
      </c>
      <c r="AR593" s="506">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02">
        <f ca="1">COUNTIF(INDIRECT("H"&amp;(ROW()+12*(($AO593-1)*3+$AP593)-ROW())/12+5):INDIRECT("S"&amp;(ROW()+12*(($AO593-1)*3+$AP593)-ROW())/12+5),AR593)</f>
        <v>0</v>
      </c>
      <c r="AT593" s="506">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502">
        <f ca="1">COUNTIF(INDIRECT("U"&amp;(ROW()+12*(($AO593-1)*3+$AP593)-ROW())/12+5):INDIRECT("AF"&amp;(ROW()+12*(($AO593-1)*3+$AP593)-ROW())/12+5),AT593)</f>
        <v>0</v>
      </c>
      <c r="AV593" s="502">
        <f ca="1">IF(AND(AR593+AT593&gt;0,AS593+AU593&gt;0),COUNTIF(AV$6:AV592,"&gt;0")+1,0)</f>
        <v>0</v>
      </c>
    </row>
    <row r="594" spans="41:48">
      <c r="AO594" s="502">
        <v>17</v>
      </c>
      <c r="AP594" s="502">
        <v>2</v>
      </c>
      <c r="AQ594" s="502">
        <v>1</v>
      </c>
      <c r="AR594" s="506">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02">
        <f ca="1">COUNTIF(INDIRECT("H"&amp;(ROW()+12*(($AO594-1)*3+$AP594)-ROW())/12+5):INDIRECT("S"&amp;(ROW()+12*(($AO594-1)*3+$AP594)-ROW())/12+5),AR594)</f>
        <v>0</v>
      </c>
      <c r="AT594" s="506">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502">
        <f ca="1">COUNTIF(INDIRECT("U"&amp;(ROW()+12*(($AO594-1)*3+$AP594)-ROW())/12+5):INDIRECT("AF"&amp;(ROW()+12*(($AO594-1)*3+$AP594)-ROW())/12+5),AT594)</f>
        <v>0</v>
      </c>
      <c r="AV594" s="502">
        <f ca="1">IF(AND(AR594+AT594&gt;0,AS594+AU594&gt;0),COUNTIF(AV$6:AV593,"&gt;0")+1,0)</f>
        <v>0</v>
      </c>
    </row>
    <row r="595" spans="41:48">
      <c r="AO595" s="502">
        <v>17</v>
      </c>
      <c r="AP595" s="502">
        <v>2</v>
      </c>
      <c r="AQ595" s="502">
        <v>2</v>
      </c>
      <c r="AR595" s="506">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02">
        <f ca="1">COUNTIF(INDIRECT("H"&amp;(ROW()+12*(($AO595-1)*3+$AP595)-ROW())/12+5):INDIRECT("S"&amp;(ROW()+12*(($AO595-1)*3+$AP595)-ROW())/12+5),AR595)</f>
        <v>0</v>
      </c>
      <c r="AT595" s="506">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502">
        <f ca="1">COUNTIF(INDIRECT("U"&amp;(ROW()+12*(($AO595-1)*3+$AP595)-ROW())/12+5):INDIRECT("AF"&amp;(ROW()+12*(($AO595-1)*3+$AP595)-ROW())/12+5),AT595)</f>
        <v>0</v>
      </c>
      <c r="AV595" s="502">
        <f ca="1">IF(AND(AR595+AT595&gt;0,AS595+AU595&gt;0),COUNTIF(AV$6:AV594,"&gt;0")+1,0)</f>
        <v>0</v>
      </c>
    </row>
    <row r="596" spans="41:48">
      <c r="AO596" s="502">
        <v>17</v>
      </c>
      <c r="AP596" s="502">
        <v>2</v>
      </c>
      <c r="AQ596" s="502">
        <v>3</v>
      </c>
      <c r="AR596" s="506">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02">
        <f ca="1">COUNTIF(INDIRECT("H"&amp;(ROW()+12*(($AO596-1)*3+$AP596)-ROW())/12+5):INDIRECT("S"&amp;(ROW()+12*(($AO596-1)*3+$AP596)-ROW())/12+5),AR596)</f>
        <v>0</v>
      </c>
      <c r="AT596" s="506">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502">
        <f ca="1">COUNTIF(INDIRECT("U"&amp;(ROW()+12*(($AO596-1)*3+$AP596)-ROW())/12+5):INDIRECT("AF"&amp;(ROW()+12*(($AO596-1)*3+$AP596)-ROW())/12+5),AT596)</f>
        <v>0</v>
      </c>
      <c r="AV596" s="502">
        <f ca="1">IF(AND(AR596+AT596&gt;0,AS596+AU596&gt;0),COUNTIF(AV$6:AV595,"&gt;0")+1,0)</f>
        <v>0</v>
      </c>
    </row>
    <row r="597" spans="41:48">
      <c r="AO597" s="502">
        <v>17</v>
      </c>
      <c r="AP597" s="502">
        <v>2</v>
      </c>
      <c r="AQ597" s="502">
        <v>4</v>
      </c>
      <c r="AR597" s="506">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02">
        <f ca="1">COUNTIF(INDIRECT("H"&amp;(ROW()+12*(($AO597-1)*3+$AP597)-ROW())/12+5):INDIRECT("S"&amp;(ROW()+12*(($AO597-1)*3+$AP597)-ROW())/12+5),AR597)</f>
        <v>0</v>
      </c>
      <c r="AT597" s="506">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502">
        <f ca="1">COUNTIF(INDIRECT("U"&amp;(ROW()+12*(($AO597-1)*3+$AP597)-ROW())/12+5):INDIRECT("AF"&amp;(ROW()+12*(($AO597-1)*3+$AP597)-ROW())/12+5),AT597)</f>
        <v>0</v>
      </c>
      <c r="AV597" s="502">
        <f ca="1">IF(AND(AR597+AT597&gt;0,AS597+AU597&gt;0),COUNTIF(AV$6:AV596,"&gt;0")+1,0)</f>
        <v>0</v>
      </c>
    </row>
    <row r="598" spans="41:48">
      <c r="AO598" s="502">
        <v>17</v>
      </c>
      <c r="AP598" s="502">
        <v>2</v>
      </c>
      <c r="AQ598" s="502">
        <v>5</v>
      </c>
      <c r="AR598" s="506">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02">
        <f ca="1">COUNTIF(INDIRECT("H"&amp;(ROW()+12*(($AO598-1)*3+$AP598)-ROW())/12+5):INDIRECT("S"&amp;(ROW()+12*(($AO598-1)*3+$AP598)-ROW())/12+5),AR598)</f>
        <v>0</v>
      </c>
      <c r="AT598" s="506">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502">
        <f ca="1">COUNTIF(INDIRECT("U"&amp;(ROW()+12*(($AO598-1)*3+$AP598)-ROW())/12+5):INDIRECT("AF"&amp;(ROW()+12*(($AO598-1)*3+$AP598)-ROW())/12+5),AT598)</f>
        <v>0</v>
      </c>
      <c r="AV598" s="502">
        <f ca="1">IF(AND(AR598+AT598&gt;0,AS598+AU598&gt;0),COUNTIF(AV$6:AV597,"&gt;0")+1,0)</f>
        <v>0</v>
      </c>
    </row>
    <row r="599" spans="41:48">
      <c r="AO599" s="502">
        <v>17</v>
      </c>
      <c r="AP599" s="502">
        <v>2</v>
      </c>
      <c r="AQ599" s="502">
        <v>6</v>
      </c>
      <c r="AR599" s="506">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02">
        <f ca="1">COUNTIF(INDIRECT("H"&amp;(ROW()+12*(($AO599-1)*3+$AP599)-ROW())/12+5):INDIRECT("S"&amp;(ROW()+12*(($AO599-1)*3+$AP599)-ROW())/12+5),AR599)</f>
        <v>0</v>
      </c>
      <c r="AT599" s="506">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502">
        <f ca="1">COUNTIF(INDIRECT("U"&amp;(ROW()+12*(($AO599-1)*3+$AP599)-ROW())/12+5):INDIRECT("AF"&amp;(ROW()+12*(($AO599-1)*3+$AP599)-ROW())/12+5),AT599)</f>
        <v>0</v>
      </c>
      <c r="AV599" s="502">
        <f ca="1">IF(AND(AR599+AT599&gt;0,AS599+AU599&gt;0),COUNTIF(AV$6:AV598,"&gt;0")+1,0)</f>
        <v>0</v>
      </c>
    </row>
    <row r="600" spans="41:48">
      <c r="AO600" s="502">
        <v>17</v>
      </c>
      <c r="AP600" s="502">
        <v>2</v>
      </c>
      <c r="AQ600" s="502">
        <v>7</v>
      </c>
      <c r="AR600" s="506">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02">
        <f ca="1">COUNTIF(INDIRECT("H"&amp;(ROW()+12*(($AO600-1)*3+$AP600)-ROW())/12+5):INDIRECT("S"&amp;(ROW()+12*(($AO600-1)*3+$AP600)-ROW())/12+5),AR600)</f>
        <v>0</v>
      </c>
      <c r="AT600" s="506">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502">
        <f ca="1">COUNTIF(INDIRECT("U"&amp;(ROW()+12*(($AO600-1)*3+$AP600)-ROW())/12+5):INDIRECT("AF"&amp;(ROW()+12*(($AO600-1)*3+$AP600)-ROW())/12+5),AT600)</f>
        <v>0</v>
      </c>
      <c r="AV600" s="502">
        <f ca="1">IF(AND(AR600+AT600&gt;0,AS600+AU600&gt;0),COUNTIF(AV$6:AV599,"&gt;0")+1,0)</f>
        <v>0</v>
      </c>
    </row>
    <row r="601" spans="41:48">
      <c r="AO601" s="502">
        <v>17</v>
      </c>
      <c r="AP601" s="502">
        <v>2</v>
      </c>
      <c r="AQ601" s="502">
        <v>8</v>
      </c>
      <c r="AR601" s="506">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02">
        <f ca="1">COUNTIF(INDIRECT("H"&amp;(ROW()+12*(($AO601-1)*3+$AP601)-ROW())/12+5):INDIRECT("S"&amp;(ROW()+12*(($AO601-1)*3+$AP601)-ROW())/12+5),AR601)</f>
        <v>0</v>
      </c>
      <c r="AT601" s="506">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502">
        <f ca="1">COUNTIF(INDIRECT("U"&amp;(ROW()+12*(($AO601-1)*3+$AP601)-ROW())/12+5):INDIRECT("AF"&amp;(ROW()+12*(($AO601-1)*3+$AP601)-ROW())/12+5),AT601)</f>
        <v>0</v>
      </c>
      <c r="AV601" s="502">
        <f ca="1">IF(AND(AR601+AT601&gt;0,AS601+AU601&gt;0),COUNTIF(AV$6:AV600,"&gt;0")+1,0)</f>
        <v>0</v>
      </c>
    </row>
    <row r="602" spans="41:48">
      <c r="AO602" s="502">
        <v>17</v>
      </c>
      <c r="AP602" s="502">
        <v>2</v>
      </c>
      <c r="AQ602" s="502">
        <v>9</v>
      </c>
      <c r="AR602" s="506">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02">
        <f ca="1">COUNTIF(INDIRECT("H"&amp;(ROW()+12*(($AO602-1)*3+$AP602)-ROW())/12+5):INDIRECT("S"&amp;(ROW()+12*(($AO602-1)*3+$AP602)-ROW())/12+5),AR602)</f>
        <v>0</v>
      </c>
      <c r="AT602" s="506">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502">
        <f ca="1">COUNTIF(INDIRECT("U"&amp;(ROW()+12*(($AO602-1)*3+$AP602)-ROW())/12+5):INDIRECT("AF"&amp;(ROW()+12*(($AO602-1)*3+$AP602)-ROW())/12+5),AT602)</f>
        <v>0</v>
      </c>
      <c r="AV602" s="502">
        <f ca="1">IF(AND(AR602+AT602&gt;0,AS602+AU602&gt;0),COUNTIF(AV$6:AV601,"&gt;0")+1,0)</f>
        <v>0</v>
      </c>
    </row>
    <row r="603" spans="41:48">
      <c r="AO603" s="502">
        <v>17</v>
      </c>
      <c r="AP603" s="502">
        <v>2</v>
      </c>
      <c r="AQ603" s="502">
        <v>10</v>
      </c>
      <c r="AR603" s="506">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02">
        <f ca="1">COUNTIF(INDIRECT("H"&amp;(ROW()+12*(($AO603-1)*3+$AP603)-ROW())/12+5):INDIRECT("S"&amp;(ROW()+12*(($AO603-1)*3+$AP603)-ROW())/12+5),AR603)</f>
        <v>0</v>
      </c>
      <c r="AT603" s="506">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502">
        <f ca="1">COUNTIF(INDIRECT("U"&amp;(ROW()+12*(($AO603-1)*3+$AP603)-ROW())/12+5):INDIRECT("AF"&amp;(ROW()+12*(($AO603-1)*3+$AP603)-ROW())/12+5),AT603)</f>
        <v>0</v>
      </c>
      <c r="AV603" s="502">
        <f ca="1">IF(AND(AR603+AT603&gt;0,AS603+AU603&gt;0),COUNTIF(AV$6:AV602,"&gt;0")+1,0)</f>
        <v>0</v>
      </c>
    </row>
    <row r="604" spans="41:48">
      <c r="AO604" s="502">
        <v>17</v>
      </c>
      <c r="AP604" s="502">
        <v>2</v>
      </c>
      <c r="AQ604" s="502">
        <v>11</v>
      </c>
      <c r="AR604" s="506">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02">
        <f ca="1">COUNTIF(INDIRECT("H"&amp;(ROW()+12*(($AO604-1)*3+$AP604)-ROW())/12+5):INDIRECT("S"&amp;(ROW()+12*(($AO604-1)*3+$AP604)-ROW())/12+5),AR604)</f>
        <v>0</v>
      </c>
      <c r="AT604" s="506">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502">
        <f ca="1">COUNTIF(INDIRECT("U"&amp;(ROW()+12*(($AO604-1)*3+$AP604)-ROW())/12+5):INDIRECT("AF"&amp;(ROW()+12*(($AO604-1)*3+$AP604)-ROW())/12+5),AT604)</f>
        <v>0</v>
      </c>
      <c r="AV604" s="502">
        <f ca="1">IF(AND(AR604+AT604&gt;0,AS604+AU604&gt;0),COUNTIF(AV$6:AV603,"&gt;0")+1,0)</f>
        <v>0</v>
      </c>
    </row>
    <row r="605" spans="41:48">
      <c r="AO605" s="502">
        <v>17</v>
      </c>
      <c r="AP605" s="502">
        <v>2</v>
      </c>
      <c r="AQ605" s="502">
        <v>12</v>
      </c>
      <c r="AR605" s="506">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02">
        <f ca="1">COUNTIF(INDIRECT("H"&amp;(ROW()+12*(($AO605-1)*3+$AP605)-ROW())/12+5):INDIRECT("S"&amp;(ROW()+12*(($AO605-1)*3+$AP605)-ROW())/12+5),AR605)</f>
        <v>0</v>
      </c>
      <c r="AT605" s="506">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502">
        <f ca="1">COUNTIF(INDIRECT("U"&amp;(ROW()+12*(($AO605-1)*3+$AP605)-ROW())/12+5):INDIRECT("AF"&amp;(ROW()+12*(($AO605-1)*3+$AP605)-ROW())/12+5),AT605)</f>
        <v>0</v>
      </c>
      <c r="AV605" s="502">
        <f ca="1">IF(AND(AR605+AT605&gt;0,AS605+AU605&gt;0),COUNTIF(AV$6:AV604,"&gt;0")+1,0)</f>
        <v>0</v>
      </c>
    </row>
    <row r="606" spans="41:48">
      <c r="AO606" s="502">
        <v>17</v>
      </c>
      <c r="AP606" s="502">
        <v>3</v>
      </c>
      <c r="AQ606" s="502">
        <v>1</v>
      </c>
      <c r="AR606" s="506">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02">
        <f ca="1">COUNTIF(INDIRECT("H"&amp;(ROW()+12*(($AO606-1)*3+$AP606)-ROW())/12+5):INDIRECT("S"&amp;(ROW()+12*(($AO606-1)*3+$AP606)-ROW())/12+5),AR606)</f>
        <v>0</v>
      </c>
      <c r="AT606" s="506">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502">
        <f ca="1">COUNTIF(INDIRECT("U"&amp;(ROW()+12*(($AO606-1)*3+$AP606)-ROW())/12+5):INDIRECT("AF"&amp;(ROW()+12*(($AO606-1)*3+$AP606)-ROW())/12+5),AT606)</f>
        <v>0</v>
      </c>
      <c r="AV606" s="502">
        <f ca="1">IF(AND(AR606+AT606&gt;0,AS606+AU606&gt;0),COUNTIF(AV$6:AV605,"&gt;0")+1,0)</f>
        <v>0</v>
      </c>
    </row>
    <row r="607" spans="41:48">
      <c r="AO607" s="502">
        <v>17</v>
      </c>
      <c r="AP607" s="502">
        <v>3</v>
      </c>
      <c r="AQ607" s="502">
        <v>2</v>
      </c>
      <c r="AR607" s="506">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02">
        <f ca="1">COUNTIF(INDIRECT("H"&amp;(ROW()+12*(($AO607-1)*3+$AP607)-ROW())/12+5):INDIRECT("S"&amp;(ROW()+12*(($AO607-1)*3+$AP607)-ROW())/12+5),AR607)</f>
        <v>0</v>
      </c>
      <c r="AT607" s="506">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502">
        <f ca="1">COUNTIF(INDIRECT("U"&amp;(ROW()+12*(($AO607-1)*3+$AP607)-ROW())/12+5):INDIRECT("AF"&amp;(ROW()+12*(($AO607-1)*3+$AP607)-ROW())/12+5),AT607)</f>
        <v>0</v>
      </c>
      <c r="AV607" s="502">
        <f ca="1">IF(AND(AR607+AT607&gt;0,AS607+AU607&gt;0),COUNTIF(AV$6:AV606,"&gt;0")+1,0)</f>
        <v>0</v>
      </c>
    </row>
    <row r="608" spans="41:48">
      <c r="AO608" s="502">
        <v>17</v>
      </c>
      <c r="AP608" s="502">
        <v>3</v>
      </c>
      <c r="AQ608" s="502">
        <v>3</v>
      </c>
      <c r="AR608" s="506">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02">
        <f ca="1">COUNTIF(INDIRECT("H"&amp;(ROW()+12*(($AO608-1)*3+$AP608)-ROW())/12+5):INDIRECT("S"&amp;(ROW()+12*(($AO608-1)*3+$AP608)-ROW())/12+5),AR608)</f>
        <v>0</v>
      </c>
      <c r="AT608" s="506">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502">
        <f ca="1">COUNTIF(INDIRECT("U"&amp;(ROW()+12*(($AO608-1)*3+$AP608)-ROW())/12+5):INDIRECT("AF"&amp;(ROW()+12*(($AO608-1)*3+$AP608)-ROW())/12+5),AT608)</f>
        <v>0</v>
      </c>
      <c r="AV608" s="502">
        <f ca="1">IF(AND(AR608+AT608&gt;0,AS608+AU608&gt;0),COUNTIF(AV$6:AV607,"&gt;0")+1,0)</f>
        <v>0</v>
      </c>
    </row>
    <row r="609" spans="41:48">
      <c r="AO609" s="502">
        <v>17</v>
      </c>
      <c r="AP609" s="502">
        <v>3</v>
      </c>
      <c r="AQ609" s="502">
        <v>4</v>
      </c>
      <c r="AR609" s="506">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02">
        <f ca="1">COUNTIF(INDIRECT("H"&amp;(ROW()+12*(($AO609-1)*3+$AP609)-ROW())/12+5):INDIRECT("S"&amp;(ROW()+12*(($AO609-1)*3+$AP609)-ROW())/12+5),AR609)</f>
        <v>0</v>
      </c>
      <c r="AT609" s="506">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502">
        <f ca="1">COUNTIF(INDIRECT("U"&amp;(ROW()+12*(($AO609-1)*3+$AP609)-ROW())/12+5):INDIRECT("AF"&amp;(ROW()+12*(($AO609-1)*3+$AP609)-ROW())/12+5),AT609)</f>
        <v>0</v>
      </c>
      <c r="AV609" s="502">
        <f ca="1">IF(AND(AR609+AT609&gt;0,AS609+AU609&gt;0),COUNTIF(AV$6:AV608,"&gt;0")+1,0)</f>
        <v>0</v>
      </c>
    </row>
    <row r="610" spans="41:48">
      <c r="AO610" s="502">
        <v>17</v>
      </c>
      <c r="AP610" s="502">
        <v>3</v>
      </c>
      <c r="AQ610" s="502">
        <v>5</v>
      </c>
      <c r="AR610" s="506">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02">
        <f ca="1">COUNTIF(INDIRECT("H"&amp;(ROW()+12*(($AO610-1)*3+$AP610)-ROW())/12+5):INDIRECT("S"&amp;(ROW()+12*(($AO610-1)*3+$AP610)-ROW())/12+5),AR610)</f>
        <v>0</v>
      </c>
      <c r="AT610" s="506">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502">
        <f ca="1">COUNTIF(INDIRECT("U"&amp;(ROW()+12*(($AO610-1)*3+$AP610)-ROW())/12+5):INDIRECT("AF"&amp;(ROW()+12*(($AO610-1)*3+$AP610)-ROW())/12+5),AT610)</f>
        <v>0</v>
      </c>
      <c r="AV610" s="502">
        <f ca="1">IF(AND(AR610+AT610&gt;0,AS610+AU610&gt;0),COUNTIF(AV$6:AV609,"&gt;0")+1,0)</f>
        <v>0</v>
      </c>
    </row>
    <row r="611" spans="41:48">
      <c r="AO611" s="502">
        <v>17</v>
      </c>
      <c r="AP611" s="502">
        <v>3</v>
      </c>
      <c r="AQ611" s="502">
        <v>6</v>
      </c>
      <c r="AR611" s="506">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02">
        <f ca="1">COUNTIF(INDIRECT("H"&amp;(ROW()+12*(($AO611-1)*3+$AP611)-ROW())/12+5):INDIRECT("S"&amp;(ROW()+12*(($AO611-1)*3+$AP611)-ROW())/12+5),AR611)</f>
        <v>0</v>
      </c>
      <c r="AT611" s="506">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502">
        <f ca="1">COUNTIF(INDIRECT("U"&amp;(ROW()+12*(($AO611-1)*3+$AP611)-ROW())/12+5):INDIRECT("AF"&amp;(ROW()+12*(($AO611-1)*3+$AP611)-ROW())/12+5),AT611)</f>
        <v>0</v>
      </c>
      <c r="AV611" s="502">
        <f ca="1">IF(AND(AR611+AT611&gt;0,AS611+AU611&gt;0),COUNTIF(AV$6:AV610,"&gt;0")+1,0)</f>
        <v>0</v>
      </c>
    </row>
    <row r="612" spans="41:48">
      <c r="AO612" s="502">
        <v>17</v>
      </c>
      <c r="AP612" s="502">
        <v>3</v>
      </c>
      <c r="AQ612" s="502">
        <v>7</v>
      </c>
      <c r="AR612" s="506">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02">
        <f ca="1">COUNTIF(INDIRECT("H"&amp;(ROW()+12*(($AO612-1)*3+$AP612)-ROW())/12+5):INDIRECT("S"&amp;(ROW()+12*(($AO612-1)*3+$AP612)-ROW())/12+5),AR612)</f>
        <v>0</v>
      </c>
      <c r="AT612" s="506">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502">
        <f ca="1">COUNTIF(INDIRECT("U"&amp;(ROW()+12*(($AO612-1)*3+$AP612)-ROW())/12+5):INDIRECT("AF"&amp;(ROW()+12*(($AO612-1)*3+$AP612)-ROW())/12+5),AT612)</f>
        <v>0</v>
      </c>
      <c r="AV612" s="502">
        <f ca="1">IF(AND(AR612+AT612&gt;0,AS612+AU612&gt;0),COUNTIF(AV$6:AV611,"&gt;0")+1,0)</f>
        <v>0</v>
      </c>
    </row>
    <row r="613" spans="41:48">
      <c r="AO613" s="502">
        <v>17</v>
      </c>
      <c r="AP613" s="502">
        <v>3</v>
      </c>
      <c r="AQ613" s="502">
        <v>8</v>
      </c>
      <c r="AR613" s="506">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02">
        <f ca="1">COUNTIF(INDIRECT("H"&amp;(ROW()+12*(($AO613-1)*3+$AP613)-ROW())/12+5):INDIRECT("S"&amp;(ROW()+12*(($AO613-1)*3+$AP613)-ROW())/12+5),AR613)</f>
        <v>0</v>
      </c>
      <c r="AT613" s="506">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502">
        <f ca="1">COUNTIF(INDIRECT("U"&amp;(ROW()+12*(($AO613-1)*3+$AP613)-ROW())/12+5):INDIRECT("AF"&amp;(ROW()+12*(($AO613-1)*3+$AP613)-ROW())/12+5),AT613)</f>
        <v>0</v>
      </c>
      <c r="AV613" s="502">
        <f ca="1">IF(AND(AR613+AT613&gt;0,AS613+AU613&gt;0),COUNTIF(AV$6:AV612,"&gt;0")+1,0)</f>
        <v>0</v>
      </c>
    </row>
    <row r="614" spans="41:48">
      <c r="AO614" s="502">
        <v>17</v>
      </c>
      <c r="AP614" s="502">
        <v>3</v>
      </c>
      <c r="AQ614" s="502">
        <v>9</v>
      </c>
      <c r="AR614" s="506">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02">
        <f ca="1">COUNTIF(INDIRECT("H"&amp;(ROW()+12*(($AO614-1)*3+$AP614)-ROW())/12+5):INDIRECT("S"&amp;(ROW()+12*(($AO614-1)*3+$AP614)-ROW())/12+5),AR614)</f>
        <v>0</v>
      </c>
      <c r="AT614" s="506">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502">
        <f ca="1">COUNTIF(INDIRECT("U"&amp;(ROW()+12*(($AO614-1)*3+$AP614)-ROW())/12+5):INDIRECT("AF"&amp;(ROW()+12*(($AO614-1)*3+$AP614)-ROW())/12+5),AT614)</f>
        <v>0</v>
      </c>
      <c r="AV614" s="502">
        <f ca="1">IF(AND(AR614+AT614&gt;0,AS614+AU614&gt;0),COUNTIF(AV$6:AV613,"&gt;0")+1,0)</f>
        <v>0</v>
      </c>
    </row>
    <row r="615" spans="41:48">
      <c r="AO615" s="502">
        <v>17</v>
      </c>
      <c r="AP615" s="502">
        <v>3</v>
      </c>
      <c r="AQ615" s="502">
        <v>10</v>
      </c>
      <c r="AR615" s="506">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02">
        <f ca="1">COUNTIF(INDIRECT("H"&amp;(ROW()+12*(($AO615-1)*3+$AP615)-ROW())/12+5):INDIRECT("S"&amp;(ROW()+12*(($AO615-1)*3+$AP615)-ROW())/12+5),AR615)</f>
        <v>0</v>
      </c>
      <c r="AT615" s="506">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502">
        <f ca="1">COUNTIF(INDIRECT("U"&amp;(ROW()+12*(($AO615-1)*3+$AP615)-ROW())/12+5):INDIRECT("AF"&amp;(ROW()+12*(($AO615-1)*3+$AP615)-ROW())/12+5),AT615)</f>
        <v>0</v>
      </c>
      <c r="AV615" s="502">
        <f ca="1">IF(AND(AR615+AT615&gt;0,AS615+AU615&gt;0),COUNTIF(AV$6:AV614,"&gt;0")+1,0)</f>
        <v>0</v>
      </c>
    </row>
    <row r="616" spans="41:48">
      <c r="AO616" s="502">
        <v>17</v>
      </c>
      <c r="AP616" s="502">
        <v>3</v>
      </c>
      <c r="AQ616" s="502">
        <v>11</v>
      </c>
      <c r="AR616" s="506">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02">
        <f ca="1">COUNTIF(INDIRECT("H"&amp;(ROW()+12*(($AO616-1)*3+$AP616)-ROW())/12+5):INDIRECT("S"&amp;(ROW()+12*(($AO616-1)*3+$AP616)-ROW())/12+5),AR616)</f>
        <v>0</v>
      </c>
      <c r="AT616" s="506">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502">
        <f ca="1">COUNTIF(INDIRECT("U"&amp;(ROW()+12*(($AO616-1)*3+$AP616)-ROW())/12+5):INDIRECT("AF"&amp;(ROW()+12*(($AO616-1)*3+$AP616)-ROW())/12+5),AT616)</f>
        <v>0</v>
      </c>
      <c r="AV616" s="502">
        <f ca="1">IF(AND(AR616+AT616&gt;0,AS616+AU616&gt;0),COUNTIF(AV$6:AV615,"&gt;0")+1,0)</f>
        <v>0</v>
      </c>
    </row>
    <row r="617" spans="41:48">
      <c r="AO617" s="502">
        <v>17</v>
      </c>
      <c r="AP617" s="502">
        <v>3</v>
      </c>
      <c r="AQ617" s="502">
        <v>12</v>
      </c>
      <c r="AR617" s="506">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02">
        <f ca="1">COUNTIF(INDIRECT("H"&amp;(ROW()+12*(($AO617-1)*3+$AP617)-ROW())/12+5):INDIRECT("S"&amp;(ROW()+12*(($AO617-1)*3+$AP617)-ROW())/12+5),AR617)</f>
        <v>0</v>
      </c>
      <c r="AT617" s="506">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502">
        <f ca="1">COUNTIF(INDIRECT("U"&amp;(ROW()+12*(($AO617-1)*3+$AP617)-ROW())/12+5):INDIRECT("AF"&amp;(ROW()+12*(($AO617-1)*3+$AP617)-ROW())/12+5),AT617)</f>
        <v>0</v>
      </c>
      <c r="AV617" s="502">
        <f ca="1">IF(AND(AR617+AT617&gt;0,AS617+AU617&gt;0),COUNTIF(AV$6:AV616,"&gt;0")+1,0)</f>
        <v>0</v>
      </c>
    </row>
    <row r="618" spans="41:48">
      <c r="AO618" s="502">
        <v>18</v>
      </c>
      <c r="AP618" s="502">
        <v>1</v>
      </c>
      <c r="AQ618" s="502">
        <v>1</v>
      </c>
      <c r="AR618" s="506">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02">
        <f ca="1">COUNTIF(INDIRECT("H"&amp;(ROW()+12*(($AO618-1)*3+$AP618)-ROW())/12+5):INDIRECT("S"&amp;(ROW()+12*(($AO618-1)*3+$AP618)-ROW())/12+5),AR618)</f>
        <v>0</v>
      </c>
      <c r="AT618" s="506">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502">
        <f ca="1">COUNTIF(INDIRECT("U"&amp;(ROW()+12*(($AO618-1)*3+$AP618)-ROW())/12+5):INDIRECT("AF"&amp;(ROW()+12*(($AO618-1)*3+$AP618)-ROW())/12+5),AT618)</f>
        <v>0</v>
      </c>
      <c r="AV618" s="502">
        <f ca="1">IF(AND(AR618+AT618&gt;0,AS618+AU618&gt;0),COUNTIF(AV$6:AV617,"&gt;0")+1,0)</f>
        <v>0</v>
      </c>
    </row>
    <row r="619" spans="41:48">
      <c r="AO619" s="502">
        <v>18</v>
      </c>
      <c r="AP619" s="502">
        <v>1</v>
      </c>
      <c r="AQ619" s="502">
        <v>2</v>
      </c>
      <c r="AR619" s="506">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02">
        <f ca="1">COUNTIF(INDIRECT("H"&amp;(ROW()+12*(($AO619-1)*3+$AP619)-ROW())/12+5):INDIRECT("S"&amp;(ROW()+12*(($AO619-1)*3+$AP619)-ROW())/12+5),AR619)</f>
        <v>0</v>
      </c>
      <c r="AT619" s="506">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502">
        <f ca="1">COUNTIF(INDIRECT("U"&amp;(ROW()+12*(($AO619-1)*3+$AP619)-ROW())/12+5):INDIRECT("AF"&amp;(ROW()+12*(($AO619-1)*3+$AP619)-ROW())/12+5),AT619)</f>
        <v>0</v>
      </c>
      <c r="AV619" s="502">
        <f ca="1">IF(AND(AR619+AT619&gt;0,AS619+AU619&gt;0),COUNTIF(AV$6:AV618,"&gt;0")+1,0)</f>
        <v>0</v>
      </c>
    </row>
    <row r="620" spans="41:48">
      <c r="AO620" s="502">
        <v>18</v>
      </c>
      <c r="AP620" s="502">
        <v>1</v>
      </c>
      <c r="AQ620" s="502">
        <v>3</v>
      </c>
      <c r="AR620" s="506">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02">
        <f ca="1">COUNTIF(INDIRECT("H"&amp;(ROW()+12*(($AO620-1)*3+$AP620)-ROW())/12+5):INDIRECT("S"&amp;(ROW()+12*(($AO620-1)*3+$AP620)-ROW())/12+5),AR620)</f>
        <v>0</v>
      </c>
      <c r="AT620" s="506">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502">
        <f ca="1">COUNTIF(INDIRECT("U"&amp;(ROW()+12*(($AO620-1)*3+$AP620)-ROW())/12+5):INDIRECT("AF"&amp;(ROW()+12*(($AO620-1)*3+$AP620)-ROW())/12+5),AT620)</f>
        <v>0</v>
      </c>
      <c r="AV620" s="502">
        <f ca="1">IF(AND(AR620+AT620&gt;0,AS620+AU620&gt;0),COUNTIF(AV$6:AV619,"&gt;0")+1,0)</f>
        <v>0</v>
      </c>
    </row>
    <row r="621" spans="41:48">
      <c r="AO621" s="502">
        <v>18</v>
      </c>
      <c r="AP621" s="502">
        <v>1</v>
      </c>
      <c r="AQ621" s="502">
        <v>4</v>
      </c>
      <c r="AR621" s="506">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02">
        <f ca="1">COUNTIF(INDIRECT("H"&amp;(ROW()+12*(($AO621-1)*3+$AP621)-ROW())/12+5):INDIRECT("S"&amp;(ROW()+12*(($AO621-1)*3+$AP621)-ROW())/12+5),AR621)</f>
        <v>0</v>
      </c>
      <c r="AT621" s="506">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502">
        <f ca="1">COUNTIF(INDIRECT("U"&amp;(ROW()+12*(($AO621-1)*3+$AP621)-ROW())/12+5):INDIRECT("AF"&amp;(ROW()+12*(($AO621-1)*3+$AP621)-ROW())/12+5),AT621)</f>
        <v>0</v>
      </c>
      <c r="AV621" s="502">
        <f ca="1">IF(AND(AR621+AT621&gt;0,AS621+AU621&gt;0),COUNTIF(AV$6:AV620,"&gt;0")+1,0)</f>
        <v>0</v>
      </c>
    </row>
    <row r="622" spans="41:48">
      <c r="AO622" s="502">
        <v>18</v>
      </c>
      <c r="AP622" s="502">
        <v>1</v>
      </c>
      <c r="AQ622" s="502">
        <v>5</v>
      </c>
      <c r="AR622" s="506">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02">
        <f ca="1">COUNTIF(INDIRECT("H"&amp;(ROW()+12*(($AO622-1)*3+$AP622)-ROW())/12+5):INDIRECT("S"&amp;(ROW()+12*(($AO622-1)*3+$AP622)-ROW())/12+5),AR622)</f>
        <v>0</v>
      </c>
      <c r="AT622" s="506">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502">
        <f ca="1">COUNTIF(INDIRECT("U"&amp;(ROW()+12*(($AO622-1)*3+$AP622)-ROW())/12+5):INDIRECT("AF"&amp;(ROW()+12*(($AO622-1)*3+$AP622)-ROW())/12+5),AT622)</f>
        <v>0</v>
      </c>
      <c r="AV622" s="502">
        <f ca="1">IF(AND(AR622+AT622&gt;0,AS622+AU622&gt;0),COUNTIF(AV$6:AV621,"&gt;0")+1,0)</f>
        <v>0</v>
      </c>
    </row>
    <row r="623" spans="41:48">
      <c r="AO623" s="502">
        <v>18</v>
      </c>
      <c r="AP623" s="502">
        <v>1</v>
      </c>
      <c r="AQ623" s="502">
        <v>6</v>
      </c>
      <c r="AR623" s="506">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02">
        <f ca="1">COUNTIF(INDIRECT("H"&amp;(ROW()+12*(($AO623-1)*3+$AP623)-ROW())/12+5):INDIRECT("S"&amp;(ROW()+12*(($AO623-1)*3+$AP623)-ROW())/12+5),AR623)</f>
        <v>0</v>
      </c>
      <c r="AT623" s="506">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502">
        <f ca="1">COUNTIF(INDIRECT("U"&amp;(ROW()+12*(($AO623-1)*3+$AP623)-ROW())/12+5):INDIRECT("AF"&amp;(ROW()+12*(($AO623-1)*3+$AP623)-ROW())/12+5),AT623)</f>
        <v>0</v>
      </c>
      <c r="AV623" s="502">
        <f ca="1">IF(AND(AR623+AT623&gt;0,AS623+AU623&gt;0),COUNTIF(AV$6:AV622,"&gt;0")+1,0)</f>
        <v>0</v>
      </c>
    </row>
    <row r="624" spans="41:48">
      <c r="AO624" s="502">
        <v>18</v>
      </c>
      <c r="AP624" s="502">
        <v>1</v>
      </c>
      <c r="AQ624" s="502">
        <v>7</v>
      </c>
      <c r="AR624" s="506">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02">
        <f ca="1">COUNTIF(INDIRECT("H"&amp;(ROW()+12*(($AO624-1)*3+$AP624)-ROW())/12+5):INDIRECT("S"&amp;(ROW()+12*(($AO624-1)*3+$AP624)-ROW())/12+5),AR624)</f>
        <v>0</v>
      </c>
      <c r="AT624" s="506">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502">
        <f ca="1">COUNTIF(INDIRECT("U"&amp;(ROW()+12*(($AO624-1)*3+$AP624)-ROW())/12+5):INDIRECT("AF"&amp;(ROW()+12*(($AO624-1)*3+$AP624)-ROW())/12+5),AT624)</f>
        <v>0</v>
      </c>
      <c r="AV624" s="502">
        <f ca="1">IF(AND(AR624+AT624&gt;0,AS624+AU624&gt;0),COUNTIF(AV$6:AV623,"&gt;0")+1,0)</f>
        <v>0</v>
      </c>
    </row>
    <row r="625" spans="41:48">
      <c r="AO625" s="502">
        <v>18</v>
      </c>
      <c r="AP625" s="502">
        <v>1</v>
      </c>
      <c r="AQ625" s="502">
        <v>8</v>
      </c>
      <c r="AR625" s="506">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02">
        <f ca="1">COUNTIF(INDIRECT("H"&amp;(ROW()+12*(($AO625-1)*3+$AP625)-ROW())/12+5):INDIRECT("S"&amp;(ROW()+12*(($AO625-1)*3+$AP625)-ROW())/12+5),AR625)</f>
        <v>0</v>
      </c>
      <c r="AT625" s="506">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502">
        <f ca="1">COUNTIF(INDIRECT("U"&amp;(ROW()+12*(($AO625-1)*3+$AP625)-ROW())/12+5):INDIRECT("AF"&amp;(ROW()+12*(($AO625-1)*3+$AP625)-ROW())/12+5),AT625)</f>
        <v>0</v>
      </c>
      <c r="AV625" s="502">
        <f ca="1">IF(AND(AR625+AT625&gt;0,AS625+AU625&gt;0),COUNTIF(AV$6:AV624,"&gt;0")+1,0)</f>
        <v>0</v>
      </c>
    </row>
    <row r="626" spans="41:48">
      <c r="AO626" s="502">
        <v>18</v>
      </c>
      <c r="AP626" s="502">
        <v>1</v>
      </c>
      <c r="AQ626" s="502">
        <v>9</v>
      </c>
      <c r="AR626" s="506">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02">
        <f ca="1">COUNTIF(INDIRECT("H"&amp;(ROW()+12*(($AO626-1)*3+$AP626)-ROW())/12+5):INDIRECT("S"&amp;(ROW()+12*(($AO626-1)*3+$AP626)-ROW())/12+5),AR626)</f>
        <v>0</v>
      </c>
      <c r="AT626" s="506">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502">
        <f ca="1">COUNTIF(INDIRECT("U"&amp;(ROW()+12*(($AO626-1)*3+$AP626)-ROW())/12+5):INDIRECT("AF"&amp;(ROW()+12*(($AO626-1)*3+$AP626)-ROW())/12+5),AT626)</f>
        <v>0</v>
      </c>
      <c r="AV626" s="502">
        <f ca="1">IF(AND(AR626+AT626&gt;0,AS626+AU626&gt;0),COUNTIF(AV$6:AV625,"&gt;0")+1,0)</f>
        <v>0</v>
      </c>
    </row>
    <row r="627" spans="41:48">
      <c r="AO627" s="502">
        <v>18</v>
      </c>
      <c r="AP627" s="502">
        <v>1</v>
      </c>
      <c r="AQ627" s="502">
        <v>10</v>
      </c>
      <c r="AR627" s="506">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02">
        <f ca="1">COUNTIF(INDIRECT("H"&amp;(ROW()+12*(($AO627-1)*3+$AP627)-ROW())/12+5):INDIRECT("S"&amp;(ROW()+12*(($AO627-1)*3+$AP627)-ROW())/12+5),AR627)</f>
        <v>0</v>
      </c>
      <c r="AT627" s="506">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502">
        <f ca="1">COUNTIF(INDIRECT("U"&amp;(ROW()+12*(($AO627-1)*3+$AP627)-ROW())/12+5):INDIRECT("AF"&amp;(ROW()+12*(($AO627-1)*3+$AP627)-ROW())/12+5),AT627)</f>
        <v>0</v>
      </c>
      <c r="AV627" s="502">
        <f ca="1">IF(AND(AR627+AT627&gt;0,AS627+AU627&gt;0),COUNTIF(AV$6:AV626,"&gt;0")+1,0)</f>
        <v>0</v>
      </c>
    </row>
    <row r="628" spans="41:48">
      <c r="AO628" s="502">
        <v>18</v>
      </c>
      <c r="AP628" s="502">
        <v>1</v>
      </c>
      <c r="AQ628" s="502">
        <v>11</v>
      </c>
      <c r="AR628" s="506">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02">
        <f ca="1">COUNTIF(INDIRECT("H"&amp;(ROW()+12*(($AO628-1)*3+$AP628)-ROW())/12+5):INDIRECT("S"&amp;(ROW()+12*(($AO628-1)*3+$AP628)-ROW())/12+5),AR628)</f>
        <v>0</v>
      </c>
      <c r="AT628" s="506">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502">
        <f ca="1">COUNTIF(INDIRECT("U"&amp;(ROW()+12*(($AO628-1)*3+$AP628)-ROW())/12+5):INDIRECT("AF"&amp;(ROW()+12*(($AO628-1)*3+$AP628)-ROW())/12+5),AT628)</f>
        <v>0</v>
      </c>
      <c r="AV628" s="502">
        <f ca="1">IF(AND(AR628+AT628&gt;0,AS628+AU628&gt;0),COUNTIF(AV$6:AV627,"&gt;0")+1,0)</f>
        <v>0</v>
      </c>
    </row>
    <row r="629" spans="41:48">
      <c r="AO629" s="502">
        <v>18</v>
      </c>
      <c r="AP629" s="502">
        <v>1</v>
      </c>
      <c r="AQ629" s="502">
        <v>12</v>
      </c>
      <c r="AR629" s="506">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02">
        <f ca="1">COUNTIF(INDIRECT("H"&amp;(ROW()+12*(($AO629-1)*3+$AP629)-ROW())/12+5):INDIRECT("S"&amp;(ROW()+12*(($AO629-1)*3+$AP629)-ROW())/12+5),AR629)</f>
        <v>0</v>
      </c>
      <c r="AT629" s="506">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502">
        <f ca="1">COUNTIF(INDIRECT("U"&amp;(ROW()+12*(($AO629-1)*3+$AP629)-ROW())/12+5):INDIRECT("AF"&amp;(ROW()+12*(($AO629-1)*3+$AP629)-ROW())/12+5),AT629)</f>
        <v>0</v>
      </c>
      <c r="AV629" s="502">
        <f ca="1">IF(AND(AR629+AT629&gt;0,AS629+AU629&gt;0),COUNTIF(AV$6:AV628,"&gt;0")+1,0)</f>
        <v>0</v>
      </c>
    </row>
    <row r="630" spans="41:48">
      <c r="AO630" s="502">
        <v>18</v>
      </c>
      <c r="AP630" s="502">
        <v>2</v>
      </c>
      <c r="AQ630" s="502">
        <v>1</v>
      </c>
      <c r="AR630" s="506">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02">
        <f ca="1">COUNTIF(INDIRECT("H"&amp;(ROW()+12*(($AO630-1)*3+$AP630)-ROW())/12+5):INDIRECT("S"&amp;(ROW()+12*(($AO630-1)*3+$AP630)-ROW())/12+5),AR630)</f>
        <v>0</v>
      </c>
      <c r="AT630" s="506">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502">
        <f ca="1">COUNTIF(INDIRECT("U"&amp;(ROW()+12*(($AO630-1)*3+$AP630)-ROW())/12+5):INDIRECT("AF"&amp;(ROW()+12*(($AO630-1)*3+$AP630)-ROW())/12+5),AT630)</f>
        <v>0</v>
      </c>
      <c r="AV630" s="502">
        <f ca="1">IF(AND(AR630+AT630&gt;0,AS630+AU630&gt;0),COUNTIF(AV$6:AV629,"&gt;0")+1,0)</f>
        <v>0</v>
      </c>
    </row>
    <row r="631" spans="41:48">
      <c r="AO631" s="502">
        <v>18</v>
      </c>
      <c r="AP631" s="502">
        <v>2</v>
      </c>
      <c r="AQ631" s="502">
        <v>2</v>
      </c>
      <c r="AR631" s="506">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02">
        <f ca="1">COUNTIF(INDIRECT("H"&amp;(ROW()+12*(($AO631-1)*3+$AP631)-ROW())/12+5):INDIRECT("S"&amp;(ROW()+12*(($AO631-1)*3+$AP631)-ROW())/12+5),AR631)</f>
        <v>0</v>
      </c>
      <c r="AT631" s="506">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502">
        <f ca="1">COUNTIF(INDIRECT("U"&amp;(ROW()+12*(($AO631-1)*3+$AP631)-ROW())/12+5):INDIRECT("AF"&amp;(ROW()+12*(($AO631-1)*3+$AP631)-ROW())/12+5),AT631)</f>
        <v>0</v>
      </c>
      <c r="AV631" s="502">
        <f ca="1">IF(AND(AR631+AT631&gt;0,AS631+AU631&gt;0),COUNTIF(AV$6:AV630,"&gt;0")+1,0)</f>
        <v>0</v>
      </c>
    </row>
    <row r="632" spans="41:48">
      <c r="AO632" s="502">
        <v>18</v>
      </c>
      <c r="AP632" s="502">
        <v>2</v>
      </c>
      <c r="AQ632" s="502">
        <v>3</v>
      </c>
      <c r="AR632" s="506">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02">
        <f ca="1">COUNTIF(INDIRECT("H"&amp;(ROW()+12*(($AO632-1)*3+$AP632)-ROW())/12+5):INDIRECT("S"&amp;(ROW()+12*(($AO632-1)*3+$AP632)-ROW())/12+5),AR632)</f>
        <v>0</v>
      </c>
      <c r="AT632" s="506">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502">
        <f ca="1">COUNTIF(INDIRECT("U"&amp;(ROW()+12*(($AO632-1)*3+$AP632)-ROW())/12+5):INDIRECT("AF"&amp;(ROW()+12*(($AO632-1)*3+$AP632)-ROW())/12+5),AT632)</f>
        <v>0</v>
      </c>
      <c r="AV632" s="502">
        <f ca="1">IF(AND(AR632+AT632&gt;0,AS632+AU632&gt;0),COUNTIF(AV$6:AV631,"&gt;0")+1,0)</f>
        <v>0</v>
      </c>
    </row>
    <row r="633" spans="41:48">
      <c r="AO633" s="502">
        <v>18</v>
      </c>
      <c r="AP633" s="502">
        <v>2</v>
      </c>
      <c r="AQ633" s="502">
        <v>4</v>
      </c>
      <c r="AR633" s="506">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02">
        <f ca="1">COUNTIF(INDIRECT("H"&amp;(ROW()+12*(($AO633-1)*3+$AP633)-ROW())/12+5):INDIRECT("S"&amp;(ROW()+12*(($AO633-1)*3+$AP633)-ROW())/12+5),AR633)</f>
        <v>0</v>
      </c>
      <c r="AT633" s="506">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502">
        <f ca="1">COUNTIF(INDIRECT("U"&amp;(ROW()+12*(($AO633-1)*3+$AP633)-ROW())/12+5):INDIRECT("AF"&amp;(ROW()+12*(($AO633-1)*3+$AP633)-ROW())/12+5),AT633)</f>
        <v>0</v>
      </c>
      <c r="AV633" s="502">
        <f ca="1">IF(AND(AR633+AT633&gt;0,AS633+AU633&gt;0),COUNTIF(AV$6:AV632,"&gt;0")+1,0)</f>
        <v>0</v>
      </c>
    </row>
    <row r="634" spans="41:48">
      <c r="AO634" s="502">
        <v>18</v>
      </c>
      <c r="AP634" s="502">
        <v>2</v>
      </c>
      <c r="AQ634" s="502">
        <v>5</v>
      </c>
      <c r="AR634" s="506">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02">
        <f ca="1">COUNTIF(INDIRECT("H"&amp;(ROW()+12*(($AO634-1)*3+$AP634)-ROW())/12+5):INDIRECT("S"&amp;(ROW()+12*(($AO634-1)*3+$AP634)-ROW())/12+5),AR634)</f>
        <v>0</v>
      </c>
      <c r="AT634" s="506">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502">
        <f ca="1">COUNTIF(INDIRECT("U"&amp;(ROW()+12*(($AO634-1)*3+$AP634)-ROW())/12+5):INDIRECT("AF"&amp;(ROW()+12*(($AO634-1)*3+$AP634)-ROW())/12+5),AT634)</f>
        <v>0</v>
      </c>
      <c r="AV634" s="502">
        <f ca="1">IF(AND(AR634+AT634&gt;0,AS634+AU634&gt;0),COUNTIF(AV$6:AV633,"&gt;0")+1,0)</f>
        <v>0</v>
      </c>
    </row>
    <row r="635" spans="41:48">
      <c r="AO635" s="502">
        <v>18</v>
      </c>
      <c r="AP635" s="502">
        <v>2</v>
      </c>
      <c r="AQ635" s="502">
        <v>6</v>
      </c>
      <c r="AR635" s="506">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02">
        <f ca="1">COUNTIF(INDIRECT("H"&amp;(ROW()+12*(($AO635-1)*3+$AP635)-ROW())/12+5):INDIRECT("S"&amp;(ROW()+12*(($AO635-1)*3+$AP635)-ROW())/12+5),AR635)</f>
        <v>0</v>
      </c>
      <c r="AT635" s="506">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502">
        <f ca="1">COUNTIF(INDIRECT("U"&amp;(ROW()+12*(($AO635-1)*3+$AP635)-ROW())/12+5):INDIRECT("AF"&amp;(ROW()+12*(($AO635-1)*3+$AP635)-ROW())/12+5),AT635)</f>
        <v>0</v>
      </c>
      <c r="AV635" s="502">
        <f ca="1">IF(AND(AR635+AT635&gt;0,AS635+AU635&gt;0),COUNTIF(AV$6:AV634,"&gt;0")+1,0)</f>
        <v>0</v>
      </c>
    </row>
    <row r="636" spans="41:48">
      <c r="AO636" s="502">
        <v>18</v>
      </c>
      <c r="AP636" s="502">
        <v>2</v>
      </c>
      <c r="AQ636" s="502">
        <v>7</v>
      </c>
      <c r="AR636" s="506">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02">
        <f ca="1">COUNTIF(INDIRECT("H"&amp;(ROW()+12*(($AO636-1)*3+$AP636)-ROW())/12+5):INDIRECT("S"&amp;(ROW()+12*(($AO636-1)*3+$AP636)-ROW())/12+5),AR636)</f>
        <v>0</v>
      </c>
      <c r="AT636" s="506">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502">
        <f ca="1">COUNTIF(INDIRECT("U"&amp;(ROW()+12*(($AO636-1)*3+$AP636)-ROW())/12+5):INDIRECT("AF"&amp;(ROW()+12*(($AO636-1)*3+$AP636)-ROW())/12+5),AT636)</f>
        <v>0</v>
      </c>
      <c r="AV636" s="502">
        <f ca="1">IF(AND(AR636+AT636&gt;0,AS636+AU636&gt;0),COUNTIF(AV$6:AV635,"&gt;0")+1,0)</f>
        <v>0</v>
      </c>
    </row>
    <row r="637" spans="41:48">
      <c r="AO637" s="502">
        <v>18</v>
      </c>
      <c r="AP637" s="502">
        <v>2</v>
      </c>
      <c r="AQ637" s="502">
        <v>8</v>
      </c>
      <c r="AR637" s="506">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02">
        <f ca="1">COUNTIF(INDIRECT("H"&amp;(ROW()+12*(($AO637-1)*3+$AP637)-ROW())/12+5):INDIRECT("S"&amp;(ROW()+12*(($AO637-1)*3+$AP637)-ROW())/12+5),AR637)</f>
        <v>0</v>
      </c>
      <c r="AT637" s="506">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502">
        <f ca="1">COUNTIF(INDIRECT("U"&amp;(ROW()+12*(($AO637-1)*3+$AP637)-ROW())/12+5):INDIRECT("AF"&amp;(ROW()+12*(($AO637-1)*3+$AP637)-ROW())/12+5),AT637)</f>
        <v>0</v>
      </c>
      <c r="AV637" s="502">
        <f ca="1">IF(AND(AR637+AT637&gt;0,AS637+AU637&gt;0),COUNTIF(AV$6:AV636,"&gt;0")+1,0)</f>
        <v>0</v>
      </c>
    </row>
    <row r="638" spans="41:48">
      <c r="AO638" s="502">
        <v>18</v>
      </c>
      <c r="AP638" s="502">
        <v>2</v>
      </c>
      <c r="AQ638" s="502">
        <v>9</v>
      </c>
      <c r="AR638" s="506">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02">
        <f ca="1">COUNTIF(INDIRECT("H"&amp;(ROW()+12*(($AO638-1)*3+$AP638)-ROW())/12+5):INDIRECT("S"&amp;(ROW()+12*(($AO638-1)*3+$AP638)-ROW())/12+5),AR638)</f>
        <v>0</v>
      </c>
      <c r="AT638" s="506">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502">
        <f ca="1">COUNTIF(INDIRECT("U"&amp;(ROW()+12*(($AO638-1)*3+$AP638)-ROW())/12+5):INDIRECT("AF"&amp;(ROW()+12*(($AO638-1)*3+$AP638)-ROW())/12+5),AT638)</f>
        <v>0</v>
      </c>
      <c r="AV638" s="502">
        <f ca="1">IF(AND(AR638+AT638&gt;0,AS638+AU638&gt;0),COUNTIF(AV$6:AV637,"&gt;0")+1,0)</f>
        <v>0</v>
      </c>
    </row>
    <row r="639" spans="41:48">
      <c r="AO639" s="502">
        <v>18</v>
      </c>
      <c r="AP639" s="502">
        <v>2</v>
      </c>
      <c r="AQ639" s="502">
        <v>10</v>
      </c>
      <c r="AR639" s="506">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02">
        <f ca="1">COUNTIF(INDIRECT("H"&amp;(ROW()+12*(($AO639-1)*3+$AP639)-ROW())/12+5):INDIRECT("S"&amp;(ROW()+12*(($AO639-1)*3+$AP639)-ROW())/12+5),AR639)</f>
        <v>0</v>
      </c>
      <c r="AT639" s="506">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502">
        <f ca="1">COUNTIF(INDIRECT("U"&amp;(ROW()+12*(($AO639-1)*3+$AP639)-ROW())/12+5):INDIRECT("AF"&amp;(ROW()+12*(($AO639-1)*3+$AP639)-ROW())/12+5),AT639)</f>
        <v>0</v>
      </c>
      <c r="AV639" s="502">
        <f ca="1">IF(AND(AR639+AT639&gt;0,AS639+AU639&gt;0),COUNTIF(AV$6:AV638,"&gt;0")+1,0)</f>
        <v>0</v>
      </c>
    </row>
    <row r="640" spans="41:48">
      <c r="AO640" s="502">
        <v>18</v>
      </c>
      <c r="AP640" s="502">
        <v>2</v>
      </c>
      <c r="AQ640" s="502">
        <v>11</v>
      </c>
      <c r="AR640" s="506">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02">
        <f ca="1">COUNTIF(INDIRECT("H"&amp;(ROW()+12*(($AO640-1)*3+$AP640)-ROW())/12+5):INDIRECT("S"&amp;(ROW()+12*(($AO640-1)*3+$AP640)-ROW())/12+5),AR640)</f>
        <v>0</v>
      </c>
      <c r="AT640" s="506">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502">
        <f ca="1">COUNTIF(INDIRECT("U"&amp;(ROW()+12*(($AO640-1)*3+$AP640)-ROW())/12+5):INDIRECT("AF"&amp;(ROW()+12*(($AO640-1)*3+$AP640)-ROW())/12+5),AT640)</f>
        <v>0</v>
      </c>
      <c r="AV640" s="502">
        <f ca="1">IF(AND(AR640+AT640&gt;0,AS640+AU640&gt;0),COUNTIF(AV$6:AV639,"&gt;0")+1,0)</f>
        <v>0</v>
      </c>
    </row>
    <row r="641" spans="41:48">
      <c r="AO641" s="502">
        <v>18</v>
      </c>
      <c r="AP641" s="502">
        <v>2</v>
      </c>
      <c r="AQ641" s="502">
        <v>12</v>
      </c>
      <c r="AR641" s="506">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02">
        <f ca="1">COUNTIF(INDIRECT("H"&amp;(ROW()+12*(($AO641-1)*3+$AP641)-ROW())/12+5):INDIRECT("S"&amp;(ROW()+12*(($AO641-1)*3+$AP641)-ROW())/12+5),AR641)</f>
        <v>0</v>
      </c>
      <c r="AT641" s="506">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502">
        <f ca="1">COUNTIF(INDIRECT("U"&amp;(ROW()+12*(($AO641-1)*3+$AP641)-ROW())/12+5):INDIRECT("AF"&amp;(ROW()+12*(($AO641-1)*3+$AP641)-ROW())/12+5),AT641)</f>
        <v>0</v>
      </c>
      <c r="AV641" s="502">
        <f ca="1">IF(AND(AR641+AT641&gt;0,AS641+AU641&gt;0),COUNTIF(AV$6:AV640,"&gt;0")+1,0)</f>
        <v>0</v>
      </c>
    </row>
    <row r="642" spans="41:48">
      <c r="AO642" s="502">
        <v>18</v>
      </c>
      <c r="AP642" s="502">
        <v>3</v>
      </c>
      <c r="AQ642" s="502">
        <v>1</v>
      </c>
      <c r="AR642" s="506">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02">
        <f ca="1">COUNTIF(INDIRECT("H"&amp;(ROW()+12*(($AO642-1)*3+$AP642)-ROW())/12+5):INDIRECT("S"&amp;(ROW()+12*(($AO642-1)*3+$AP642)-ROW())/12+5),AR642)</f>
        <v>0</v>
      </c>
      <c r="AT642" s="506">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502">
        <f ca="1">COUNTIF(INDIRECT("U"&amp;(ROW()+12*(($AO642-1)*3+$AP642)-ROW())/12+5):INDIRECT("AF"&amp;(ROW()+12*(($AO642-1)*3+$AP642)-ROW())/12+5),AT642)</f>
        <v>0</v>
      </c>
      <c r="AV642" s="502">
        <f ca="1">IF(AND(AR642+AT642&gt;0,AS642+AU642&gt;0),COUNTIF(AV$6:AV641,"&gt;0")+1,0)</f>
        <v>0</v>
      </c>
    </row>
    <row r="643" spans="41:48">
      <c r="AO643" s="502">
        <v>18</v>
      </c>
      <c r="AP643" s="502">
        <v>3</v>
      </c>
      <c r="AQ643" s="502">
        <v>2</v>
      </c>
      <c r="AR643" s="506">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02">
        <f ca="1">COUNTIF(INDIRECT("H"&amp;(ROW()+12*(($AO643-1)*3+$AP643)-ROW())/12+5):INDIRECT("S"&amp;(ROW()+12*(($AO643-1)*3+$AP643)-ROW())/12+5),AR643)</f>
        <v>0</v>
      </c>
      <c r="AT643" s="506">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502">
        <f ca="1">COUNTIF(INDIRECT("U"&amp;(ROW()+12*(($AO643-1)*3+$AP643)-ROW())/12+5):INDIRECT("AF"&amp;(ROW()+12*(($AO643-1)*3+$AP643)-ROW())/12+5),AT643)</f>
        <v>0</v>
      </c>
      <c r="AV643" s="502">
        <f ca="1">IF(AND(AR643+AT643&gt;0,AS643+AU643&gt;0),COUNTIF(AV$6:AV642,"&gt;0")+1,0)</f>
        <v>0</v>
      </c>
    </row>
    <row r="644" spans="41:48">
      <c r="AO644" s="502">
        <v>18</v>
      </c>
      <c r="AP644" s="502">
        <v>3</v>
      </c>
      <c r="AQ644" s="502">
        <v>3</v>
      </c>
      <c r="AR644" s="506">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02">
        <f ca="1">COUNTIF(INDIRECT("H"&amp;(ROW()+12*(($AO644-1)*3+$AP644)-ROW())/12+5):INDIRECT("S"&amp;(ROW()+12*(($AO644-1)*3+$AP644)-ROW())/12+5),AR644)</f>
        <v>0</v>
      </c>
      <c r="AT644" s="506">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502">
        <f ca="1">COUNTIF(INDIRECT("U"&amp;(ROW()+12*(($AO644-1)*3+$AP644)-ROW())/12+5):INDIRECT("AF"&amp;(ROW()+12*(($AO644-1)*3+$AP644)-ROW())/12+5),AT644)</f>
        <v>0</v>
      </c>
      <c r="AV644" s="502">
        <f ca="1">IF(AND(AR644+AT644&gt;0,AS644+AU644&gt;0),COUNTIF(AV$6:AV643,"&gt;0")+1,0)</f>
        <v>0</v>
      </c>
    </row>
    <row r="645" spans="41:48">
      <c r="AO645" s="502">
        <v>18</v>
      </c>
      <c r="AP645" s="502">
        <v>3</v>
      </c>
      <c r="AQ645" s="502">
        <v>4</v>
      </c>
      <c r="AR645" s="506">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02">
        <f ca="1">COUNTIF(INDIRECT("H"&amp;(ROW()+12*(($AO645-1)*3+$AP645)-ROW())/12+5):INDIRECT("S"&amp;(ROW()+12*(($AO645-1)*3+$AP645)-ROW())/12+5),AR645)</f>
        <v>0</v>
      </c>
      <c r="AT645" s="506">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502">
        <f ca="1">COUNTIF(INDIRECT("U"&amp;(ROW()+12*(($AO645-1)*3+$AP645)-ROW())/12+5):INDIRECT("AF"&amp;(ROW()+12*(($AO645-1)*3+$AP645)-ROW())/12+5),AT645)</f>
        <v>0</v>
      </c>
      <c r="AV645" s="502">
        <f ca="1">IF(AND(AR645+AT645&gt;0,AS645+AU645&gt;0),COUNTIF(AV$6:AV644,"&gt;0")+1,0)</f>
        <v>0</v>
      </c>
    </row>
    <row r="646" spans="41:48">
      <c r="AO646" s="502">
        <v>18</v>
      </c>
      <c r="AP646" s="502">
        <v>3</v>
      </c>
      <c r="AQ646" s="502">
        <v>5</v>
      </c>
      <c r="AR646" s="506">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02">
        <f ca="1">COUNTIF(INDIRECT("H"&amp;(ROW()+12*(($AO646-1)*3+$AP646)-ROW())/12+5):INDIRECT("S"&amp;(ROW()+12*(($AO646-1)*3+$AP646)-ROW())/12+5),AR646)</f>
        <v>0</v>
      </c>
      <c r="AT646" s="506">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502">
        <f ca="1">COUNTIF(INDIRECT("U"&amp;(ROW()+12*(($AO646-1)*3+$AP646)-ROW())/12+5):INDIRECT("AF"&amp;(ROW()+12*(($AO646-1)*3+$AP646)-ROW())/12+5),AT646)</f>
        <v>0</v>
      </c>
      <c r="AV646" s="502">
        <f ca="1">IF(AND(AR646+AT646&gt;0,AS646+AU646&gt;0),COUNTIF(AV$6:AV645,"&gt;0")+1,0)</f>
        <v>0</v>
      </c>
    </row>
    <row r="647" spans="41:48">
      <c r="AO647" s="502">
        <v>18</v>
      </c>
      <c r="AP647" s="502">
        <v>3</v>
      </c>
      <c r="AQ647" s="502">
        <v>6</v>
      </c>
      <c r="AR647" s="506">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02">
        <f ca="1">COUNTIF(INDIRECT("H"&amp;(ROW()+12*(($AO647-1)*3+$AP647)-ROW())/12+5):INDIRECT("S"&amp;(ROW()+12*(($AO647-1)*3+$AP647)-ROW())/12+5),AR647)</f>
        <v>0</v>
      </c>
      <c r="AT647" s="506">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502">
        <f ca="1">COUNTIF(INDIRECT("U"&amp;(ROW()+12*(($AO647-1)*3+$AP647)-ROW())/12+5):INDIRECT("AF"&amp;(ROW()+12*(($AO647-1)*3+$AP647)-ROW())/12+5),AT647)</f>
        <v>0</v>
      </c>
      <c r="AV647" s="502">
        <f ca="1">IF(AND(AR647+AT647&gt;0,AS647+AU647&gt;0),COUNTIF(AV$6:AV646,"&gt;0")+1,0)</f>
        <v>0</v>
      </c>
    </row>
    <row r="648" spans="41:48">
      <c r="AO648" s="502">
        <v>18</v>
      </c>
      <c r="AP648" s="502">
        <v>3</v>
      </c>
      <c r="AQ648" s="502">
        <v>7</v>
      </c>
      <c r="AR648" s="506">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02">
        <f ca="1">COUNTIF(INDIRECT("H"&amp;(ROW()+12*(($AO648-1)*3+$AP648)-ROW())/12+5):INDIRECT("S"&amp;(ROW()+12*(($AO648-1)*3+$AP648)-ROW())/12+5),AR648)</f>
        <v>0</v>
      </c>
      <c r="AT648" s="506">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502">
        <f ca="1">COUNTIF(INDIRECT("U"&amp;(ROW()+12*(($AO648-1)*3+$AP648)-ROW())/12+5):INDIRECT("AF"&amp;(ROW()+12*(($AO648-1)*3+$AP648)-ROW())/12+5),AT648)</f>
        <v>0</v>
      </c>
      <c r="AV648" s="502">
        <f ca="1">IF(AND(AR648+AT648&gt;0,AS648+AU648&gt;0),COUNTIF(AV$6:AV647,"&gt;0")+1,0)</f>
        <v>0</v>
      </c>
    </row>
    <row r="649" spans="41:48">
      <c r="AO649" s="502">
        <v>18</v>
      </c>
      <c r="AP649" s="502">
        <v>3</v>
      </c>
      <c r="AQ649" s="502">
        <v>8</v>
      </c>
      <c r="AR649" s="506">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02">
        <f ca="1">COUNTIF(INDIRECT("H"&amp;(ROW()+12*(($AO649-1)*3+$AP649)-ROW())/12+5):INDIRECT("S"&amp;(ROW()+12*(($AO649-1)*3+$AP649)-ROW())/12+5),AR649)</f>
        <v>0</v>
      </c>
      <c r="AT649" s="506">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502">
        <f ca="1">COUNTIF(INDIRECT("U"&amp;(ROW()+12*(($AO649-1)*3+$AP649)-ROW())/12+5):INDIRECT("AF"&amp;(ROW()+12*(($AO649-1)*3+$AP649)-ROW())/12+5),AT649)</f>
        <v>0</v>
      </c>
      <c r="AV649" s="502">
        <f ca="1">IF(AND(AR649+AT649&gt;0,AS649+AU649&gt;0),COUNTIF(AV$6:AV648,"&gt;0")+1,0)</f>
        <v>0</v>
      </c>
    </row>
    <row r="650" spans="41:48">
      <c r="AO650" s="502">
        <v>18</v>
      </c>
      <c r="AP650" s="502">
        <v>3</v>
      </c>
      <c r="AQ650" s="502">
        <v>9</v>
      </c>
      <c r="AR650" s="506">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02">
        <f ca="1">COUNTIF(INDIRECT("H"&amp;(ROW()+12*(($AO650-1)*3+$AP650)-ROW())/12+5):INDIRECT("S"&amp;(ROW()+12*(($AO650-1)*3+$AP650)-ROW())/12+5),AR650)</f>
        <v>0</v>
      </c>
      <c r="AT650" s="506">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502">
        <f ca="1">COUNTIF(INDIRECT("U"&amp;(ROW()+12*(($AO650-1)*3+$AP650)-ROW())/12+5):INDIRECT("AF"&amp;(ROW()+12*(($AO650-1)*3+$AP650)-ROW())/12+5),AT650)</f>
        <v>0</v>
      </c>
      <c r="AV650" s="502">
        <f ca="1">IF(AND(AR650+AT650&gt;0,AS650+AU650&gt;0),COUNTIF(AV$6:AV649,"&gt;0")+1,0)</f>
        <v>0</v>
      </c>
    </row>
    <row r="651" spans="41:48">
      <c r="AO651" s="502">
        <v>18</v>
      </c>
      <c r="AP651" s="502">
        <v>3</v>
      </c>
      <c r="AQ651" s="502">
        <v>10</v>
      </c>
      <c r="AR651" s="506">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02">
        <f ca="1">COUNTIF(INDIRECT("H"&amp;(ROW()+12*(($AO651-1)*3+$AP651)-ROW())/12+5):INDIRECT("S"&amp;(ROW()+12*(($AO651-1)*3+$AP651)-ROW())/12+5),AR651)</f>
        <v>0</v>
      </c>
      <c r="AT651" s="506">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502">
        <f ca="1">COUNTIF(INDIRECT("U"&amp;(ROW()+12*(($AO651-1)*3+$AP651)-ROW())/12+5):INDIRECT("AF"&amp;(ROW()+12*(($AO651-1)*3+$AP651)-ROW())/12+5),AT651)</f>
        <v>0</v>
      </c>
      <c r="AV651" s="502">
        <f ca="1">IF(AND(AR651+AT651&gt;0,AS651+AU651&gt;0),COUNTIF(AV$6:AV650,"&gt;0")+1,0)</f>
        <v>0</v>
      </c>
    </row>
    <row r="652" spans="41:48">
      <c r="AO652" s="502">
        <v>18</v>
      </c>
      <c r="AP652" s="502">
        <v>3</v>
      </c>
      <c r="AQ652" s="502">
        <v>11</v>
      </c>
      <c r="AR652" s="506">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02">
        <f ca="1">COUNTIF(INDIRECT("H"&amp;(ROW()+12*(($AO652-1)*3+$AP652)-ROW())/12+5):INDIRECT("S"&amp;(ROW()+12*(($AO652-1)*3+$AP652)-ROW())/12+5),AR652)</f>
        <v>0</v>
      </c>
      <c r="AT652" s="506">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502">
        <f ca="1">COUNTIF(INDIRECT("U"&amp;(ROW()+12*(($AO652-1)*3+$AP652)-ROW())/12+5):INDIRECT("AF"&amp;(ROW()+12*(($AO652-1)*3+$AP652)-ROW())/12+5),AT652)</f>
        <v>0</v>
      </c>
      <c r="AV652" s="502">
        <f ca="1">IF(AND(AR652+AT652&gt;0,AS652+AU652&gt;0),COUNTIF(AV$6:AV651,"&gt;0")+1,0)</f>
        <v>0</v>
      </c>
    </row>
    <row r="653" spans="41:48">
      <c r="AO653" s="502">
        <v>18</v>
      </c>
      <c r="AP653" s="502">
        <v>3</v>
      </c>
      <c r="AQ653" s="502">
        <v>12</v>
      </c>
      <c r="AR653" s="506">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02">
        <f ca="1">COUNTIF(INDIRECT("H"&amp;(ROW()+12*(($AO653-1)*3+$AP653)-ROW())/12+5):INDIRECT("S"&amp;(ROW()+12*(($AO653-1)*3+$AP653)-ROW())/12+5),AR653)</f>
        <v>0</v>
      </c>
      <c r="AT653" s="506">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502">
        <f ca="1">COUNTIF(INDIRECT("U"&amp;(ROW()+12*(($AO653-1)*3+$AP653)-ROW())/12+5):INDIRECT("AF"&amp;(ROW()+12*(($AO653-1)*3+$AP653)-ROW())/12+5),AT653)</f>
        <v>0</v>
      </c>
      <c r="AV653" s="502">
        <f ca="1">IF(AND(AR653+AT653&gt;0,AS653+AU653&gt;0),COUNTIF(AV$6:AV652,"&gt;0")+1,0)</f>
        <v>0</v>
      </c>
    </row>
    <row r="654" spans="41:48">
      <c r="AO654" s="502">
        <v>19</v>
      </c>
      <c r="AP654" s="502">
        <v>1</v>
      </c>
      <c r="AQ654" s="502">
        <v>1</v>
      </c>
      <c r="AR654" s="506">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02">
        <f ca="1">COUNTIF(INDIRECT("H"&amp;(ROW()+12*(($AO654-1)*3+$AP654)-ROW())/12+5):INDIRECT("S"&amp;(ROW()+12*(($AO654-1)*3+$AP654)-ROW())/12+5),AR654)</f>
        <v>0</v>
      </c>
      <c r="AT654" s="506">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502">
        <f ca="1">COUNTIF(INDIRECT("U"&amp;(ROW()+12*(($AO654-1)*3+$AP654)-ROW())/12+5):INDIRECT("AF"&amp;(ROW()+12*(($AO654-1)*3+$AP654)-ROW())/12+5),AT654)</f>
        <v>0</v>
      </c>
      <c r="AV654" s="502">
        <f ca="1">IF(AND(AR654+AT654&gt;0,AS654+AU654&gt;0),COUNTIF(AV$6:AV653,"&gt;0")+1,0)</f>
        <v>0</v>
      </c>
    </row>
    <row r="655" spans="41:48">
      <c r="AO655" s="502">
        <v>19</v>
      </c>
      <c r="AP655" s="502">
        <v>1</v>
      </c>
      <c r="AQ655" s="502">
        <v>2</v>
      </c>
      <c r="AR655" s="506">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02">
        <f ca="1">COUNTIF(INDIRECT("H"&amp;(ROW()+12*(($AO655-1)*3+$AP655)-ROW())/12+5):INDIRECT("S"&amp;(ROW()+12*(($AO655-1)*3+$AP655)-ROW())/12+5),AR655)</f>
        <v>0</v>
      </c>
      <c r="AT655" s="506">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502">
        <f ca="1">COUNTIF(INDIRECT("U"&amp;(ROW()+12*(($AO655-1)*3+$AP655)-ROW())/12+5):INDIRECT("AF"&amp;(ROW()+12*(($AO655-1)*3+$AP655)-ROW())/12+5),AT655)</f>
        <v>0</v>
      </c>
      <c r="AV655" s="502">
        <f ca="1">IF(AND(AR655+AT655&gt;0,AS655+AU655&gt;0),COUNTIF(AV$6:AV654,"&gt;0")+1,0)</f>
        <v>0</v>
      </c>
    </row>
    <row r="656" spans="41:48">
      <c r="AO656" s="502">
        <v>19</v>
      </c>
      <c r="AP656" s="502">
        <v>1</v>
      </c>
      <c r="AQ656" s="502">
        <v>3</v>
      </c>
      <c r="AR656" s="506">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02">
        <f ca="1">COUNTIF(INDIRECT("H"&amp;(ROW()+12*(($AO656-1)*3+$AP656)-ROW())/12+5):INDIRECT("S"&amp;(ROW()+12*(($AO656-1)*3+$AP656)-ROW())/12+5),AR656)</f>
        <v>0</v>
      </c>
      <c r="AT656" s="506">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502">
        <f ca="1">COUNTIF(INDIRECT("U"&amp;(ROW()+12*(($AO656-1)*3+$AP656)-ROW())/12+5):INDIRECT("AF"&amp;(ROW()+12*(($AO656-1)*3+$AP656)-ROW())/12+5),AT656)</f>
        <v>0</v>
      </c>
      <c r="AV656" s="502">
        <f ca="1">IF(AND(AR656+AT656&gt;0,AS656+AU656&gt;0),COUNTIF(AV$6:AV655,"&gt;0")+1,0)</f>
        <v>0</v>
      </c>
    </row>
    <row r="657" spans="41:48">
      <c r="AO657" s="502">
        <v>19</v>
      </c>
      <c r="AP657" s="502">
        <v>1</v>
      </c>
      <c r="AQ657" s="502">
        <v>4</v>
      </c>
      <c r="AR657" s="506">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02">
        <f ca="1">COUNTIF(INDIRECT("H"&amp;(ROW()+12*(($AO657-1)*3+$AP657)-ROW())/12+5):INDIRECT("S"&amp;(ROW()+12*(($AO657-1)*3+$AP657)-ROW())/12+5),AR657)</f>
        <v>0</v>
      </c>
      <c r="AT657" s="506">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502">
        <f ca="1">COUNTIF(INDIRECT("U"&amp;(ROW()+12*(($AO657-1)*3+$AP657)-ROW())/12+5):INDIRECT("AF"&amp;(ROW()+12*(($AO657-1)*3+$AP657)-ROW())/12+5),AT657)</f>
        <v>0</v>
      </c>
      <c r="AV657" s="502">
        <f ca="1">IF(AND(AR657+AT657&gt;0,AS657+AU657&gt;0),COUNTIF(AV$6:AV656,"&gt;0")+1,0)</f>
        <v>0</v>
      </c>
    </row>
    <row r="658" spans="41:48">
      <c r="AO658" s="502">
        <v>19</v>
      </c>
      <c r="AP658" s="502">
        <v>1</v>
      </c>
      <c r="AQ658" s="502">
        <v>5</v>
      </c>
      <c r="AR658" s="506">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02">
        <f ca="1">COUNTIF(INDIRECT("H"&amp;(ROW()+12*(($AO658-1)*3+$AP658)-ROW())/12+5):INDIRECT("S"&amp;(ROW()+12*(($AO658-1)*3+$AP658)-ROW())/12+5),AR658)</f>
        <v>0</v>
      </c>
      <c r="AT658" s="506">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502">
        <f ca="1">COUNTIF(INDIRECT("U"&amp;(ROW()+12*(($AO658-1)*3+$AP658)-ROW())/12+5):INDIRECT("AF"&amp;(ROW()+12*(($AO658-1)*3+$AP658)-ROW())/12+5),AT658)</f>
        <v>0</v>
      </c>
      <c r="AV658" s="502">
        <f ca="1">IF(AND(AR658+AT658&gt;0,AS658+AU658&gt;0),COUNTIF(AV$6:AV657,"&gt;0")+1,0)</f>
        <v>0</v>
      </c>
    </row>
    <row r="659" spans="41:48">
      <c r="AO659" s="502">
        <v>19</v>
      </c>
      <c r="AP659" s="502">
        <v>1</v>
      </c>
      <c r="AQ659" s="502">
        <v>6</v>
      </c>
      <c r="AR659" s="506">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02">
        <f ca="1">COUNTIF(INDIRECT("H"&amp;(ROW()+12*(($AO659-1)*3+$AP659)-ROW())/12+5):INDIRECT("S"&amp;(ROW()+12*(($AO659-1)*3+$AP659)-ROW())/12+5),AR659)</f>
        <v>0</v>
      </c>
      <c r="AT659" s="506">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502">
        <f ca="1">COUNTIF(INDIRECT("U"&amp;(ROW()+12*(($AO659-1)*3+$AP659)-ROW())/12+5):INDIRECT("AF"&amp;(ROW()+12*(($AO659-1)*3+$AP659)-ROW())/12+5),AT659)</f>
        <v>0</v>
      </c>
      <c r="AV659" s="502">
        <f ca="1">IF(AND(AR659+AT659&gt;0,AS659+AU659&gt;0),COUNTIF(AV$6:AV658,"&gt;0")+1,0)</f>
        <v>0</v>
      </c>
    </row>
    <row r="660" spans="41:48">
      <c r="AO660" s="502">
        <v>19</v>
      </c>
      <c r="AP660" s="502">
        <v>1</v>
      </c>
      <c r="AQ660" s="502">
        <v>7</v>
      </c>
      <c r="AR660" s="506">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02">
        <f ca="1">COUNTIF(INDIRECT("H"&amp;(ROW()+12*(($AO660-1)*3+$AP660)-ROW())/12+5):INDIRECT("S"&amp;(ROW()+12*(($AO660-1)*3+$AP660)-ROW())/12+5),AR660)</f>
        <v>0</v>
      </c>
      <c r="AT660" s="506">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502">
        <f ca="1">COUNTIF(INDIRECT("U"&amp;(ROW()+12*(($AO660-1)*3+$AP660)-ROW())/12+5):INDIRECT("AF"&amp;(ROW()+12*(($AO660-1)*3+$AP660)-ROW())/12+5),AT660)</f>
        <v>0</v>
      </c>
      <c r="AV660" s="502">
        <f ca="1">IF(AND(AR660+AT660&gt;0,AS660+AU660&gt;0),COUNTIF(AV$6:AV659,"&gt;0")+1,0)</f>
        <v>0</v>
      </c>
    </row>
    <row r="661" spans="41:48">
      <c r="AO661" s="502">
        <v>19</v>
      </c>
      <c r="AP661" s="502">
        <v>1</v>
      </c>
      <c r="AQ661" s="502">
        <v>8</v>
      </c>
      <c r="AR661" s="506">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02">
        <f ca="1">COUNTIF(INDIRECT("H"&amp;(ROW()+12*(($AO661-1)*3+$AP661)-ROW())/12+5):INDIRECT("S"&amp;(ROW()+12*(($AO661-1)*3+$AP661)-ROW())/12+5),AR661)</f>
        <v>0</v>
      </c>
      <c r="AT661" s="506">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502">
        <f ca="1">COUNTIF(INDIRECT("U"&amp;(ROW()+12*(($AO661-1)*3+$AP661)-ROW())/12+5):INDIRECT("AF"&amp;(ROW()+12*(($AO661-1)*3+$AP661)-ROW())/12+5),AT661)</f>
        <v>0</v>
      </c>
      <c r="AV661" s="502">
        <f ca="1">IF(AND(AR661+AT661&gt;0,AS661+AU661&gt;0),COUNTIF(AV$6:AV660,"&gt;0")+1,0)</f>
        <v>0</v>
      </c>
    </row>
    <row r="662" spans="41:48">
      <c r="AO662" s="502">
        <v>19</v>
      </c>
      <c r="AP662" s="502">
        <v>1</v>
      </c>
      <c r="AQ662" s="502">
        <v>9</v>
      </c>
      <c r="AR662" s="506">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02">
        <f ca="1">COUNTIF(INDIRECT("H"&amp;(ROW()+12*(($AO662-1)*3+$AP662)-ROW())/12+5):INDIRECT("S"&amp;(ROW()+12*(($AO662-1)*3+$AP662)-ROW())/12+5),AR662)</f>
        <v>0</v>
      </c>
      <c r="AT662" s="506">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502">
        <f ca="1">COUNTIF(INDIRECT("U"&amp;(ROW()+12*(($AO662-1)*3+$AP662)-ROW())/12+5):INDIRECT("AF"&amp;(ROW()+12*(($AO662-1)*3+$AP662)-ROW())/12+5),AT662)</f>
        <v>0</v>
      </c>
      <c r="AV662" s="502">
        <f ca="1">IF(AND(AR662+AT662&gt;0,AS662+AU662&gt;0),COUNTIF(AV$6:AV661,"&gt;0")+1,0)</f>
        <v>0</v>
      </c>
    </row>
    <row r="663" spans="41:48">
      <c r="AO663" s="502">
        <v>19</v>
      </c>
      <c r="AP663" s="502">
        <v>1</v>
      </c>
      <c r="AQ663" s="502">
        <v>10</v>
      </c>
      <c r="AR663" s="506">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02">
        <f ca="1">COUNTIF(INDIRECT("H"&amp;(ROW()+12*(($AO663-1)*3+$AP663)-ROW())/12+5):INDIRECT("S"&amp;(ROW()+12*(($AO663-1)*3+$AP663)-ROW())/12+5),AR663)</f>
        <v>0</v>
      </c>
      <c r="AT663" s="506">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502">
        <f ca="1">COUNTIF(INDIRECT("U"&amp;(ROW()+12*(($AO663-1)*3+$AP663)-ROW())/12+5):INDIRECT("AF"&amp;(ROW()+12*(($AO663-1)*3+$AP663)-ROW())/12+5),AT663)</f>
        <v>0</v>
      </c>
      <c r="AV663" s="502">
        <f ca="1">IF(AND(AR663+AT663&gt;0,AS663+AU663&gt;0),COUNTIF(AV$6:AV662,"&gt;0")+1,0)</f>
        <v>0</v>
      </c>
    </row>
    <row r="664" spans="41:48">
      <c r="AO664" s="502">
        <v>19</v>
      </c>
      <c r="AP664" s="502">
        <v>1</v>
      </c>
      <c r="AQ664" s="502">
        <v>11</v>
      </c>
      <c r="AR664" s="506">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02">
        <f ca="1">COUNTIF(INDIRECT("H"&amp;(ROW()+12*(($AO664-1)*3+$AP664)-ROW())/12+5):INDIRECT("S"&amp;(ROW()+12*(($AO664-1)*3+$AP664)-ROW())/12+5),AR664)</f>
        <v>0</v>
      </c>
      <c r="AT664" s="506">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502">
        <f ca="1">COUNTIF(INDIRECT("U"&amp;(ROW()+12*(($AO664-1)*3+$AP664)-ROW())/12+5):INDIRECT("AF"&amp;(ROW()+12*(($AO664-1)*3+$AP664)-ROW())/12+5),AT664)</f>
        <v>0</v>
      </c>
      <c r="AV664" s="502">
        <f ca="1">IF(AND(AR664+AT664&gt;0,AS664+AU664&gt;0),COUNTIF(AV$6:AV663,"&gt;0")+1,0)</f>
        <v>0</v>
      </c>
    </row>
    <row r="665" spans="41:48">
      <c r="AO665" s="502">
        <v>19</v>
      </c>
      <c r="AP665" s="502">
        <v>1</v>
      </c>
      <c r="AQ665" s="502">
        <v>12</v>
      </c>
      <c r="AR665" s="506">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02">
        <f ca="1">COUNTIF(INDIRECT("H"&amp;(ROW()+12*(($AO665-1)*3+$AP665)-ROW())/12+5):INDIRECT("S"&amp;(ROW()+12*(($AO665-1)*3+$AP665)-ROW())/12+5),AR665)</f>
        <v>0</v>
      </c>
      <c r="AT665" s="506">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502">
        <f ca="1">COUNTIF(INDIRECT("U"&amp;(ROW()+12*(($AO665-1)*3+$AP665)-ROW())/12+5):INDIRECT("AF"&amp;(ROW()+12*(($AO665-1)*3+$AP665)-ROW())/12+5),AT665)</f>
        <v>0</v>
      </c>
      <c r="AV665" s="502">
        <f ca="1">IF(AND(AR665+AT665&gt;0,AS665+AU665&gt;0),COUNTIF(AV$6:AV664,"&gt;0")+1,0)</f>
        <v>0</v>
      </c>
    </row>
    <row r="666" spans="41:48">
      <c r="AO666" s="502">
        <v>19</v>
      </c>
      <c r="AP666" s="502">
        <v>2</v>
      </c>
      <c r="AQ666" s="502">
        <v>1</v>
      </c>
      <c r="AR666" s="506">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02">
        <f ca="1">COUNTIF(INDIRECT("H"&amp;(ROW()+12*(($AO666-1)*3+$AP666)-ROW())/12+5):INDIRECT("S"&amp;(ROW()+12*(($AO666-1)*3+$AP666)-ROW())/12+5),AR666)</f>
        <v>0</v>
      </c>
      <c r="AT666" s="506">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502">
        <f ca="1">COUNTIF(INDIRECT("U"&amp;(ROW()+12*(($AO666-1)*3+$AP666)-ROW())/12+5):INDIRECT("AF"&amp;(ROW()+12*(($AO666-1)*3+$AP666)-ROW())/12+5),AT666)</f>
        <v>0</v>
      </c>
      <c r="AV666" s="502">
        <f ca="1">IF(AND(AR666+AT666&gt;0,AS666+AU666&gt;0),COUNTIF(AV$6:AV665,"&gt;0")+1,0)</f>
        <v>0</v>
      </c>
    </row>
    <row r="667" spans="41:48">
      <c r="AO667" s="502">
        <v>19</v>
      </c>
      <c r="AP667" s="502">
        <v>2</v>
      </c>
      <c r="AQ667" s="502">
        <v>2</v>
      </c>
      <c r="AR667" s="506">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02">
        <f ca="1">COUNTIF(INDIRECT("H"&amp;(ROW()+12*(($AO667-1)*3+$AP667)-ROW())/12+5):INDIRECT("S"&amp;(ROW()+12*(($AO667-1)*3+$AP667)-ROW())/12+5),AR667)</f>
        <v>0</v>
      </c>
      <c r="AT667" s="506">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502">
        <f ca="1">COUNTIF(INDIRECT("U"&amp;(ROW()+12*(($AO667-1)*3+$AP667)-ROW())/12+5):INDIRECT("AF"&amp;(ROW()+12*(($AO667-1)*3+$AP667)-ROW())/12+5),AT667)</f>
        <v>0</v>
      </c>
      <c r="AV667" s="502">
        <f ca="1">IF(AND(AR667+AT667&gt;0,AS667+AU667&gt;0),COUNTIF(AV$6:AV666,"&gt;0")+1,0)</f>
        <v>0</v>
      </c>
    </row>
    <row r="668" spans="41:48">
      <c r="AO668" s="502">
        <v>19</v>
      </c>
      <c r="AP668" s="502">
        <v>2</v>
      </c>
      <c r="AQ668" s="502">
        <v>3</v>
      </c>
      <c r="AR668" s="506">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02">
        <f ca="1">COUNTIF(INDIRECT("H"&amp;(ROW()+12*(($AO668-1)*3+$AP668)-ROW())/12+5):INDIRECT("S"&amp;(ROW()+12*(($AO668-1)*3+$AP668)-ROW())/12+5),AR668)</f>
        <v>0</v>
      </c>
      <c r="AT668" s="506">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502">
        <f ca="1">COUNTIF(INDIRECT("U"&amp;(ROW()+12*(($AO668-1)*3+$AP668)-ROW())/12+5):INDIRECT("AF"&amp;(ROW()+12*(($AO668-1)*3+$AP668)-ROW())/12+5),AT668)</f>
        <v>0</v>
      </c>
      <c r="AV668" s="502">
        <f ca="1">IF(AND(AR668+AT668&gt;0,AS668+AU668&gt;0),COUNTIF(AV$6:AV667,"&gt;0")+1,0)</f>
        <v>0</v>
      </c>
    </row>
    <row r="669" spans="41:48">
      <c r="AO669" s="502">
        <v>19</v>
      </c>
      <c r="AP669" s="502">
        <v>2</v>
      </c>
      <c r="AQ669" s="502">
        <v>4</v>
      </c>
      <c r="AR669" s="506">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02">
        <f ca="1">COUNTIF(INDIRECT("H"&amp;(ROW()+12*(($AO669-1)*3+$AP669)-ROW())/12+5):INDIRECT("S"&amp;(ROW()+12*(($AO669-1)*3+$AP669)-ROW())/12+5),AR669)</f>
        <v>0</v>
      </c>
      <c r="AT669" s="506">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502">
        <f ca="1">COUNTIF(INDIRECT("U"&amp;(ROW()+12*(($AO669-1)*3+$AP669)-ROW())/12+5):INDIRECT("AF"&amp;(ROW()+12*(($AO669-1)*3+$AP669)-ROW())/12+5),AT669)</f>
        <v>0</v>
      </c>
      <c r="AV669" s="502">
        <f ca="1">IF(AND(AR669+AT669&gt;0,AS669+AU669&gt;0),COUNTIF(AV$6:AV668,"&gt;0")+1,0)</f>
        <v>0</v>
      </c>
    </row>
    <row r="670" spans="41:48">
      <c r="AO670" s="502">
        <v>19</v>
      </c>
      <c r="AP670" s="502">
        <v>2</v>
      </c>
      <c r="AQ670" s="502">
        <v>5</v>
      </c>
      <c r="AR670" s="506">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02">
        <f ca="1">COUNTIF(INDIRECT("H"&amp;(ROW()+12*(($AO670-1)*3+$AP670)-ROW())/12+5):INDIRECT("S"&amp;(ROW()+12*(($AO670-1)*3+$AP670)-ROW())/12+5),AR670)</f>
        <v>0</v>
      </c>
      <c r="AT670" s="506">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502">
        <f ca="1">COUNTIF(INDIRECT("U"&amp;(ROW()+12*(($AO670-1)*3+$AP670)-ROW())/12+5):INDIRECT("AF"&amp;(ROW()+12*(($AO670-1)*3+$AP670)-ROW())/12+5),AT670)</f>
        <v>0</v>
      </c>
      <c r="AV670" s="502">
        <f ca="1">IF(AND(AR670+AT670&gt;0,AS670+AU670&gt;0),COUNTIF(AV$6:AV669,"&gt;0")+1,0)</f>
        <v>0</v>
      </c>
    </row>
    <row r="671" spans="41:48">
      <c r="AO671" s="502">
        <v>19</v>
      </c>
      <c r="AP671" s="502">
        <v>2</v>
      </c>
      <c r="AQ671" s="502">
        <v>6</v>
      </c>
      <c r="AR671" s="506">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02">
        <f ca="1">COUNTIF(INDIRECT("H"&amp;(ROW()+12*(($AO671-1)*3+$AP671)-ROW())/12+5):INDIRECT("S"&amp;(ROW()+12*(($AO671-1)*3+$AP671)-ROW())/12+5),AR671)</f>
        <v>0</v>
      </c>
      <c r="AT671" s="506">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502">
        <f ca="1">COUNTIF(INDIRECT("U"&amp;(ROW()+12*(($AO671-1)*3+$AP671)-ROW())/12+5):INDIRECT("AF"&amp;(ROW()+12*(($AO671-1)*3+$AP671)-ROW())/12+5),AT671)</f>
        <v>0</v>
      </c>
      <c r="AV671" s="502">
        <f ca="1">IF(AND(AR671+AT671&gt;0,AS671+AU671&gt;0),COUNTIF(AV$6:AV670,"&gt;0")+1,0)</f>
        <v>0</v>
      </c>
    </row>
    <row r="672" spans="41:48">
      <c r="AO672" s="502">
        <v>19</v>
      </c>
      <c r="AP672" s="502">
        <v>2</v>
      </c>
      <c r="AQ672" s="502">
        <v>7</v>
      </c>
      <c r="AR672" s="506">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02">
        <f ca="1">COUNTIF(INDIRECT("H"&amp;(ROW()+12*(($AO672-1)*3+$AP672)-ROW())/12+5):INDIRECT("S"&amp;(ROW()+12*(($AO672-1)*3+$AP672)-ROW())/12+5),AR672)</f>
        <v>0</v>
      </c>
      <c r="AT672" s="506">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502">
        <f ca="1">COUNTIF(INDIRECT("U"&amp;(ROW()+12*(($AO672-1)*3+$AP672)-ROW())/12+5):INDIRECT("AF"&amp;(ROW()+12*(($AO672-1)*3+$AP672)-ROW())/12+5),AT672)</f>
        <v>0</v>
      </c>
      <c r="AV672" s="502">
        <f ca="1">IF(AND(AR672+AT672&gt;0,AS672+AU672&gt;0),COUNTIF(AV$6:AV671,"&gt;0")+1,0)</f>
        <v>0</v>
      </c>
    </row>
    <row r="673" spans="41:48">
      <c r="AO673" s="502">
        <v>19</v>
      </c>
      <c r="AP673" s="502">
        <v>2</v>
      </c>
      <c r="AQ673" s="502">
        <v>8</v>
      </c>
      <c r="AR673" s="506">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02">
        <f ca="1">COUNTIF(INDIRECT("H"&amp;(ROW()+12*(($AO673-1)*3+$AP673)-ROW())/12+5):INDIRECT("S"&amp;(ROW()+12*(($AO673-1)*3+$AP673)-ROW())/12+5),AR673)</f>
        <v>0</v>
      </c>
      <c r="AT673" s="506">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502">
        <f ca="1">COUNTIF(INDIRECT("U"&amp;(ROW()+12*(($AO673-1)*3+$AP673)-ROW())/12+5):INDIRECT("AF"&amp;(ROW()+12*(($AO673-1)*3+$AP673)-ROW())/12+5),AT673)</f>
        <v>0</v>
      </c>
      <c r="AV673" s="502">
        <f ca="1">IF(AND(AR673+AT673&gt;0,AS673+AU673&gt;0),COUNTIF(AV$6:AV672,"&gt;0")+1,0)</f>
        <v>0</v>
      </c>
    </row>
    <row r="674" spans="41:48">
      <c r="AO674" s="502">
        <v>19</v>
      </c>
      <c r="AP674" s="502">
        <v>2</v>
      </c>
      <c r="AQ674" s="502">
        <v>9</v>
      </c>
      <c r="AR674" s="506">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02">
        <f ca="1">COUNTIF(INDIRECT("H"&amp;(ROW()+12*(($AO674-1)*3+$AP674)-ROW())/12+5):INDIRECT("S"&amp;(ROW()+12*(($AO674-1)*3+$AP674)-ROW())/12+5),AR674)</f>
        <v>0</v>
      </c>
      <c r="AT674" s="506">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502">
        <f ca="1">COUNTIF(INDIRECT("U"&amp;(ROW()+12*(($AO674-1)*3+$AP674)-ROW())/12+5):INDIRECT("AF"&amp;(ROW()+12*(($AO674-1)*3+$AP674)-ROW())/12+5),AT674)</f>
        <v>0</v>
      </c>
      <c r="AV674" s="502">
        <f ca="1">IF(AND(AR674+AT674&gt;0,AS674+AU674&gt;0),COUNTIF(AV$6:AV673,"&gt;0")+1,0)</f>
        <v>0</v>
      </c>
    </row>
    <row r="675" spans="41:48">
      <c r="AO675" s="502">
        <v>19</v>
      </c>
      <c r="AP675" s="502">
        <v>2</v>
      </c>
      <c r="AQ675" s="502">
        <v>10</v>
      </c>
      <c r="AR675" s="506">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02">
        <f ca="1">COUNTIF(INDIRECT("H"&amp;(ROW()+12*(($AO675-1)*3+$AP675)-ROW())/12+5):INDIRECT("S"&amp;(ROW()+12*(($AO675-1)*3+$AP675)-ROW())/12+5),AR675)</f>
        <v>0</v>
      </c>
      <c r="AT675" s="506">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502">
        <f ca="1">COUNTIF(INDIRECT("U"&amp;(ROW()+12*(($AO675-1)*3+$AP675)-ROW())/12+5):INDIRECT("AF"&amp;(ROW()+12*(($AO675-1)*3+$AP675)-ROW())/12+5),AT675)</f>
        <v>0</v>
      </c>
      <c r="AV675" s="502">
        <f ca="1">IF(AND(AR675+AT675&gt;0,AS675+AU675&gt;0),COUNTIF(AV$6:AV674,"&gt;0")+1,0)</f>
        <v>0</v>
      </c>
    </row>
    <row r="676" spans="41:48">
      <c r="AO676" s="502">
        <v>19</v>
      </c>
      <c r="AP676" s="502">
        <v>2</v>
      </c>
      <c r="AQ676" s="502">
        <v>11</v>
      </c>
      <c r="AR676" s="506">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02">
        <f ca="1">COUNTIF(INDIRECT("H"&amp;(ROW()+12*(($AO676-1)*3+$AP676)-ROW())/12+5):INDIRECT("S"&amp;(ROW()+12*(($AO676-1)*3+$AP676)-ROW())/12+5),AR676)</f>
        <v>0</v>
      </c>
      <c r="AT676" s="506">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502">
        <f ca="1">COUNTIF(INDIRECT("U"&amp;(ROW()+12*(($AO676-1)*3+$AP676)-ROW())/12+5):INDIRECT("AF"&amp;(ROW()+12*(($AO676-1)*3+$AP676)-ROW())/12+5),AT676)</f>
        <v>0</v>
      </c>
      <c r="AV676" s="502">
        <f ca="1">IF(AND(AR676+AT676&gt;0,AS676+AU676&gt;0),COUNTIF(AV$6:AV675,"&gt;0")+1,0)</f>
        <v>0</v>
      </c>
    </row>
    <row r="677" spans="41:48">
      <c r="AO677" s="502">
        <v>19</v>
      </c>
      <c r="AP677" s="502">
        <v>2</v>
      </c>
      <c r="AQ677" s="502">
        <v>12</v>
      </c>
      <c r="AR677" s="506">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02">
        <f ca="1">COUNTIF(INDIRECT("H"&amp;(ROW()+12*(($AO677-1)*3+$AP677)-ROW())/12+5):INDIRECT("S"&amp;(ROW()+12*(($AO677-1)*3+$AP677)-ROW())/12+5),AR677)</f>
        <v>0</v>
      </c>
      <c r="AT677" s="506">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502">
        <f ca="1">COUNTIF(INDIRECT("U"&amp;(ROW()+12*(($AO677-1)*3+$AP677)-ROW())/12+5):INDIRECT("AF"&amp;(ROW()+12*(($AO677-1)*3+$AP677)-ROW())/12+5),AT677)</f>
        <v>0</v>
      </c>
      <c r="AV677" s="502">
        <f ca="1">IF(AND(AR677+AT677&gt;0,AS677+AU677&gt;0),COUNTIF(AV$6:AV676,"&gt;0")+1,0)</f>
        <v>0</v>
      </c>
    </row>
    <row r="678" spans="41:48">
      <c r="AO678" s="502">
        <v>19</v>
      </c>
      <c r="AP678" s="502">
        <v>3</v>
      </c>
      <c r="AQ678" s="502">
        <v>1</v>
      </c>
      <c r="AR678" s="506">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02">
        <f ca="1">COUNTIF(INDIRECT("H"&amp;(ROW()+12*(($AO678-1)*3+$AP678)-ROW())/12+5):INDIRECT("S"&amp;(ROW()+12*(($AO678-1)*3+$AP678)-ROW())/12+5),AR678)</f>
        <v>0</v>
      </c>
      <c r="AT678" s="506">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502">
        <f ca="1">COUNTIF(INDIRECT("U"&amp;(ROW()+12*(($AO678-1)*3+$AP678)-ROW())/12+5):INDIRECT("AF"&amp;(ROW()+12*(($AO678-1)*3+$AP678)-ROW())/12+5),AT678)</f>
        <v>0</v>
      </c>
      <c r="AV678" s="502">
        <f ca="1">IF(AND(AR678+AT678&gt;0,AS678+AU678&gt;0),COUNTIF(AV$6:AV677,"&gt;0")+1,0)</f>
        <v>0</v>
      </c>
    </row>
    <row r="679" spans="41:48">
      <c r="AO679" s="502">
        <v>19</v>
      </c>
      <c r="AP679" s="502">
        <v>3</v>
      </c>
      <c r="AQ679" s="502">
        <v>2</v>
      </c>
      <c r="AR679" s="506">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02">
        <f ca="1">COUNTIF(INDIRECT("H"&amp;(ROW()+12*(($AO679-1)*3+$AP679)-ROW())/12+5):INDIRECT("S"&amp;(ROW()+12*(($AO679-1)*3+$AP679)-ROW())/12+5),AR679)</f>
        <v>0</v>
      </c>
      <c r="AT679" s="506">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502">
        <f ca="1">COUNTIF(INDIRECT("U"&amp;(ROW()+12*(($AO679-1)*3+$AP679)-ROW())/12+5):INDIRECT("AF"&amp;(ROW()+12*(($AO679-1)*3+$AP679)-ROW())/12+5),AT679)</f>
        <v>0</v>
      </c>
      <c r="AV679" s="502">
        <f ca="1">IF(AND(AR679+AT679&gt;0,AS679+AU679&gt;0),COUNTIF(AV$6:AV678,"&gt;0")+1,0)</f>
        <v>0</v>
      </c>
    </row>
    <row r="680" spans="41:48">
      <c r="AO680" s="502">
        <v>19</v>
      </c>
      <c r="AP680" s="502">
        <v>3</v>
      </c>
      <c r="AQ680" s="502">
        <v>3</v>
      </c>
      <c r="AR680" s="506">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02">
        <f ca="1">COUNTIF(INDIRECT("H"&amp;(ROW()+12*(($AO680-1)*3+$AP680)-ROW())/12+5):INDIRECT("S"&amp;(ROW()+12*(($AO680-1)*3+$AP680)-ROW())/12+5),AR680)</f>
        <v>0</v>
      </c>
      <c r="AT680" s="506">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502">
        <f ca="1">COUNTIF(INDIRECT("U"&amp;(ROW()+12*(($AO680-1)*3+$AP680)-ROW())/12+5):INDIRECT("AF"&amp;(ROW()+12*(($AO680-1)*3+$AP680)-ROW())/12+5),AT680)</f>
        <v>0</v>
      </c>
      <c r="AV680" s="502">
        <f ca="1">IF(AND(AR680+AT680&gt;0,AS680+AU680&gt;0),COUNTIF(AV$6:AV679,"&gt;0")+1,0)</f>
        <v>0</v>
      </c>
    </row>
    <row r="681" spans="41:48">
      <c r="AO681" s="502">
        <v>19</v>
      </c>
      <c r="AP681" s="502">
        <v>3</v>
      </c>
      <c r="AQ681" s="502">
        <v>4</v>
      </c>
      <c r="AR681" s="506">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02">
        <f ca="1">COUNTIF(INDIRECT("H"&amp;(ROW()+12*(($AO681-1)*3+$AP681)-ROW())/12+5):INDIRECT("S"&amp;(ROW()+12*(($AO681-1)*3+$AP681)-ROW())/12+5),AR681)</f>
        <v>0</v>
      </c>
      <c r="AT681" s="506">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502">
        <f ca="1">COUNTIF(INDIRECT("U"&amp;(ROW()+12*(($AO681-1)*3+$AP681)-ROW())/12+5):INDIRECT("AF"&amp;(ROW()+12*(($AO681-1)*3+$AP681)-ROW())/12+5),AT681)</f>
        <v>0</v>
      </c>
      <c r="AV681" s="502">
        <f ca="1">IF(AND(AR681+AT681&gt;0,AS681+AU681&gt;0),COUNTIF(AV$6:AV680,"&gt;0")+1,0)</f>
        <v>0</v>
      </c>
    </row>
    <row r="682" spans="41:48">
      <c r="AO682" s="502">
        <v>19</v>
      </c>
      <c r="AP682" s="502">
        <v>3</v>
      </c>
      <c r="AQ682" s="502">
        <v>5</v>
      </c>
      <c r="AR682" s="506">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02">
        <f ca="1">COUNTIF(INDIRECT("H"&amp;(ROW()+12*(($AO682-1)*3+$AP682)-ROW())/12+5):INDIRECT("S"&amp;(ROW()+12*(($AO682-1)*3+$AP682)-ROW())/12+5),AR682)</f>
        <v>0</v>
      </c>
      <c r="AT682" s="506">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502">
        <f ca="1">COUNTIF(INDIRECT("U"&amp;(ROW()+12*(($AO682-1)*3+$AP682)-ROW())/12+5):INDIRECT("AF"&amp;(ROW()+12*(($AO682-1)*3+$AP682)-ROW())/12+5),AT682)</f>
        <v>0</v>
      </c>
      <c r="AV682" s="502">
        <f ca="1">IF(AND(AR682+AT682&gt;0,AS682+AU682&gt;0),COUNTIF(AV$6:AV681,"&gt;0")+1,0)</f>
        <v>0</v>
      </c>
    </row>
    <row r="683" spans="41:48">
      <c r="AO683" s="502">
        <v>19</v>
      </c>
      <c r="AP683" s="502">
        <v>3</v>
      </c>
      <c r="AQ683" s="502">
        <v>6</v>
      </c>
      <c r="AR683" s="506">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02">
        <f ca="1">COUNTIF(INDIRECT("H"&amp;(ROW()+12*(($AO683-1)*3+$AP683)-ROW())/12+5):INDIRECT("S"&amp;(ROW()+12*(($AO683-1)*3+$AP683)-ROW())/12+5),AR683)</f>
        <v>0</v>
      </c>
      <c r="AT683" s="506">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502">
        <f ca="1">COUNTIF(INDIRECT("U"&amp;(ROW()+12*(($AO683-1)*3+$AP683)-ROW())/12+5):INDIRECT("AF"&amp;(ROW()+12*(($AO683-1)*3+$AP683)-ROW())/12+5),AT683)</f>
        <v>0</v>
      </c>
      <c r="AV683" s="502">
        <f ca="1">IF(AND(AR683+AT683&gt;0,AS683+AU683&gt;0),COUNTIF(AV$6:AV682,"&gt;0")+1,0)</f>
        <v>0</v>
      </c>
    </row>
    <row r="684" spans="41:48">
      <c r="AO684" s="502">
        <v>19</v>
      </c>
      <c r="AP684" s="502">
        <v>3</v>
      </c>
      <c r="AQ684" s="502">
        <v>7</v>
      </c>
      <c r="AR684" s="506">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02">
        <f ca="1">COUNTIF(INDIRECT("H"&amp;(ROW()+12*(($AO684-1)*3+$AP684)-ROW())/12+5):INDIRECT("S"&amp;(ROW()+12*(($AO684-1)*3+$AP684)-ROW())/12+5),AR684)</f>
        <v>0</v>
      </c>
      <c r="AT684" s="506">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502">
        <f ca="1">COUNTIF(INDIRECT("U"&amp;(ROW()+12*(($AO684-1)*3+$AP684)-ROW())/12+5):INDIRECT("AF"&amp;(ROW()+12*(($AO684-1)*3+$AP684)-ROW())/12+5),AT684)</f>
        <v>0</v>
      </c>
      <c r="AV684" s="502">
        <f ca="1">IF(AND(AR684+AT684&gt;0,AS684+AU684&gt;0),COUNTIF(AV$6:AV683,"&gt;0")+1,0)</f>
        <v>0</v>
      </c>
    </row>
    <row r="685" spans="41:48">
      <c r="AO685" s="502">
        <v>19</v>
      </c>
      <c r="AP685" s="502">
        <v>3</v>
      </c>
      <c r="AQ685" s="502">
        <v>8</v>
      </c>
      <c r="AR685" s="506">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02">
        <f ca="1">COUNTIF(INDIRECT("H"&amp;(ROW()+12*(($AO685-1)*3+$AP685)-ROW())/12+5):INDIRECT("S"&amp;(ROW()+12*(($AO685-1)*3+$AP685)-ROW())/12+5),AR685)</f>
        <v>0</v>
      </c>
      <c r="AT685" s="506">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502">
        <f ca="1">COUNTIF(INDIRECT("U"&amp;(ROW()+12*(($AO685-1)*3+$AP685)-ROW())/12+5):INDIRECT("AF"&amp;(ROW()+12*(($AO685-1)*3+$AP685)-ROW())/12+5),AT685)</f>
        <v>0</v>
      </c>
      <c r="AV685" s="502">
        <f ca="1">IF(AND(AR685+AT685&gt;0,AS685+AU685&gt;0),COUNTIF(AV$6:AV684,"&gt;0")+1,0)</f>
        <v>0</v>
      </c>
    </row>
    <row r="686" spans="41:48">
      <c r="AO686" s="502">
        <v>19</v>
      </c>
      <c r="AP686" s="502">
        <v>3</v>
      </c>
      <c r="AQ686" s="502">
        <v>9</v>
      </c>
      <c r="AR686" s="506">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02">
        <f ca="1">COUNTIF(INDIRECT("H"&amp;(ROW()+12*(($AO686-1)*3+$AP686)-ROW())/12+5):INDIRECT("S"&amp;(ROW()+12*(($AO686-1)*3+$AP686)-ROW())/12+5),AR686)</f>
        <v>0</v>
      </c>
      <c r="AT686" s="506">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502">
        <f ca="1">COUNTIF(INDIRECT("U"&amp;(ROW()+12*(($AO686-1)*3+$AP686)-ROW())/12+5):INDIRECT("AF"&amp;(ROW()+12*(($AO686-1)*3+$AP686)-ROW())/12+5),AT686)</f>
        <v>0</v>
      </c>
      <c r="AV686" s="502">
        <f ca="1">IF(AND(AR686+AT686&gt;0,AS686+AU686&gt;0),COUNTIF(AV$6:AV685,"&gt;0")+1,0)</f>
        <v>0</v>
      </c>
    </row>
    <row r="687" spans="41:48">
      <c r="AO687" s="502">
        <v>19</v>
      </c>
      <c r="AP687" s="502">
        <v>3</v>
      </c>
      <c r="AQ687" s="502">
        <v>10</v>
      </c>
      <c r="AR687" s="506">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02">
        <f ca="1">COUNTIF(INDIRECT("H"&amp;(ROW()+12*(($AO687-1)*3+$AP687)-ROW())/12+5):INDIRECT("S"&amp;(ROW()+12*(($AO687-1)*3+$AP687)-ROW())/12+5),AR687)</f>
        <v>0</v>
      </c>
      <c r="AT687" s="506">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502">
        <f ca="1">COUNTIF(INDIRECT("U"&amp;(ROW()+12*(($AO687-1)*3+$AP687)-ROW())/12+5):INDIRECT("AF"&amp;(ROW()+12*(($AO687-1)*3+$AP687)-ROW())/12+5),AT687)</f>
        <v>0</v>
      </c>
      <c r="AV687" s="502">
        <f ca="1">IF(AND(AR687+AT687&gt;0,AS687+AU687&gt;0),COUNTIF(AV$6:AV686,"&gt;0")+1,0)</f>
        <v>0</v>
      </c>
    </row>
    <row r="688" spans="41:48">
      <c r="AO688" s="502">
        <v>19</v>
      </c>
      <c r="AP688" s="502">
        <v>3</v>
      </c>
      <c r="AQ688" s="502">
        <v>11</v>
      </c>
      <c r="AR688" s="506">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02">
        <f ca="1">COUNTIF(INDIRECT("H"&amp;(ROW()+12*(($AO688-1)*3+$AP688)-ROW())/12+5):INDIRECT("S"&amp;(ROW()+12*(($AO688-1)*3+$AP688)-ROW())/12+5),AR688)</f>
        <v>0</v>
      </c>
      <c r="AT688" s="506">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502">
        <f ca="1">COUNTIF(INDIRECT("U"&amp;(ROW()+12*(($AO688-1)*3+$AP688)-ROW())/12+5):INDIRECT("AF"&amp;(ROW()+12*(($AO688-1)*3+$AP688)-ROW())/12+5),AT688)</f>
        <v>0</v>
      </c>
      <c r="AV688" s="502">
        <f ca="1">IF(AND(AR688+AT688&gt;0,AS688+AU688&gt;0),COUNTIF(AV$6:AV687,"&gt;0")+1,0)</f>
        <v>0</v>
      </c>
    </row>
    <row r="689" spans="41:48">
      <c r="AO689" s="502">
        <v>19</v>
      </c>
      <c r="AP689" s="502">
        <v>3</v>
      </c>
      <c r="AQ689" s="502">
        <v>12</v>
      </c>
      <c r="AR689" s="506">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02">
        <f ca="1">COUNTIF(INDIRECT("H"&amp;(ROW()+12*(($AO689-1)*3+$AP689)-ROW())/12+5):INDIRECT("S"&amp;(ROW()+12*(($AO689-1)*3+$AP689)-ROW())/12+5),AR689)</f>
        <v>0</v>
      </c>
      <c r="AT689" s="506">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502">
        <f ca="1">COUNTIF(INDIRECT("U"&amp;(ROW()+12*(($AO689-1)*3+$AP689)-ROW())/12+5):INDIRECT("AF"&amp;(ROW()+12*(($AO689-1)*3+$AP689)-ROW())/12+5),AT689)</f>
        <v>0</v>
      </c>
      <c r="AV689" s="502">
        <f ca="1">IF(AND(AR689+AT689&gt;0,AS689+AU689&gt;0),COUNTIF(AV$6:AV688,"&gt;0")+1,0)</f>
        <v>0</v>
      </c>
    </row>
    <row r="690" spans="41:48">
      <c r="AO690" s="502">
        <v>20</v>
      </c>
      <c r="AP690" s="502">
        <v>1</v>
      </c>
      <c r="AQ690" s="502">
        <v>1</v>
      </c>
      <c r="AR690" s="506">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02">
        <f ca="1">COUNTIF(INDIRECT("H"&amp;(ROW()+12*(($AO690-1)*3+$AP690)-ROW())/12+5):INDIRECT("S"&amp;(ROW()+12*(($AO690-1)*3+$AP690)-ROW())/12+5),AR690)</f>
        <v>0</v>
      </c>
      <c r="AT690" s="506">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502">
        <f ca="1">COUNTIF(INDIRECT("U"&amp;(ROW()+12*(($AO690-1)*3+$AP690)-ROW())/12+5):INDIRECT("AF"&amp;(ROW()+12*(($AO690-1)*3+$AP690)-ROW())/12+5),AT690)</f>
        <v>0</v>
      </c>
      <c r="AV690" s="502">
        <f ca="1">IF(AND(AR690+AT690&gt;0,AS690+AU690&gt;0),COUNTIF(AV$6:AV689,"&gt;0")+1,0)</f>
        <v>0</v>
      </c>
    </row>
    <row r="691" spans="41:48">
      <c r="AO691" s="502">
        <v>20</v>
      </c>
      <c r="AP691" s="502">
        <v>1</v>
      </c>
      <c r="AQ691" s="502">
        <v>2</v>
      </c>
      <c r="AR691" s="506">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02">
        <f ca="1">COUNTIF(INDIRECT("H"&amp;(ROW()+12*(($AO691-1)*3+$AP691)-ROW())/12+5):INDIRECT("S"&amp;(ROW()+12*(($AO691-1)*3+$AP691)-ROW())/12+5),AR691)</f>
        <v>0</v>
      </c>
      <c r="AT691" s="506">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502">
        <f ca="1">COUNTIF(INDIRECT("U"&amp;(ROW()+12*(($AO691-1)*3+$AP691)-ROW())/12+5):INDIRECT("AF"&amp;(ROW()+12*(($AO691-1)*3+$AP691)-ROW())/12+5),AT691)</f>
        <v>0</v>
      </c>
      <c r="AV691" s="502">
        <f ca="1">IF(AND(AR691+AT691&gt;0,AS691+AU691&gt;0),COUNTIF(AV$6:AV690,"&gt;0")+1,0)</f>
        <v>0</v>
      </c>
    </row>
    <row r="692" spans="41:48">
      <c r="AO692" s="502">
        <v>20</v>
      </c>
      <c r="AP692" s="502">
        <v>1</v>
      </c>
      <c r="AQ692" s="502">
        <v>3</v>
      </c>
      <c r="AR692" s="506">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02">
        <f ca="1">COUNTIF(INDIRECT("H"&amp;(ROW()+12*(($AO692-1)*3+$AP692)-ROW())/12+5):INDIRECT("S"&amp;(ROW()+12*(($AO692-1)*3+$AP692)-ROW())/12+5),AR692)</f>
        <v>0</v>
      </c>
      <c r="AT692" s="506">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502">
        <f ca="1">COUNTIF(INDIRECT("U"&amp;(ROW()+12*(($AO692-1)*3+$AP692)-ROW())/12+5):INDIRECT("AF"&amp;(ROW()+12*(($AO692-1)*3+$AP692)-ROW())/12+5),AT692)</f>
        <v>0</v>
      </c>
      <c r="AV692" s="502">
        <f ca="1">IF(AND(AR692+AT692&gt;0,AS692+AU692&gt;0),COUNTIF(AV$6:AV691,"&gt;0")+1,0)</f>
        <v>0</v>
      </c>
    </row>
    <row r="693" spans="41:48">
      <c r="AO693" s="502">
        <v>20</v>
      </c>
      <c r="AP693" s="502">
        <v>1</v>
      </c>
      <c r="AQ693" s="502">
        <v>4</v>
      </c>
      <c r="AR693" s="506">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02">
        <f ca="1">COUNTIF(INDIRECT("H"&amp;(ROW()+12*(($AO693-1)*3+$AP693)-ROW())/12+5):INDIRECT("S"&amp;(ROW()+12*(($AO693-1)*3+$AP693)-ROW())/12+5),AR693)</f>
        <v>0</v>
      </c>
      <c r="AT693" s="506">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502">
        <f ca="1">COUNTIF(INDIRECT("U"&amp;(ROW()+12*(($AO693-1)*3+$AP693)-ROW())/12+5):INDIRECT("AF"&amp;(ROW()+12*(($AO693-1)*3+$AP693)-ROW())/12+5),AT693)</f>
        <v>0</v>
      </c>
      <c r="AV693" s="502">
        <f ca="1">IF(AND(AR693+AT693&gt;0,AS693+AU693&gt;0),COUNTIF(AV$6:AV692,"&gt;0")+1,0)</f>
        <v>0</v>
      </c>
    </row>
    <row r="694" spans="41:48">
      <c r="AO694" s="502">
        <v>20</v>
      </c>
      <c r="AP694" s="502">
        <v>1</v>
      </c>
      <c r="AQ694" s="502">
        <v>5</v>
      </c>
      <c r="AR694" s="506">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02">
        <f ca="1">COUNTIF(INDIRECT("H"&amp;(ROW()+12*(($AO694-1)*3+$AP694)-ROW())/12+5):INDIRECT("S"&amp;(ROW()+12*(($AO694-1)*3+$AP694)-ROW())/12+5),AR694)</f>
        <v>0</v>
      </c>
      <c r="AT694" s="506">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502">
        <f ca="1">COUNTIF(INDIRECT("U"&amp;(ROW()+12*(($AO694-1)*3+$AP694)-ROW())/12+5):INDIRECT("AF"&amp;(ROW()+12*(($AO694-1)*3+$AP694)-ROW())/12+5),AT694)</f>
        <v>0</v>
      </c>
      <c r="AV694" s="502">
        <f ca="1">IF(AND(AR694+AT694&gt;0,AS694+AU694&gt;0),COUNTIF(AV$6:AV693,"&gt;0")+1,0)</f>
        <v>0</v>
      </c>
    </row>
    <row r="695" spans="41:48">
      <c r="AO695" s="502">
        <v>20</v>
      </c>
      <c r="AP695" s="502">
        <v>1</v>
      </c>
      <c r="AQ695" s="502">
        <v>6</v>
      </c>
      <c r="AR695" s="506">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02">
        <f ca="1">COUNTIF(INDIRECT("H"&amp;(ROW()+12*(($AO695-1)*3+$AP695)-ROW())/12+5):INDIRECT("S"&amp;(ROW()+12*(($AO695-1)*3+$AP695)-ROW())/12+5),AR695)</f>
        <v>0</v>
      </c>
      <c r="AT695" s="506">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502">
        <f ca="1">COUNTIF(INDIRECT("U"&amp;(ROW()+12*(($AO695-1)*3+$AP695)-ROW())/12+5):INDIRECT("AF"&amp;(ROW()+12*(($AO695-1)*3+$AP695)-ROW())/12+5),AT695)</f>
        <v>0</v>
      </c>
      <c r="AV695" s="502">
        <f ca="1">IF(AND(AR695+AT695&gt;0,AS695+AU695&gt;0),COUNTIF(AV$6:AV694,"&gt;0")+1,0)</f>
        <v>0</v>
      </c>
    </row>
    <row r="696" spans="41:48">
      <c r="AO696" s="502">
        <v>20</v>
      </c>
      <c r="AP696" s="502">
        <v>1</v>
      </c>
      <c r="AQ696" s="502">
        <v>7</v>
      </c>
      <c r="AR696" s="506">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02">
        <f ca="1">COUNTIF(INDIRECT("H"&amp;(ROW()+12*(($AO696-1)*3+$AP696)-ROW())/12+5):INDIRECT("S"&amp;(ROW()+12*(($AO696-1)*3+$AP696)-ROW())/12+5),AR696)</f>
        <v>0</v>
      </c>
      <c r="AT696" s="506">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502">
        <f ca="1">COUNTIF(INDIRECT("U"&amp;(ROW()+12*(($AO696-1)*3+$AP696)-ROW())/12+5):INDIRECT("AF"&amp;(ROW()+12*(($AO696-1)*3+$AP696)-ROW())/12+5),AT696)</f>
        <v>0</v>
      </c>
      <c r="AV696" s="502">
        <f ca="1">IF(AND(AR696+AT696&gt;0,AS696+AU696&gt;0),COUNTIF(AV$6:AV695,"&gt;0")+1,0)</f>
        <v>0</v>
      </c>
    </row>
    <row r="697" spans="41:48">
      <c r="AO697" s="502">
        <v>20</v>
      </c>
      <c r="AP697" s="502">
        <v>1</v>
      </c>
      <c r="AQ697" s="502">
        <v>8</v>
      </c>
      <c r="AR697" s="506">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02">
        <f ca="1">COUNTIF(INDIRECT("H"&amp;(ROW()+12*(($AO697-1)*3+$AP697)-ROW())/12+5):INDIRECT("S"&amp;(ROW()+12*(($AO697-1)*3+$AP697)-ROW())/12+5),AR697)</f>
        <v>0</v>
      </c>
      <c r="AT697" s="506">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502">
        <f ca="1">COUNTIF(INDIRECT("U"&amp;(ROW()+12*(($AO697-1)*3+$AP697)-ROW())/12+5):INDIRECT("AF"&amp;(ROW()+12*(($AO697-1)*3+$AP697)-ROW())/12+5),AT697)</f>
        <v>0</v>
      </c>
      <c r="AV697" s="502">
        <f ca="1">IF(AND(AR697+AT697&gt;0,AS697+AU697&gt;0),COUNTIF(AV$6:AV696,"&gt;0")+1,0)</f>
        <v>0</v>
      </c>
    </row>
    <row r="698" spans="41:48">
      <c r="AO698" s="502">
        <v>20</v>
      </c>
      <c r="AP698" s="502">
        <v>1</v>
      </c>
      <c r="AQ698" s="502">
        <v>9</v>
      </c>
      <c r="AR698" s="506">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02">
        <f ca="1">COUNTIF(INDIRECT("H"&amp;(ROW()+12*(($AO698-1)*3+$AP698)-ROW())/12+5):INDIRECT("S"&amp;(ROW()+12*(($AO698-1)*3+$AP698)-ROW())/12+5),AR698)</f>
        <v>0</v>
      </c>
      <c r="AT698" s="506">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502">
        <f ca="1">COUNTIF(INDIRECT("U"&amp;(ROW()+12*(($AO698-1)*3+$AP698)-ROW())/12+5):INDIRECT("AF"&amp;(ROW()+12*(($AO698-1)*3+$AP698)-ROW())/12+5),AT698)</f>
        <v>0</v>
      </c>
      <c r="AV698" s="502">
        <f ca="1">IF(AND(AR698+AT698&gt;0,AS698+AU698&gt;0),COUNTIF(AV$6:AV697,"&gt;0")+1,0)</f>
        <v>0</v>
      </c>
    </row>
    <row r="699" spans="41:48">
      <c r="AO699" s="502">
        <v>20</v>
      </c>
      <c r="AP699" s="502">
        <v>1</v>
      </c>
      <c r="AQ699" s="502">
        <v>10</v>
      </c>
      <c r="AR699" s="506">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02">
        <f ca="1">COUNTIF(INDIRECT("H"&amp;(ROW()+12*(($AO699-1)*3+$AP699)-ROW())/12+5):INDIRECT("S"&amp;(ROW()+12*(($AO699-1)*3+$AP699)-ROW())/12+5),AR699)</f>
        <v>0</v>
      </c>
      <c r="AT699" s="506">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502">
        <f ca="1">COUNTIF(INDIRECT("U"&amp;(ROW()+12*(($AO699-1)*3+$AP699)-ROW())/12+5):INDIRECT("AF"&amp;(ROW()+12*(($AO699-1)*3+$AP699)-ROW())/12+5),AT699)</f>
        <v>0</v>
      </c>
      <c r="AV699" s="502">
        <f ca="1">IF(AND(AR699+AT699&gt;0,AS699+AU699&gt;0),COUNTIF(AV$6:AV698,"&gt;0")+1,0)</f>
        <v>0</v>
      </c>
    </row>
    <row r="700" spans="41:48">
      <c r="AO700" s="502">
        <v>20</v>
      </c>
      <c r="AP700" s="502">
        <v>1</v>
      </c>
      <c r="AQ700" s="502">
        <v>11</v>
      </c>
      <c r="AR700" s="506">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02">
        <f ca="1">COUNTIF(INDIRECT("H"&amp;(ROW()+12*(($AO700-1)*3+$AP700)-ROW())/12+5):INDIRECT("S"&amp;(ROW()+12*(($AO700-1)*3+$AP700)-ROW())/12+5),AR700)</f>
        <v>0</v>
      </c>
      <c r="AT700" s="506">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502">
        <f ca="1">COUNTIF(INDIRECT("U"&amp;(ROW()+12*(($AO700-1)*3+$AP700)-ROW())/12+5):INDIRECT("AF"&amp;(ROW()+12*(($AO700-1)*3+$AP700)-ROW())/12+5),AT700)</f>
        <v>0</v>
      </c>
      <c r="AV700" s="502">
        <f ca="1">IF(AND(AR700+AT700&gt;0,AS700+AU700&gt;0),COUNTIF(AV$6:AV699,"&gt;0")+1,0)</f>
        <v>0</v>
      </c>
    </row>
    <row r="701" spans="41:48">
      <c r="AO701" s="502">
        <v>20</v>
      </c>
      <c r="AP701" s="502">
        <v>1</v>
      </c>
      <c r="AQ701" s="502">
        <v>12</v>
      </c>
      <c r="AR701" s="506">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02">
        <f ca="1">COUNTIF(INDIRECT("H"&amp;(ROW()+12*(($AO701-1)*3+$AP701)-ROW())/12+5):INDIRECT("S"&amp;(ROW()+12*(($AO701-1)*3+$AP701)-ROW())/12+5),AR701)</f>
        <v>0</v>
      </c>
      <c r="AT701" s="506">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502">
        <f ca="1">COUNTIF(INDIRECT("U"&amp;(ROW()+12*(($AO701-1)*3+$AP701)-ROW())/12+5):INDIRECT("AF"&amp;(ROW()+12*(($AO701-1)*3+$AP701)-ROW())/12+5),AT701)</f>
        <v>0</v>
      </c>
      <c r="AV701" s="502">
        <f ca="1">IF(AND(AR701+AT701&gt;0,AS701+AU701&gt;0),COUNTIF(AV$6:AV700,"&gt;0")+1,0)</f>
        <v>0</v>
      </c>
    </row>
    <row r="702" spans="41:48">
      <c r="AO702" s="502">
        <v>20</v>
      </c>
      <c r="AP702" s="502">
        <v>2</v>
      </c>
      <c r="AQ702" s="502">
        <v>1</v>
      </c>
      <c r="AR702" s="506">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02">
        <f ca="1">COUNTIF(INDIRECT("H"&amp;(ROW()+12*(($AO702-1)*3+$AP702)-ROW())/12+5):INDIRECT("S"&amp;(ROW()+12*(($AO702-1)*3+$AP702)-ROW())/12+5),AR702)</f>
        <v>0</v>
      </c>
      <c r="AT702" s="506">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502">
        <f ca="1">COUNTIF(INDIRECT("U"&amp;(ROW()+12*(($AO702-1)*3+$AP702)-ROW())/12+5):INDIRECT("AF"&amp;(ROW()+12*(($AO702-1)*3+$AP702)-ROW())/12+5),AT702)</f>
        <v>0</v>
      </c>
      <c r="AV702" s="502">
        <f ca="1">IF(AND(AR702+AT702&gt;0,AS702+AU702&gt;0),COUNTIF(AV$6:AV701,"&gt;0")+1,0)</f>
        <v>0</v>
      </c>
    </row>
    <row r="703" spans="41:48">
      <c r="AO703" s="502">
        <v>20</v>
      </c>
      <c r="AP703" s="502">
        <v>2</v>
      </c>
      <c r="AQ703" s="502">
        <v>2</v>
      </c>
      <c r="AR703" s="506">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02">
        <f ca="1">COUNTIF(INDIRECT("H"&amp;(ROW()+12*(($AO703-1)*3+$AP703)-ROW())/12+5):INDIRECT("S"&amp;(ROW()+12*(($AO703-1)*3+$AP703)-ROW())/12+5),AR703)</f>
        <v>0</v>
      </c>
      <c r="AT703" s="506">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502">
        <f ca="1">COUNTIF(INDIRECT("U"&amp;(ROW()+12*(($AO703-1)*3+$AP703)-ROW())/12+5):INDIRECT("AF"&amp;(ROW()+12*(($AO703-1)*3+$AP703)-ROW())/12+5),AT703)</f>
        <v>0</v>
      </c>
      <c r="AV703" s="502">
        <f ca="1">IF(AND(AR703+AT703&gt;0,AS703+AU703&gt;0),COUNTIF(AV$6:AV702,"&gt;0")+1,0)</f>
        <v>0</v>
      </c>
    </row>
    <row r="704" spans="41:48">
      <c r="AO704" s="502">
        <v>20</v>
      </c>
      <c r="AP704" s="502">
        <v>2</v>
      </c>
      <c r="AQ704" s="502">
        <v>3</v>
      </c>
      <c r="AR704" s="506">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02">
        <f ca="1">COUNTIF(INDIRECT("H"&amp;(ROW()+12*(($AO704-1)*3+$AP704)-ROW())/12+5):INDIRECT("S"&amp;(ROW()+12*(($AO704-1)*3+$AP704)-ROW())/12+5),AR704)</f>
        <v>0</v>
      </c>
      <c r="AT704" s="506">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502">
        <f ca="1">COUNTIF(INDIRECT("U"&amp;(ROW()+12*(($AO704-1)*3+$AP704)-ROW())/12+5):INDIRECT("AF"&amp;(ROW()+12*(($AO704-1)*3+$AP704)-ROW())/12+5),AT704)</f>
        <v>0</v>
      </c>
      <c r="AV704" s="502">
        <f ca="1">IF(AND(AR704+AT704&gt;0,AS704+AU704&gt;0),COUNTIF(AV$6:AV703,"&gt;0")+1,0)</f>
        <v>0</v>
      </c>
    </row>
    <row r="705" spans="41:48">
      <c r="AO705" s="502">
        <v>20</v>
      </c>
      <c r="AP705" s="502">
        <v>2</v>
      </c>
      <c r="AQ705" s="502">
        <v>4</v>
      </c>
      <c r="AR705" s="506">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02">
        <f ca="1">COUNTIF(INDIRECT("H"&amp;(ROW()+12*(($AO705-1)*3+$AP705)-ROW())/12+5):INDIRECT("S"&amp;(ROW()+12*(($AO705-1)*3+$AP705)-ROW())/12+5),AR705)</f>
        <v>0</v>
      </c>
      <c r="AT705" s="506">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502">
        <f ca="1">COUNTIF(INDIRECT("U"&amp;(ROW()+12*(($AO705-1)*3+$AP705)-ROW())/12+5):INDIRECT("AF"&amp;(ROW()+12*(($AO705-1)*3+$AP705)-ROW())/12+5),AT705)</f>
        <v>0</v>
      </c>
      <c r="AV705" s="502">
        <f ca="1">IF(AND(AR705+AT705&gt;0,AS705+AU705&gt;0),COUNTIF(AV$6:AV704,"&gt;0")+1,0)</f>
        <v>0</v>
      </c>
    </row>
    <row r="706" spans="41:48">
      <c r="AO706" s="502">
        <v>20</v>
      </c>
      <c r="AP706" s="502">
        <v>2</v>
      </c>
      <c r="AQ706" s="502">
        <v>5</v>
      </c>
      <c r="AR706" s="506">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02">
        <f ca="1">COUNTIF(INDIRECT("H"&amp;(ROW()+12*(($AO706-1)*3+$AP706)-ROW())/12+5):INDIRECT("S"&amp;(ROW()+12*(($AO706-1)*3+$AP706)-ROW())/12+5),AR706)</f>
        <v>0</v>
      </c>
      <c r="AT706" s="506">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502">
        <f ca="1">COUNTIF(INDIRECT("U"&amp;(ROW()+12*(($AO706-1)*3+$AP706)-ROW())/12+5):INDIRECT("AF"&amp;(ROW()+12*(($AO706-1)*3+$AP706)-ROW())/12+5),AT706)</f>
        <v>0</v>
      </c>
      <c r="AV706" s="502">
        <f ca="1">IF(AND(AR706+AT706&gt;0,AS706+AU706&gt;0),COUNTIF(AV$6:AV705,"&gt;0")+1,0)</f>
        <v>0</v>
      </c>
    </row>
    <row r="707" spans="41:48">
      <c r="AO707" s="502">
        <v>20</v>
      </c>
      <c r="AP707" s="502">
        <v>2</v>
      </c>
      <c r="AQ707" s="502">
        <v>6</v>
      </c>
      <c r="AR707" s="506">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02">
        <f ca="1">COUNTIF(INDIRECT("H"&amp;(ROW()+12*(($AO707-1)*3+$AP707)-ROW())/12+5):INDIRECT("S"&amp;(ROW()+12*(($AO707-1)*3+$AP707)-ROW())/12+5),AR707)</f>
        <v>0</v>
      </c>
      <c r="AT707" s="506">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502">
        <f ca="1">COUNTIF(INDIRECT("U"&amp;(ROW()+12*(($AO707-1)*3+$AP707)-ROW())/12+5):INDIRECT("AF"&amp;(ROW()+12*(($AO707-1)*3+$AP707)-ROW())/12+5),AT707)</f>
        <v>0</v>
      </c>
      <c r="AV707" s="502">
        <f ca="1">IF(AND(AR707+AT707&gt;0,AS707+AU707&gt;0),COUNTIF(AV$6:AV706,"&gt;0")+1,0)</f>
        <v>0</v>
      </c>
    </row>
    <row r="708" spans="41:48">
      <c r="AO708" s="502">
        <v>20</v>
      </c>
      <c r="AP708" s="502">
        <v>2</v>
      </c>
      <c r="AQ708" s="502">
        <v>7</v>
      </c>
      <c r="AR708" s="506">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02">
        <f ca="1">COUNTIF(INDIRECT("H"&amp;(ROW()+12*(($AO708-1)*3+$AP708)-ROW())/12+5):INDIRECT("S"&amp;(ROW()+12*(($AO708-1)*3+$AP708)-ROW())/12+5),AR708)</f>
        <v>0</v>
      </c>
      <c r="AT708" s="506">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502">
        <f ca="1">COUNTIF(INDIRECT("U"&amp;(ROW()+12*(($AO708-1)*3+$AP708)-ROW())/12+5):INDIRECT("AF"&amp;(ROW()+12*(($AO708-1)*3+$AP708)-ROW())/12+5),AT708)</f>
        <v>0</v>
      </c>
      <c r="AV708" s="502">
        <f ca="1">IF(AND(AR708+AT708&gt;0,AS708+AU708&gt;0),COUNTIF(AV$6:AV707,"&gt;0")+1,0)</f>
        <v>0</v>
      </c>
    </row>
    <row r="709" spans="41:48">
      <c r="AO709" s="502">
        <v>20</v>
      </c>
      <c r="AP709" s="502">
        <v>2</v>
      </c>
      <c r="AQ709" s="502">
        <v>8</v>
      </c>
      <c r="AR709" s="506">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02">
        <f ca="1">COUNTIF(INDIRECT("H"&amp;(ROW()+12*(($AO709-1)*3+$AP709)-ROW())/12+5):INDIRECT("S"&amp;(ROW()+12*(($AO709-1)*3+$AP709)-ROW())/12+5),AR709)</f>
        <v>0</v>
      </c>
      <c r="AT709" s="506">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502">
        <f ca="1">COUNTIF(INDIRECT("U"&amp;(ROW()+12*(($AO709-1)*3+$AP709)-ROW())/12+5):INDIRECT("AF"&amp;(ROW()+12*(($AO709-1)*3+$AP709)-ROW())/12+5),AT709)</f>
        <v>0</v>
      </c>
      <c r="AV709" s="502">
        <f ca="1">IF(AND(AR709+AT709&gt;0,AS709+AU709&gt;0),COUNTIF(AV$6:AV708,"&gt;0")+1,0)</f>
        <v>0</v>
      </c>
    </row>
    <row r="710" spans="41:48">
      <c r="AO710" s="502">
        <v>20</v>
      </c>
      <c r="AP710" s="502">
        <v>2</v>
      </c>
      <c r="AQ710" s="502">
        <v>9</v>
      </c>
      <c r="AR710" s="506">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02">
        <f ca="1">COUNTIF(INDIRECT("H"&amp;(ROW()+12*(($AO710-1)*3+$AP710)-ROW())/12+5):INDIRECT("S"&amp;(ROW()+12*(($AO710-1)*3+$AP710)-ROW())/12+5),AR710)</f>
        <v>0</v>
      </c>
      <c r="AT710" s="506">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502">
        <f ca="1">COUNTIF(INDIRECT("U"&amp;(ROW()+12*(($AO710-1)*3+$AP710)-ROW())/12+5):INDIRECT("AF"&amp;(ROW()+12*(($AO710-1)*3+$AP710)-ROW())/12+5),AT710)</f>
        <v>0</v>
      </c>
      <c r="AV710" s="502">
        <f ca="1">IF(AND(AR710+AT710&gt;0,AS710+AU710&gt;0),COUNTIF(AV$6:AV709,"&gt;0")+1,0)</f>
        <v>0</v>
      </c>
    </row>
    <row r="711" spans="41:48">
      <c r="AO711" s="502">
        <v>20</v>
      </c>
      <c r="AP711" s="502">
        <v>2</v>
      </c>
      <c r="AQ711" s="502">
        <v>10</v>
      </c>
      <c r="AR711" s="506">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02">
        <f ca="1">COUNTIF(INDIRECT("H"&amp;(ROW()+12*(($AO711-1)*3+$AP711)-ROW())/12+5):INDIRECT("S"&amp;(ROW()+12*(($AO711-1)*3+$AP711)-ROW())/12+5),AR711)</f>
        <v>0</v>
      </c>
      <c r="AT711" s="506">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502">
        <f ca="1">COUNTIF(INDIRECT("U"&amp;(ROW()+12*(($AO711-1)*3+$AP711)-ROW())/12+5):INDIRECT("AF"&amp;(ROW()+12*(($AO711-1)*3+$AP711)-ROW())/12+5),AT711)</f>
        <v>0</v>
      </c>
      <c r="AV711" s="502">
        <f ca="1">IF(AND(AR711+AT711&gt;0,AS711+AU711&gt;0),COUNTIF(AV$6:AV710,"&gt;0")+1,0)</f>
        <v>0</v>
      </c>
    </row>
    <row r="712" spans="41:48">
      <c r="AO712" s="502">
        <v>20</v>
      </c>
      <c r="AP712" s="502">
        <v>2</v>
      </c>
      <c r="AQ712" s="502">
        <v>11</v>
      </c>
      <c r="AR712" s="506">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02">
        <f ca="1">COUNTIF(INDIRECT("H"&amp;(ROW()+12*(($AO712-1)*3+$AP712)-ROW())/12+5):INDIRECT("S"&amp;(ROW()+12*(($AO712-1)*3+$AP712)-ROW())/12+5),AR712)</f>
        <v>0</v>
      </c>
      <c r="AT712" s="506">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502">
        <f ca="1">COUNTIF(INDIRECT("U"&amp;(ROW()+12*(($AO712-1)*3+$AP712)-ROW())/12+5):INDIRECT("AF"&amp;(ROW()+12*(($AO712-1)*3+$AP712)-ROW())/12+5),AT712)</f>
        <v>0</v>
      </c>
      <c r="AV712" s="502">
        <f ca="1">IF(AND(AR712+AT712&gt;0,AS712+AU712&gt;0),COUNTIF(AV$6:AV711,"&gt;0")+1,0)</f>
        <v>0</v>
      </c>
    </row>
    <row r="713" spans="41:48">
      <c r="AO713" s="502">
        <v>20</v>
      </c>
      <c r="AP713" s="502">
        <v>2</v>
      </c>
      <c r="AQ713" s="502">
        <v>12</v>
      </c>
      <c r="AR713" s="506">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02">
        <f ca="1">COUNTIF(INDIRECT("H"&amp;(ROW()+12*(($AO713-1)*3+$AP713)-ROW())/12+5):INDIRECT("S"&amp;(ROW()+12*(($AO713-1)*3+$AP713)-ROW())/12+5),AR713)</f>
        <v>0</v>
      </c>
      <c r="AT713" s="506">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502">
        <f ca="1">COUNTIF(INDIRECT("U"&amp;(ROW()+12*(($AO713-1)*3+$AP713)-ROW())/12+5):INDIRECT("AF"&amp;(ROW()+12*(($AO713-1)*3+$AP713)-ROW())/12+5),AT713)</f>
        <v>0</v>
      </c>
      <c r="AV713" s="502">
        <f ca="1">IF(AND(AR713+AT713&gt;0,AS713+AU713&gt;0),COUNTIF(AV$6:AV712,"&gt;0")+1,0)</f>
        <v>0</v>
      </c>
    </row>
    <row r="714" spans="41:48">
      <c r="AO714" s="502">
        <v>20</v>
      </c>
      <c r="AP714" s="502">
        <v>3</v>
      </c>
      <c r="AQ714" s="502">
        <v>1</v>
      </c>
      <c r="AR714" s="506">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02">
        <f ca="1">COUNTIF(INDIRECT("H"&amp;(ROW()+12*(($AO714-1)*3+$AP714)-ROW())/12+5):INDIRECT("S"&amp;(ROW()+12*(($AO714-1)*3+$AP714)-ROW())/12+5),AR714)</f>
        <v>0</v>
      </c>
      <c r="AT714" s="506">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502">
        <f ca="1">COUNTIF(INDIRECT("U"&amp;(ROW()+12*(($AO714-1)*3+$AP714)-ROW())/12+5):INDIRECT("AF"&amp;(ROW()+12*(($AO714-1)*3+$AP714)-ROW())/12+5),AT714)</f>
        <v>0</v>
      </c>
      <c r="AV714" s="502">
        <f ca="1">IF(AND(AR714+AT714&gt;0,AS714+AU714&gt;0),COUNTIF(AV$6:AV713,"&gt;0")+1,0)</f>
        <v>0</v>
      </c>
    </row>
    <row r="715" spans="41:48">
      <c r="AO715" s="502">
        <v>20</v>
      </c>
      <c r="AP715" s="502">
        <v>3</v>
      </c>
      <c r="AQ715" s="502">
        <v>2</v>
      </c>
      <c r="AR715" s="506">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02">
        <f ca="1">COUNTIF(INDIRECT("H"&amp;(ROW()+12*(($AO715-1)*3+$AP715)-ROW())/12+5):INDIRECT("S"&amp;(ROW()+12*(($AO715-1)*3+$AP715)-ROW())/12+5),AR715)</f>
        <v>0</v>
      </c>
      <c r="AT715" s="506">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502">
        <f ca="1">COUNTIF(INDIRECT("U"&amp;(ROW()+12*(($AO715-1)*3+$AP715)-ROW())/12+5):INDIRECT("AF"&amp;(ROW()+12*(($AO715-1)*3+$AP715)-ROW())/12+5),AT715)</f>
        <v>0</v>
      </c>
      <c r="AV715" s="502">
        <f ca="1">IF(AND(AR715+AT715&gt;0,AS715+AU715&gt;0),COUNTIF(AV$6:AV714,"&gt;0")+1,0)</f>
        <v>0</v>
      </c>
    </row>
    <row r="716" spans="41:48">
      <c r="AO716" s="502">
        <v>20</v>
      </c>
      <c r="AP716" s="502">
        <v>3</v>
      </c>
      <c r="AQ716" s="502">
        <v>3</v>
      </c>
      <c r="AR716" s="506">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02">
        <f ca="1">COUNTIF(INDIRECT("H"&amp;(ROW()+12*(($AO716-1)*3+$AP716)-ROW())/12+5):INDIRECT("S"&amp;(ROW()+12*(($AO716-1)*3+$AP716)-ROW())/12+5),AR716)</f>
        <v>0</v>
      </c>
      <c r="AT716" s="506">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502">
        <f ca="1">COUNTIF(INDIRECT("U"&amp;(ROW()+12*(($AO716-1)*3+$AP716)-ROW())/12+5):INDIRECT("AF"&amp;(ROW()+12*(($AO716-1)*3+$AP716)-ROW())/12+5),AT716)</f>
        <v>0</v>
      </c>
      <c r="AV716" s="502">
        <f ca="1">IF(AND(AR716+AT716&gt;0,AS716+AU716&gt;0),COUNTIF(AV$6:AV715,"&gt;0")+1,0)</f>
        <v>0</v>
      </c>
    </row>
    <row r="717" spans="41:48">
      <c r="AO717" s="502">
        <v>20</v>
      </c>
      <c r="AP717" s="502">
        <v>3</v>
      </c>
      <c r="AQ717" s="502">
        <v>4</v>
      </c>
      <c r="AR717" s="506">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02">
        <f ca="1">COUNTIF(INDIRECT("H"&amp;(ROW()+12*(($AO717-1)*3+$AP717)-ROW())/12+5):INDIRECT("S"&amp;(ROW()+12*(($AO717-1)*3+$AP717)-ROW())/12+5),AR717)</f>
        <v>0</v>
      </c>
      <c r="AT717" s="506">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502">
        <f ca="1">COUNTIF(INDIRECT("U"&amp;(ROW()+12*(($AO717-1)*3+$AP717)-ROW())/12+5):INDIRECT("AF"&amp;(ROW()+12*(($AO717-1)*3+$AP717)-ROW())/12+5),AT717)</f>
        <v>0</v>
      </c>
      <c r="AV717" s="502">
        <f ca="1">IF(AND(AR717+AT717&gt;0,AS717+AU717&gt;0),COUNTIF(AV$6:AV716,"&gt;0")+1,0)</f>
        <v>0</v>
      </c>
    </row>
    <row r="718" spans="41:48">
      <c r="AO718" s="502">
        <v>20</v>
      </c>
      <c r="AP718" s="502">
        <v>3</v>
      </c>
      <c r="AQ718" s="502">
        <v>5</v>
      </c>
      <c r="AR718" s="506">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02">
        <f ca="1">COUNTIF(INDIRECT("H"&amp;(ROW()+12*(($AO718-1)*3+$AP718)-ROW())/12+5):INDIRECT("S"&amp;(ROW()+12*(($AO718-1)*3+$AP718)-ROW())/12+5),AR718)</f>
        <v>0</v>
      </c>
      <c r="AT718" s="506">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502">
        <f ca="1">COUNTIF(INDIRECT("U"&amp;(ROW()+12*(($AO718-1)*3+$AP718)-ROW())/12+5):INDIRECT("AF"&amp;(ROW()+12*(($AO718-1)*3+$AP718)-ROW())/12+5),AT718)</f>
        <v>0</v>
      </c>
      <c r="AV718" s="502">
        <f ca="1">IF(AND(AR718+AT718&gt;0,AS718+AU718&gt;0),COUNTIF(AV$6:AV717,"&gt;0")+1,0)</f>
        <v>0</v>
      </c>
    </row>
    <row r="719" spans="41:48">
      <c r="AO719" s="502">
        <v>20</v>
      </c>
      <c r="AP719" s="502">
        <v>3</v>
      </c>
      <c r="AQ719" s="502">
        <v>6</v>
      </c>
      <c r="AR719" s="506">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02">
        <f ca="1">COUNTIF(INDIRECT("H"&amp;(ROW()+12*(($AO719-1)*3+$AP719)-ROW())/12+5):INDIRECT("S"&amp;(ROW()+12*(($AO719-1)*3+$AP719)-ROW())/12+5),AR719)</f>
        <v>0</v>
      </c>
      <c r="AT719" s="506">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502">
        <f ca="1">COUNTIF(INDIRECT("U"&amp;(ROW()+12*(($AO719-1)*3+$AP719)-ROW())/12+5):INDIRECT("AF"&amp;(ROW()+12*(($AO719-1)*3+$AP719)-ROW())/12+5),AT719)</f>
        <v>0</v>
      </c>
      <c r="AV719" s="502">
        <f ca="1">IF(AND(AR719+AT719&gt;0,AS719+AU719&gt;0),COUNTIF(AV$6:AV718,"&gt;0")+1,0)</f>
        <v>0</v>
      </c>
    </row>
    <row r="720" spans="41:48">
      <c r="AO720" s="502">
        <v>20</v>
      </c>
      <c r="AP720" s="502">
        <v>3</v>
      </c>
      <c r="AQ720" s="502">
        <v>7</v>
      </c>
      <c r="AR720" s="506">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02">
        <f ca="1">COUNTIF(INDIRECT("H"&amp;(ROW()+12*(($AO720-1)*3+$AP720)-ROW())/12+5):INDIRECT("S"&amp;(ROW()+12*(($AO720-1)*3+$AP720)-ROW())/12+5),AR720)</f>
        <v>0</v>
      </c>
      <c r="AT720" s="506">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502">
        <f ca="1">COUNTIF(INDIRECT("U"&amp;(ROW()+12*(($AO720-1)*3+$AP720)-ROW())/12+5):INDIRECT("AF"&amp;(ROW()+12*(($AO720-1)*3+$AP720)-ROW())/12+5),AT720)</f>
        <v>0</v>
      </c>
      <c r="AV720" s="502">
        <f ca="1">IF(AND(AR720+AT720&gt;0,AS720+AU720&gt;0),COUNTIF(AV$6:AV719,"&gt;0")+1,0)</f>
        <v>0</v>
      </c>
    </row>
    <row r="721" spans="41:48">
      <c r="AO721" s="502">
        <v>20</v>
      </c>
      <c r="AP721" s="502">
        <v>3</v>
      </c>
      <c r="AQ721" s="502">
        <v>8</v>
      </c>
      <c r="AR721" s="506">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02">
        <f ca="1">COUNTIF(INDIRECT("H"&amp;(ROW()+12*(($AO721-1)*3+$AP721)-ROW())/12+5):INDIRECT("S"&amp;(ROW()+12*(($AO721-1)*3+$AP721)-ROW())/12+5),AR721)</f>
        <v>0</v>
      </c>
      <c r="AT721" s="506">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502">
        <f ca="1">COUNTIF(INDIRECT("U"&amp;(ROW()+12*(($AO721-1)*3+$AP721)-ROW())/12+5):INDIRECT("AF"&amp;(ROW()+12*(($AO721-1)*3+$AP721)-ROW())/12+5),AT721)</f>
        <v>0</v>
      </c>
      <c r="AV721" s="502">
        <f ca="1">IF(AND(AR721+AT721&gt;0,AS721+AU721&gt;0),COUNTIF(AV$6:AV720,"&gt;0")+1,0)</f>
        <v>0</v>
      </c>
    </row>
    <row r="722" spans="41:48">
      <c r="AO722" s="502">
        <v>20</v>
      </c>
      <c r="AP722" s="502">
        <v>3</v>
      </c>
      <c r="AQ722" s="502">
        <v>9</v>
      </c>
      <c r="AR722" s="506">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02">
        <f ca="1">COUNTIF(INDIRECT("H"&amp;(ROW()+12*(($AO722-1)*3+$AP722)-ROW())/12+5):INDIRECT("S"&amp;(ROW()+12*(($AO722-1)*3+$AP722)-ROW())/12+5),AR722)</f>
        <v>0</v>
      </c>
      <c r="AT722" s="506">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502">
        <f ca="1">COUNTIF(INDIRECT("U"&amp;(ROW()+12*(($AO722-1)*3+$AP722)-ROW())/12+5):INDIRECT("AF"&amp;(ROW()+12*(($AO722-1)*3+$AP722)-ROW())/12+5),AT722)</f>
        <v>0</v>
      </c>
      <c r="AV722" s="502">
        <f ca="1">IF(AND(AR722+AT722&gt;0,AS722+AU722&gt;0),COUNTIF(AV$6:AV721,"&gt;0")+1,0)</f>
        <v>0</v>
      </c>
    </row>
    <row r="723" spans="41:48">
      <c r="AO723" s="502">
        <v>20</v>
      </c>
      <c r="AP723" s="502">
        <v>3</v>
      </c>
      <c r="AQ723" s="502">
        <v>10</v>
      </c>
      <c r="AR723" s="506">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02">
        <f ca="1">COUNTIF(INDIRECT("H"&amp;(ROW()+12*(($AO723-1)*3+$AP723)-ROW())/12+5):INDIRECT("S"&amp;(ROW()+12*(($AO723-1)*3+$AP723)-ROW())/12+5),AR723)</f>
        <v>0</v>
      </c>
      <c r="AT723" s="506">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502">
        <f ca="1">COUNTIF(INDIRECT("U"&amp;(ROW()+12*(($AO723-1)*3+$AP723)-ROW())/12+5):INDIRECT("AF"&amp;(ROW()+12*(($AO723-1)*3+$AP723)-ROW())/12+5),AT723)</f>
        <v>0</v>
      </c>
      <c r="AV723" s="502">
        <f ca="1">IF(AND(AR723+AT723&gt;0,AS723+AU723&gt;0),COUNTIF(AV$6:AV722,"&gt;0")+1,0)</f>
        <v>0</v>
      </c>
    </row>
    <row r="724" spans="41:48">
      <c r="AO724" s="502">
        <v>20</v>
      </c>
      <c r="AP724" s="502">
        <v>3</v>
      </c>
      <c r="AQ724" s="502">
        <v>11</v>
      </c>
      <c r="AR724" s="506">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02">
        <f ca="1">COUNTIF(INDIRECT("H"&amp;(ROW()+12*(($AO724-1)*3+$AP724)-ROW())/12+5):INDIRECT("S"&amp;(ROW()+12*(($AO724-1)*3+$AP724)-ROW())/12+5),AR724)</f>
        <v>0</v>
      </c>
      <c r="AT724" s="506">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502">
        <f ca="1">COUNTIF(INDIRECT("U"&amp;(ROW()+12*(($AO724-1)*3+$AP724)-ROW())/12+5):INDIRECT("AF"&amp;(ROW()+12*(($AO724-1)*3+$AP724)-ROW())/12+5),AT724)</f>
        <v>0</v>
      </c>
      <c r="AV724" s="502">
        <f ca="1">IF(AND(AR724+AT724&gt;0,AS724+AU724&gt;0),COUNTIF(AV$6:AV723,"&gt;0")+1,0)</f>
        <v>0</v>
      </c>
    </row>
    <row r="725" spans="41:48">
      <c r="AO725" s="502">
        <v>20</v>
      </c>
      <c r="AP725" s="502">
        <v>3</v>
      </c>
      <c r="AQ725" s="502">
        <v>12</v>
      </c>
      <c r="AR725" s="506">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02">
        <f ca="1">COUNTIF(INDIRECT("H"&amp;(ROW()+12*(($AO725-1)*3+$AP725)-ROW())/12+5):INDIRECT("S"&amp;(ROW()+12*(($AO725-1)*3+$AP725)-ROW())/12+5),AR725)</f>
        <v>0</v>
      </c>
      <c r="AT725" s="506">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502">
        <f ca="1">COUNTIF(INDIRECT("U"&amp;(ROW()+12*(($AO725-1)*3+$AP725)-ROW())/12+5):INDIRECT("AF"&amp;(ROW()+12*(($AO725-1)*3+$AP725)-ROW())/12+5),AT725)</f>
        <v>0</v>
      </c>
      <c r="AV725" s="502">
        <f ca="1">IF(AND(AR725+AT725&gt;0,AS725+AU725&gt;0),COUNTIF(AV$6:AV724,"&gt;0")+1,0)</f>
        <v>0</v>
      </c>
    </row>
    <row r="726" spans="41:48">
      <c r="AO726" s="502">
        <v>21</v>
      </c>
      <c r="AP726" s="502">
        <v>1</v>
      </c>
      <c r="AQ726" s="502">
        <v>1</v>
      </c>
      <c r="AR726" s="506">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02">
        <f ca="1">COUNTIF(INDIRECT("H"&amp;(ROW()+12*(($AO726-1)*3+$AP726)-ROW())/12+5):INDIRECT("S"&amp;(ROW()+12*(($AO726-1)*3+$AP726)-ROW())/12+5),AR726)</f>
        <v>0</v>
      </c>
      <c r="AT726" s="506">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502">
        <f ca="1">COUNTIF(INDIRECT("U"&amp;(ROW()+12*(($AO726-1)*3+$AP726)-ROW())/12+5):INDIRECT("AF"&amp;(ROW()+12*(($AO726-1)*3+$AP726)-ROW())/12+5),AT726)</f>
        <v>0</v>
      </c>
      <c r="AV726" s="502">
        <f ca="1">IF(AND(AR726+AT726&gt;0,AS726+AU726&gt;0),COUNTIF(AV$6:AV725,"&gt;0")+1,0)</f>
        <v>0</v>
      </c>
    </row>
    <row r="727" spans="41:48">
      <c r="AO727" s="502">
        <v>21</v>
      </c>
      <c r="AP727" s="502">
        <v>1</v>
      </c>
      <c r="AQ727" s="502">
        <v>2</v>
      </c>
      <c r="AR727" s="506">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02">
        <f ca="1">COUNTIF(INDIRECT("H"&amp;(ROW()+12*(($AO727-1)*3+$AP727)-ROW())/12+5):INDIRECT("S"&amp;(ROW()+12*(($AO727-1)*3+$AP727)-ROW())/12+5),AR727)</f>
        <v>0</v>
      </c>
      <c r="AT727" s="506">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502">
        <f ca="1">COUNTIF(INDIRECT("U"&amp;(ROW()+12*(($AO727-1)*3+$AP727)-ROW())/12+5):INDIRECT("AF"&amp;(ROW()+12*(($AO727-1)*3+$AP727)-ROW())/12+5),AT727)</f>
        <v>0</v>
      </c>
      <c r="AV727" s="502">
        <f ca="1">IF(AND(AR727+AT727&gt;0,AS727+AU727&gt;0),COUNTIF(AV$6:AV726,"&gt;0")+1,0)</f>
        <v>0</v>
      </c>
    </row>
    <row r="728" spans="41:48">
      <c r="AO728" s="502">
        <v>21</v>
      </c>
      <c r="AP728" s="502">
        <v>1</v>
      </c>
      <c r="AQ728" s="502">
        <v>3</v>
      </c>
      <c r="AR728" s="506">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02">
        <f ca="1">COUNTIF(INDIRECT("H"&amp;(ROW()+12*(($AO728-1)*3+$AP728)-ROW())/12+5):INDIRECT("S"&amp;(ROW()+12*(($AO728-1)*3+$AP728)-ROW())/12+5),AR728)</f>
        <v>0</v>
      </c>
      <c r="AT728" s="506">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502">
        <f ca="1">COUNTIF(INDIRECT("U"&amp;(ROW()+12*(($AO728-1)*3+$AP728)-ROW())/12+5):INDIRECT("AF"&amp;(ROW()+12*(($AO728-1)*3+$AP728)-ROW())/12+5),AT728)</f>
        <v>0</v>
      </c>
      <c r="AV728" s="502">
        <f ca="1">IF(AND(AR728+AT728&gt;0,AS728+AU728&gt;0),COUNTIF(AV$6:AV727,"&gt;0")+1,0)</f>
        <v>0</v>
      </c>
    </row>
    <row r="729" spans="41:48">
      <c r="AO729" s="502">
        <v>21</v>
      </c>
      <c r="AP729" s="502">
        <v>1</v>
      </c>
      <c r="AQ729" s="502">
        <v>4</v>
      </c>
      <c r="AR729" s="506">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02">
        <f ca="1">COUNTIF(INDIRECT("H"&amp;(ROW()+12*(($AO729-1)*3+$AP729)-ROW())/12+5):INDIRECT("S"&amp;(ROW()+12*(($AO729-1)*3+$AP729)-ROW())/12+5),AR729)</f>
        <v>0</v>
      </c>
      <c r="AT729" s="506">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502">
        <f ca="1">COUNTIF(INDIRECT("U"&amp;(ROW()+12*(($AO729-1)*3+$AP729)-ROW())/12+5):INDIRECT("AF"&amp;(ROW()+12*(($AO729-1)*3+$AP729)-ROW())/12+5),AT729)</f>
        <v>0</v>
      </c>
      <c r="AV729" s="502">
        <f ca="1">IF(AND(AR729+AT729&gt;0,AS729+AU729&gt;0),COUNTIF(AV$6:AV728,"&gt;0")+1,0)</f>
        <v>0</v>
      </c>
    </row>
    <row r="730" spans="41:48">
      <c r="AO730" s="502">
        <v>21</v>
      </c>
      <c r="AP730" s="502">
        <v>1</v>
      </c>
      <c r="AQ730" s="502">
        <v>5</v>
      </c>
      <c r="AR730" s="506">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02">
        <f ca="1">COUNTIF(INDIRECT("H"&amp;(ROW()+12*(($AO730-1)*3+$AP730)-ROW())/12+5):INDIRECT("S"&amp;(ROW()+12*(($AO730-1)*3+$AP730)-ROW())/12+5),AR730)</f>
        <v>0</v>
      </c>
      <c r="AT730" s="506">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502">
        <f ca="1">COUNTIF(INDIRECT("U"&amp;(ROW()+12*(($AO730-1)*3+$AP730)-ROW())/12+5):INDIRECT("AF"&amp;(ROW()+12*(($AO730-1)*3+$AP730)-ROW())/12+5),AT730)</f>
        <v>0</v>
      </c>
      <c r="AV730" s="502">
        <f ca="1">IF(AND(AR730+AT730&gt;0,AS730+AU730&gt;0),COUNTIF(AV$6:AV729,"&gt;0")+1,0)</f>
        <v>0</v>
      </c>
    </row>
    <row r="731" spans="41:48">
      <c r="AO731" s="502">
        <v>21</v>
      </c>
      <c r="AP731" s="502">
        <v>1</v>
      </c>
      <c r="AQ731" s="502">
        <v>6</v>
      </c>
      <c r="AR731" s="506">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02">
        <f ca="1">COUNTIF(INDIRECT("H"&amp;(ROW()+12*(($AO731-1)*3+$AP731)-ROW())/12+5):INDIRECT("S"&amp;(ROW()+12*(($AO731-1)*3+$AP731)-ROW())/12+5),AR731)</f>
        <v>0</v>
      </c>
      <c r="AT731" s="506">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502">
        <f ca="1">COUNTIF(INDIRECT("U"&amp;(ROW()+12*(($AO731-1)*3+$AP731)-ROW())/12+5):INDIRECT("AF"&amp;(ROW()+12*(($AO731-1)*3+$AP731)-ROW())/12+5),AT731)</f>
        <v>0</v>
      </c>
      <c r="AV731" s="502">
        <f ca="1">IF(AND(AR731+AT731&gt;0,AS731+AU731&gt;0),COUNTIF(AV$6:AV730,"&gt;0")+1,0)</f>
        <v>0</v>
      </c>
    </row>
    <row r="732" spans="41:48">
      <c r="AO732" s="502">
        <v>21</v>
      </c>
      <c r="AP732" s="502">
        <v>1</v>
      </c>
      <c r="AQ732" s="502">
        <v>7</v>
      </c>
      <c r="AR732" s="506">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02">
        <f ca="1">COUNTIF(INDIRECT("H"&amp;(ROW()+12*(($AO732-1)*3+$AP732)-ROW())/12+5):INDIRECT("S"&amp;(ROW()+12*(($AO732-1)*3+$AP732)-ROW())/12+5),AR732)</f>
        <v>0</v>
      </c>
      <c r="AT732" s="506">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502">
        <f ca="1">COUNTIF(INDIRECT("U"&amp;(ROW()+12*(($AO732-1)*3+$AP732)-ROW())/12+5):INDIRECT("AF"&amp;(ROW()+12*(($AO732-1)*3+$AP732)-ROW())/12+5),AT732)</f>
        <v>0</v>
      </c>
      <c r="AV732" s="502">
        <f ca="1">IF(AND(AR732+AT732&gt;0,AS732+AU732&gt;0),COUNTIF(AV$6:AV731,"&gt;0")+1,0)</f>
        <v>0</v>
      </c>
    </row>
    <row r="733" spans="41:48">
      <c r="AO733" s="502">
        <v>21</v>
      </c>
      <c r="AP733" s="502">
        <v>1</v>
      </c>
      <c r="AQ733" s="502">
        <v>8</v>
      </c>
      <c r="AR733" s="506">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02">
        <f ca="1">COUNTIF(INDIRECT("H"&amp;(ROW()+12*(($AO733-1)*3+$AP733)-ROW())/12+5):INDIRECT("S"&amp;(ROW()+12*(($AO733-1)*3+$AP733)-ROW())/12+5),AR733)</f>
        <v>0</v>
      </c>
      <c r="AT733" s="506">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502">
        <f ca="1">COUNTIF(INDIRECT("U"&amp;(ROW()+12*(($AO733-1)*3+$AP733)-ROW())/12+5):INDIRECT("AF"&amp;(ROW()+12*(($AO733-1)*3+$AP733)-ROW())/12+5),AT733)</f>
        <v>0</v>
      </c>
      <c r="AV733" s="502">
        <f ca="1">IF(AND(AR733+AT733&gt;0,AS733+AU733&gt;0),COUNTIF(AV$6:AV732,"&gt;0")+1,0)</f>
        <v>0</v>
      </c>
    </row>
    <row r="734" spans="41:48">
      <c r="AO734" s="502">
        <v>21</v>
      </c>
      <c r="AP734" s="502">
        <v>1</v>
      </c>
      <c r="AQ734" s="502">
        <v>9</v>
      </c>
      <c r="AR734" s="506">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02">
        <f ca="1">COUNTIF(INDIRECT("H"&amp;(ROW()+12*(($AO734-1)*3+$AP734)-ROW())/12+5):INDIRECT("S"&amp;(ROW()+12*(($AO734-1)*3+$AP734)-ROW())/12+5),AR734)</f>
        <v>0</v>
      </c>
      <c r="AT734" s="506">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502">
        <f ca="1">COUNTIF(INDIRECT("U"&amp;(ROW()+12*(($AO734-1)*3+$AP734)-ROW())/12+5):INDIRECT("AF"&amp;(ROW()+12*(($AO734-1)*3+$AP734)-ROW())/12+5),AT734)</f>
        <v>0</v>
      </c>
      <c r="AV734" s="502">
        <f ca="1">IF(AND(AR734+AT734&gt;0,AS734+AU734&gt;0),COUNTIF(AV$6:AV733,"&gt;0")+1,0)</f>
        <v>0</v>
      </c>
    </row>
    <row r="735" spans="41:48">
      <c r="AO735" s="502">
        <v>21</v>
      </c>
      <c r="AP735" s="502">
        <v>1</v>
      </c>
      <c r="AQ735" s="502">
        <v>10</v>
      </c>
      <c r="AR735" s="506">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02">
        <f ca="1">COUNTIF(INDIRECT("H"&amp;(ROW()+12*(($AO735-1)*3+$AP735)-ROW())/12+5):INDIRECT("S"&amp;(ROW()+12*(($AO735-1)*3+$AP735)-ROW())/12+5),AR735)</f>
        <v>0</v>
      </c>
      <c r="AT735" s="506">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502">
        <f ca="1">COUNTIF(INDIRECT("U"&amp;(ROW()+12*(($AO735-1)*3+$AP735)-ROW())/12+5):INDIRECT("AF"&amp;(ROW()+12*(($AO735-1)*3+$AP735)-ROW())/12+5),AT735)</f>
        <v>0</v>
      </c>
      <c r="AV735" s="502">
        <f ca="1">IF(AND(AR735+AT735&gt;0,AS735+AU735&gt;0),COUNTIF(AV$6:AV734,"&gt;0")+1,0)</f>
        <v>0</v>
      </c>
    </row>
    <row r="736" spans="41:48">
      <c r="AO736" s="502">
        <v>21</v>
      </c>
      <c r="AP736" s="502">
        <v>1</v>
      </c>
      <c r="AQ736" s="502">
        <v>11</v>
      </c>
      <c r="AR736" s="506">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02">
        <f ca="1">COUNTIF(INDIRECT("H"&amp;(ROW()+12*(($AO736-1)*3+$AP736)-ROW())/12+5):INDIRECT("S"&amp;(ROW()+12*(($AO736-1)*3+$AP736)-ROW())/12+5),AR736)</f>
        <v>0</v>
      </c>
      <c r="AT736" s="506">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502">
        <f ca="1">COUNTIF(INDIRECT("U"&amp;(ROW()+12*(($AO736-1)*3+$AP736)-ROW())/12+5):INDIRECT("AF"&amp;(ROW()+12*(($AO736-1)*3+$AP736)-ROW())/12+5),AT736)</f>
        <v>0</v>
      </c>
      <c r="AV736" s="502">
        <f ca="1">IF(AND(AR736+AT736&gt;0,AS736+AU736&gt;0),COUNTIF(AV$6:AV735,"&gt;0")+1,0)</f>
        <v>0</v>
      </c>
    </row>
    <row r="737" spans="41:48">
      <c r="AO737" s="502">
        <v>21</v>
      </c>
      <c r="AP737" s="502">
        <v>1</v>
      </c>
      <c r="AQ737" s="502">
        <v>12</v>
      </c>
      <c r="AR737" s="506">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02">
        <f ca="1">COUNTIF(INDIRECT("H"&amp;(ROW()+12*(($AO737-1)*3+$AP737)-ROW())/12+5):INDIRECT("S"&amp;(ROW()+12*(($AO737-1)*3+$AP737)-ROW())/12+5),AR737)</f>
        <v>0</v>
      </c>
      <c r="AT737" s="506">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502">
        <f ca="1">COUNTIF(INDIRECT("U"&amp;(ROW()+12*(($AO737-1)*3+$AP737)-ROW())/12+5):INDIRECT("AF"&amp;(ROW()+12*(($AO737-1)*3+$AP737)-ROW())/12+5),AT737)</f>
        <v>0</v>
      </c>
      <c r="AV737" s="502">
        <f ca="1">IF(AND(AR737+AT737&gt;0,AS737+AU737&gt;0),COUNTIF(AV$6:AV736,"&gt;0")+1,0)</f>
        <v>0</v>
      </c>
    </row>
    <row r="738" spans="41:48">
      <c r="AO738" s="502">
        <v>21</v>
      </c>
      <c r="AP738" s="502">
        <v>2</v>
      </c>
      <c r="AQ738" s="502">
        <v>1</v>
      </c>
      <c r="AR738" s="506">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02">
        <f ca="1">COUNTIF(INDIRECT("H"&amp;(ROW()+12*(($AO738-1)*3+$AP738)-ROW())/12+5):INDIRECT("S"&amp;(ROW()+12*(($AO738-1)*3+$AP738)-ROW())/12+5),AR738)</f>
        <v>0</v>
      </c>
      <c r="AT738" s="506">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502">
        <f ca="1">COUNTIF(INDIRECT("U"&amp;(ROW()+12*(($AO738-1)*3+$AP738)-ROW())/12+5):INDIRECT("AF"&amp;(ROW()+12*(($AO738-1)*3+$AP738)-ROW())/12+5),AT738)</f>
        <v>0</v>
      </c>
      <c r="AV738" s="502">
        <f ca="1">IF(AND(AR738+AT738&gt;0,AS738+AU738&gt;0),COUNTIF(AV$6:AV737,"&gt;0")+1,0)</f>
        <v>0</v>
      </c>
    </row>
    <row r="739" spans="41:48">
      <c r="AO739" s="502">
        <v>21</v>
      </c>
      <c r="AP739" s="502">
        <v>2</v>
      </c>
      <c r="AQ739" s="502">
        <v>2</v>
      </c>
      <c r="AR739" s="506">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02">
        <f ca="1">COUNTIF(INDIRECT("H"&amp;(ROW()+12*(($AO739-1)*3+$AP739)-ROW())/12+5):INDIRECT("S"&amp;(ROW()+12*(($AO739-1)*3+$AP739)-ROW())/12+5),AR739)</f>
        <v>0</v>
      </c>
      <c r="AT739" s="506">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502">
        <f ca="1">COUNTIF(INDIRECT("U"&amp;(ROW()+12*(($AO739-1)*3+$AP739)-ROW())/12+5):INDIRECT("AF"&amp;(ROW()+12*(($AO739-1)*3+$AP739)-ROW())/12+5),AT739)</f>
        <v>0</v>
      </c>
      <c r="AV739" s="502">
        <f ca="1">IF(AND(AR739+AT739&gt;0,AS739+AU739&gt;0),COUNTIF(AV$6:AV738,"&gt;0")+1,0)</f>
        <v>0</v>
      </c>
    </row>
    <row r="740" spans="41:48">
      <c r="AO740" s="502">
        <v>21</v>
      </c>
      <c r="AP740" s="502">
        <v>2</v>
      </c>
      <c r="AQ740" s="502">
        <v>3</v>
      </c>
      <c r="AR740" s="506">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02">
        <f ca="1">COUNTIF(INDIRECT("H"&amp;(ROW()+12*(($AO740-1)*3+$AP740)-ROW())/12+5):INDIRECT("S"&amp;(ROW()+12*(($AO740-1)*3+$AP740)-ROW())/12+5),AR740)</f>
        <v>0</v>
      </c>
      <c r="AT740" s="506">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502">
        <f ca="1">COUNTIF(INDIRECT("U"&amp;(ROW()+12*(($AO740-1)*3+$AP740)-ROW())/12+5):INDIRECT("AF"&amp;(ROW()+12*(($AO740-1)*3+$AP740)-ROW())/12+5),AT740)</f>
        <v>0</v>
      </c>
      <c r="AV740" s="502">
        <f ca="1">IF(AND(AR740+AT740&gt;0,AS740+AU740&gt;0),COUNTIF(AV$6:AV739,"&gt;0")+1,0)</f>
        <v>0</v>
      </c>
    </row>
    <row r="741" spans="41:48">
      <c r="AO741" s="502">
        <v>21</v>
      </c>
      <c r="AP741" s="502">
        <v>2</v>
      </c>
      <c r="AQ741" s="502">
        <v>4</v>
      </c>
      <c r="AR741" s="506">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02">
        <f ca="1">COUNTIF(INDIRECT("H"&amp;(ROW()+12*(($AO741-1)*3+$AP741)-ROW())/12+5):INDIRECT("S"&amp;(ROW()+12*(($AO741-1)*3+$AP741)-ROW())/12+5),AR741)</f>
        <v>0</v>
      </c>
      <c r="AT741" s="506">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502">
        <f ca="1">COUNTIF(INDIRECT("U"&amp;(ROW()+12*(($AO741-1)*3+$AP741)-ROW())/12+5):INDIRECT("AF"&amp;(ROW()+12*(($AO741-1)*3+$AP741)-ROW())/12+5),AT741)</f>
        <v>0</v>
      </c>
      <c r="AV741" s="502">
        <f ca="1">IF(AND(AR741+AT741&gt;0,AS741+AU741&gt;0),COUNTIF(AV$6:AV740,"&gt;0")+1,0)</f>
        <v>0</v>
      </c>
    </row>
    <row r="742" spans="41:48">
      <c r="AO742" s="502">
        <v>21</v>
      </c>
      <c r="AP742" s="502">
        <v>2</v>
      </c>
      <c r="AQ742" s="502">
        <v>5</v>
      </c>
      <c r="AR742" s="506">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02">
        <f ca="1">COUNTIF(INDIRECT("H"&amp;(ROW()+12*(($AO742-1)*3+$AP742)-ROW())/12+5):INDIRECT("S"&amp;(ROW()+12*(($AO742-1)*3+$AP742)-ROW())/12+5),AR742)</f>
        <v>0</v>
      </c>
      <c r="AT742" s="506">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502">
        <f ca="1">COUNTIF(INDIRECT("U"&amp;(ROW()+12*(($AO742-1)*3+$AP742)-ROW())/12+5):INDIRECT("AF"&amp;(ROW()+12*(($AO742-1)*3+$AP742)-ROW())/12+5),AT742)</f>
        <v>0</v>
      </c>
      <c r="AV742" s="502">
        <f ca="1">IF(AND(AR742+AT742&gt;0,AS742+AU742&gt;0),COUNTIF(AV$6:AV741,"&gt;0")+1,0)</f>
        <v>0</v>
      </c>
    </row>
    <row r="743" spans="41:48">
      <c r="AO743" s="502">
        <v>21</v>
      </c>
      <c r="AP743" s="502">
        <v>2</v>
      </c>
      <c r="AQ743" s="502">
        <v>6</v>
      </c>
      <c r="AR743" s="506">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02">
        <f ca="1">COUNTIF(INDIRECT("H"&amp;(ROW()+12*(($AO743-1)*3+$AP743)-ROW())/12+5):INDIRECT("S"&amp;(ROW()+12*(($AO743-1)*3+$AP743)-ROW())/12+5),AR743)</f>
        <v>0</v>
      </c>
      <c r="AT743" s="506">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502">
        <f ca="1">COUNTIF(INDIRECT("U"&amp;(ROW()+12*(($AO743-1)*3+$AP743)-ROW())/12+5):INDIRECT("AF"&amp;(ROW()+12*(($AO743-1)*3+$AP743)-ROW())/12+5),AT743)</f>
        <v>0</v>
      </c>
      <c r="AV743" s="502">
        <f ca="1">IF(AND(AR743+AT743&gt;0,AS743+AU743&gt;0),COUNTIF(AV$6:AV742,"&gt;0")+1,0)</f>
        <v>0</v>
      </c>
    </row>
    <row r="744" spans="41:48">
      <c r="AO744" s="502">
        <v>21</v>
      </c>
      <c r="AP744" s="502">
        <v>2</v>
      </c>
      <c r="AQ744" s="502">
        <v>7</v>
      </c>
      <c r="AR744" s="506">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02">
        <f ca="1">COUNTIF(INDIRECT("H"&amp;(ROW()+12*(($AO744-1)*3+$AP744)-ROW())/12+5):INDIRECT("S"&amp;(ROW()+12*(($AO744-1)*3+$AP744)-ROW())/12+5),AR744)</f>
        <v>0</v>
      </c>
      <c r="AT744" s="506">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502">
        <f ca="1">COUNTIF(INDIRECT("U"&amp;(ROW()+12*(($AO744-1)*3+$AP744)-ROW())/12+5):INDIRECT("AF"&amp;(ROW()+12*(($AO744-1)*3+$AP744)-ROW())/12+5),AT744)</f>
        <v>0</v>
      </c>
      <c r="AV744" s="502">
        <f ca="1">IF(AND(AR744+AT744&gt;0,AS744+AU744&gt;0),COUNTIF(AV$6:AV743,"&gt;0")+1,0)</f>
        <v>0</v>
      </c>
    </row>
    <row r="745" spans="41:48">
      <c r="AO745" s="502">
        <v>21</v>
      </c>
      <c r="AP745" s="502">
        <v>2</v>
      </c>
      <c r="AQ745" s="502">
        <v>8</v>
      </c>
      <c r="AR745" s="506">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02">
        <f ca="1">COUNTIF(INDIRECT("H"&amp;(ROW()+12*(($AO745-1)*3+$AP745)-ROW())/12+5):INDIRECT("S"&amp;(ROW()+12*(($AO745-1)*3+$AP745)-ROW())/12+5),AR745)</f>
        <v>0</v>
      </c>
      <c r="AT745" s="506">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502">
        <f ca="1">COUNTIF(INDIRECT("U"&amp;(ROW()+12*(($AO745-1)*3+$AP745)-ROW())/12+5):INDIRECT("AF"&amp;(ROW()+12*(($AO745-1)*3+$AP745)-ROW())/12+5),AT745)</f>
        <v>0</v>
      </c>
      <c r="AV745" s="502">
        <f ca="1">IF(AND(AR745+AT745&gt;0,AS745+AU745&gt;0),COUNTIF(AV$6:AV744,"&gt;0")+1,0)</f>
        <v>0</v>
      </c>
    </row>
    <row r="746" spans="41:48">
      <c r="AO746" s="502">
        <v>21</v>
      </c>
      <c r="AP746" s="502">
        <v>2</v>
      </c>
      <c r="AQ746" s="502">
        <v>9</v>
      </c>
      <c r="AR746" s="506">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02">
        <f ca="1">COUNTIF(INDIRECT("H"&amp;(ROW()+12*(($AO746-1)*3+$AP746)-ROW())/12+5):INDIRECT("S"&amp;(ROW()+12*(($AO746-1)*3+$AP746)-ROW())/12+5),AR746)</f>
        <v>0</v>
      </c>
      <c r="AT746" s="506">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502">
        <f ca="1">COUNTIF(INDIRECT("U"&amp;(ROW()+12*(($AO746-1)*3+$AP746)-ROW())/12+5):INDIRECT("AF"&amp;(ROW()+12*(($AO746-1)*3+$AP746)-ROW())/12+5),AT746)</f>
        <v>0</v>
      </c>
      <c r="AV746" s="502">
        <f ca="1">IF(AND(AR746+AT746&gt;0,AS746+AU746&gt;0),COUNTIF(AV$6:AV745,"&gt;0")+1,0)</f>
        <v>0</v>
      </c>
    </row>
    <row r="747" spans="41:48">
      <c r="AO747" s="502">
        <v>21</v>
      </c>
      <c r="AP747" s="502">
        <v>2</v>
      </c>
      <c r="AQ747" s="502">
        <v>10</v>
      </c>
      <c r="AR747" s="506">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02">
        <f ca="1">COUNTIF(INDIRECT("H"&amp;(ROW()+12*(($AO747-1)*3+$AP747)-ROW())/12+5):INDIRECT("S"&amp;(ROW()+12*(($AO747-1)*3+$AP747)-ROW())/12+5),AR747)</f>
        <v>0</v>
      </c>
      <c r="AT747" s="506">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502">
        <f ca="1">COUNTIF(INDIRECT("U"&amp;(ROW()+12*(($AO747-1)*3+$AP747)-ROW())/12+5):INDIRECT("AF"&amp;(ROW()+12*(($AO747-1)*3+$AP747)-ROW())/12+5),AT747)</f>
        <v>0</v>
      </c>
      <c r="AV747" s="502">
        <f ca="1">IF(AND(AR747+AT747&gt;0,AS747+AU747&gt;0),COUNTIF(AV$6:AV746,"&gt;0")+1,0)</f>
        <v>0</v>
      </c>
    </row>
    <row r="748" spans="41:48">
      <c r="AO748" s="502">
        <v>21</v>
      </c>
      <c r="AP748" s="502">
        <v>2</v>
      </c>
      <c r="AQ748" s="502">
        <v>11</v>
      </c>
      <c r="AR748" s="506">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02">
        <f ca="1">COUNTIF(INDIRECT("H"&amp;(ROW()+12*(($AO748-1)*3+$AP748)-ROW())/12+5):INDIRECT("S"&amp;(ROW()+12*(($AO748-1)*3+$AP748)-ROW())/12+5),AR748)</f>
        <v>0</v>
      </c>
      <c r="AT748" s="506">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502">
        <f ca="1">COUNTIF(INDIRECT("U"&amp;(ROW()+12*(($AO748-1)*3+$AP748)-ROW())/12+5):INDIRECT("AF"&amp;(ROW()+12*(($AO748-1)*3+$AP748)-ROW())/12+5),AT748)</f>
        <v>0</v>
      </c>
      <c r="AV748" s="502">
        <f ca="1">IF(AND(AR748+AT748&gt;0,AS748+AU748&gt;0),COUNTIF(AV$6:AV747,"&gt;0")+1,0)</f>
        <v>0</v>
      </c>
    </row>
    <row r="749" spans="41:48">
      <c r="AO749" s="502">
        <v>21</v>
      </c>
      <c r="AP749" s="502">
        <v>2</v>
      </c>
      <c r="AQ749" s="502">
        <v>12</v>
      </c>
      <c r="AR749" s="506">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02">
        <f ca="1">COUNTIF(INDIRECT("H"&amp;(ROW()+12*(($AO749-1)*3+$AP749)-ROW())/12+5):INDIRECT("S"&amp;(ROW()+12*(($AO749-1)*3+$AP749)-ROW())/12+5),AR749)</f>
        <v>0</v>
      </c>
      <c r="AT749" s="506">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502">
        <f ca="1">COUNTIF(INDIRECT("U"&amp;(ROW()+12*(($AO749-1)*3+$AP749)-ROW())/12+5):INDIRECT("AF"&amp;(ROW()+12*(($AO749-1)*3+$AP749)-ROW())/12+5),AT749)</f>
        <v>0</v>
      </c>
      <c r="AV749" s="502">
        <f ca="1">IF(AND(AR749+AT749&gt;0,AS749+AU749&gt;0),COUNTIF(AV$6:AV748,"&gt;0")+1,0)</f>
        <v>0</v>
      </c>
    </row>
    <row r="750" spans="41:48">
      <c r="AO750" s="502">
        <v>21</v>
      </c>
      <c r="AP750" s="502">
        <v>3</v>
      </c>
      <c r="AQ750" s="502">
        <v>1</v>
      </c>
      <c r="AR750" s="506">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02">
        <f ca="1">COUNTIF(INDIRECT("H"&amp;(ROW()+12*(($AO750-1)*3+$AP750)-ROW())/12+5):INDIRECT("S"&amp;(ROW()+12*(($AO750-1)*3+$AP750)-ROW())/12+5),AR750)</f>
        <v>0</v>
      </c>
      <c r="AT750" s="506">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502">
        <f ca="1">COUNTIF(INDIRECT("U"&amp;(ROW()+12*(($AO750-1)*3+$AP750)-ROW())/12+5):INDIRECT("AF"&amp;(ROW()+12*(($AO750-1)*3+$AP750)-ROW())/12+5),AT750)</f>
        <v>0</v>
      </c>
      <c r="AV750" s="502">
        <f ca="1">IF(AND(AR750+AT750&gt;0,AS750+AU750&gt;0),COUNTIF(AV$6:AV749,"&gt;0")+1,0)</f>
        <v>0</v>
      </c>
    </row>
    <row r="751" spans="41:48">
      <c r="AO751" s="502">
        <v>21</v>
      </c>
      <c r="AP751" s="502">
        <v>3</v>
      </c>
      <c r="AQ751" s="502">
        <v>2</v>
      </c>
      <c r="AR751" s="506">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02">
        <f ca="1">COUNTIF(INDIRECT("H"&amp;(ROW()+12*(($AO751-1)*3+$AP751)-ROW())/12+5):INDIRECT("S"&amp;(ROW()+12*(($AO751-1)*3+$AP751)-ROW())/12+5),AR751)</f>
        <v>0</v>
      </c>
      <c r="AT751" s="506">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502">
        <f ca="1">COUNTIF(INDIRECT("U"&amp;(ROW()+12*(($AO751-1)*3+$AP751)-ROW())/12+5):INDIRECT("AF"&amp;(ROW()+12*(($AO751-1)*3+$AP751)-ROW())/12+5),AT751)</f>
        <v>0</v>
      </c>
      <c r="AV751" s="502">
        <f ca="1">IF(AND(AR751+AT751&gt;0,AS751+AU751&gt;0),COUNTIF(AV$6:AV750,"&gt;0")+1,0)</f>
        <v>0</v>
      </c>
    </row>
    <row r="752" spans="41:48">
      <c r="AO752" s="502">
        <v>21</v>
      </c>
      <c r="AP752" s="502">
        <v>3</v>
      </c>
      <c r="AQ752" s="502">
        <v>3</v>
      </c>
      <c r="AR752" s="506">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02">
        <f ca="1">COUNTIF(INDIRECT("H"&amp;(ROW()+12*(($AO752-1)*3+$AP752)-ROW())/12+5):INDIRECT("S"&amp;(ROW()+12*(($AO752-1)*3+$AP752)-ROW())/12+5),AR752)</f>
        <v>0</v>
      </c>
      <c r="AT752" s="506">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502">
        <f ca="1">COUNTIF(INDIRECT("U"&amp;(ROW()+12*(($AO752-1)*3+$AP752)-ROW())/12+5):INDIRECT("AF"&amp;(ROW()+12*(($AO752-1)*3+$AP752)-ROW())/12+5),AT752)</f>
        <v>0</v>
      </c>
      <c r="AV752" s="502">
        <f ca="1">IF(AND(AR752+AT752&gt;0,AS752+AU752&gt;0),COUNTIF(AV$6:AV751,"&gt;0")+1,0)</f>
        <v>0</v>
      </c>
    </row>
    <row r="753" spans="41:48">
      <c r="AO753" s="502">
        <v>21</v>
      </c>
      <c r="AP753" s="502">
        <v>3</v>
      </c>
      <c r="AQ753" s="502">
        <v>4</v>
      </c>
      <c r="AR753" s="506">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02">
        <f ca="1">COUNTIF(INDIRECT("H"&amp;(ROW()+12*(($AO753-1)*3+$AP753)-ROW())/12+5):INDIRECT("S"&amp;(ROW()+12*(($AO753-1)*3+$AP753)-ROW())/12+5),AR753)</f>
        <v>0</v>
      </c>
      <c r="AT753" s="506">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502">
        <f ca="1">COUNTIF(INDIRECT("U"&amp;(ROW()+12*(($AO753-1)*3+$AP753)-ROW())/12+5):INDIRECT("AF"&amp;(ROW()+12*(($AO753-1)*3+$AP753)-ROW())/12+5),AT753)</f>
        <v>0</v>
      </c>
      <c r="AV753" s="502">
        <f ca="1">IF(AND(AR753+AT753&gt;0,AS753+AU753&gt;0),COUNTIF(AV$6:AV752,"&gt;0")+1,0)</f>
        <v>0</v>
      </c>
    </row>
    <row r="754" spans="41:48">
      <c r="AO754" s="502">
        <v>21</v>
      </c>
      <c r="AP754" s="502">
        <v>3</v>
      </c>
      <c r="AQ754" s="502">
        <v>5</v>
      </c>
      <c r="AR754" s="506">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02">
        <f ca="1">COUNTIF(INDIRECT("H"&amp;(ROW()+12*(($AO754-1)*3+$AP754)-ROW())/12+5):INDIRECT("S"&amp;(ROW()+12*(($AO754-1)*3+$AP754)-ROW())/12+5),AR754)</f>
        <v>0</v>
      </c>
      <c r="AT754" s="506">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502">
        <f ca="1">COUNTIF(INDIRECT("U"&amp;(ROW()+12*(($AO754-1)*3+$AP754)-ROW())/12+5):INDIRECT("AF"&amp;(ROW()+12*(($AO754-1)*3+$AP754)-ROW())/12+5),AT754)</f>
        <v>0</v>
      </c>
      <c r="AV754" s="502">
        <f ca="1">IF(AND(AR754+AT754&gt;0,AS754+AU754&gt;0),COUNTIF(AV$6:AV753,"&gt;0")+1,0)</f>
        <v>0</v>
      </c>
    </row>
    <row r="755" spans="41:48">
      <c r="AO755" s="502">
        <v>21</v>
      </c>
      <c r="AP755" s="502">
        <v>3</v>
      </c>
      <c r="AQ755" s="502">
        <v>6</v>
      </c>
      <c r="AR755" s="506">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02">
        <f ca="1">COUNTIF(INDIRECT("H"&amp;(ROW()+12*(($AO755-1)*3+$AP755)-ROW())/12+5):INDIRECT("S"&amp;(ROW()+12*(($AO755-1)*3+$AP755)-ROW())/12+5),AR755)</f>
        <v>0</v>
      </c>
      <c r="AT755" s="506">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502">
        <f ca="1">COUNTIF(INDIRECT("U"&amp;(ROW()+12*(($AO755-1)*3+$AP755)-ROW())/12+5):INDIRECT("AF"&amp;(ROW()+12*(($AO755-1)*3+$AP755)-ROW())/12+5),AT755)</f>
        <v>0</v>
      </c>
      <c r="AV755" s="502">
        <f ca="1">IF(AND(AR755+AT755&gt;0,AS755+AU755&gt;0),COUNTIF(AV$6:AV754,"&gt;0")+1,0)</f>
        <v>0</v>
      </c>
    </row>
    <row r="756" spans="41:48">
      <c r="AO756" s="502">
        <v>21</v>
      </c>
      <c r="AP756" s="502">
        <v>3</v>
      </c>
      <c r="AQ756" s="502">
        <v>7</v>
      </c>
      <c r="AR756" s="506">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02">
        <f ca="1">COUNTIF(INDIRECT("H"&amp;(ROW()+12*(($AO756-1)*3+$AP756)-ROW())/12+5):INDIRECT("S"&amp;(ROW()+12*(($AO756-1)*3+$AP756)-ROW())/12+5),AR756)</f>
        <v>0</v>
      </c>
      <c r="AT756" s="506">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502">
        <f ca="1">COUNTIF(INDIRECT("U"&amp;(ROW()+12*(($AO756-1)*3+$AP756)-ROW())/12+5):INDIRECT("AF"&amp;(ROW()+12*(($AO756-1)*3+$AP756)-ROW())/12+5),AT756)</f>
        <v>0</v>
      </c>
      <c r="AV756" s="502">
        <f ca="1">IF(AND(AR756+AT756&gt;0,AS756+AU756&gt;0),COUNTIF(AV$6:AV755,"&gt;0")+1,0)</f>
        <v>0</v>
      </c>
    </row>
    <row r="757" spans="41:48">
      <c r="AO757" s="502">
        <v>21</v>
      </c>
      <c r="AP757" s="502">
        <v>3</v>
      </c>
      <c r="AQ757" s="502">
        <v>8</v>
      </c>
      <c r="AR757" s="506">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02">
        <f ca="1">COUNTIF(INDIRECT("H"&amp;(ROW()+12*(($AO757-1)*3+$AP757)-ROW())/12+5):INDIRECT("S"&amp;(ROW()+12*(($AO757-1)*3+$AP757)-ROW())/12+5),AR757)</f>
        <v>0</v>
      </c>
      <c r="AT757" s="506">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502">
        <f ca="1">COUNTIF(INDIRECT("U"&amp;(ROW()+12*(($AO757-1)*3+$AP757)-ROW())/12+5):INDIRECT("AF"&amp;(ROW()+12*(($AO757-1)*3+$AP757)-ROW())/12+5),AT757)</f>
        <v>0</v>
      </c>
      <c r="AV757" s="502">
        <f ca="1">IF(AND(AR757+AT757&gt;0,AS757+AU757&gt;0),COUNTIF(AV$6:AV756,"&gt;0")+1,0)</f>
        <v>0</v>
      </c>
    </row>
    <row r="758" spans="41:48">
      <c r="AO758" s="502">
        <v>21</v>
      </c>
      <c r="AP758" s="502">
        <v>3</v>
      </c>
      <c r="AQ758" s="502">
        <v>9</v>
      </c>
      <c r="AR758" s="506">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02">
        <f ca="1">COUNTIF(INDIRECT("H"&amp;(ROW()+12*(($AO758-1)*3+$AP758)-ROW())/12+5):INDIRECT("S"&amp;(ROW()+12*(($AO758-1)*3+$AP758)-ROW())/12+5),AR758)</f>
        <v>0</v>
      </c>
      <c r="AT758" s="506">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502">
        <f ca="1">COUNTIF(INDIRECT("U"&amp;(ROW()+12*(($AO758-1)*3+$AP758)-ROW())/12+5):INDIRECT("AF"&amp;(ROW()+12*(($AO758-1)*3+$AP758)-ROW())/12+5),AT758)</f>
        <v>0</v>
      </c>
      <c r="AV758" s="502">
        <f ca="1">IF(AND(AR758+AT758&gt;0,AS758+AU758&gt;0),COUNTIF(AV$6:AV757,"&gt;0")+1,0)</f>
        <v>0</v>
      </c>
    </row>
    <row r="759" spans="41:48">
      <c r="AO759" s="502">
        <v>21</v>
      </c>
      <c r="AP759" s="502">
        <v>3</v>
      </c>
      <c r="AQ759" s="502">
        <v>10</v>
      </c>
      <c r="AR759" s="506">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02">
        <f ca="1">COUNTIF(INDIRECT("H"&amp;(ROW()+12*(($AO759-1)*3+$AP759)-ROW())/12+5):INDIRECT("S"&amp;(ROW()+12*(($AO759-1)*3+$AP759)-ROW())/12+5),AR759)</f>
        <v>0</v>
      </c>
      <c r="AT759" s="506">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502">
        <f ca="1">COUNTIF(INDIRECT("U"&amp;(ROW()+12*(($AO759-1)*3+$AP759)-ROW())/12+5):INDIRECT("AF"&amp;(ROW()+12*(($AO759-1)*3+$AP759)-ROW())/12+5),AT759)</f>
        <v>0</v>
      </c>
      <c r="AV759" s="502">
        <f ca="1">IF(AND(AR759+AT759&gt;0,AS759+AU759&gt;0),COUNTIF(AV$6:AV758,"&gt;0")+1,0)</f>
        <v>0</v>
      </c>
    </row>
    <row r="760" spans="41:48">
      <c r="AO760" s="502">
        <v>21</v>
      </c>
      <c r="AP760" s="502">
        <v>3</v>
      </c>
      <c r="AQ760" s="502">
        <v>11</v>
      </c>
      <c r="AR760" s="506">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02">
        <f ca="1">COUNTIF(INDIRECT("H"&amp;(ROW()+12*(($AO760-1)*3+$AP760)-ROW())/12+5):INDIRECT("S"&amp;(ROW()+12*(($AO760-1)*3+$AP760)-ROW())/12+5),AR760)</f>
        <v>0</v>
      </c>
      <c r="AT760" s="506">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502">
        <f ca="1">COUNTIF(INDIRECT("U"&amp;(ROW()+12*(($AO760-1)*3+$AP760)-ROW())/12+5):INDIRECT("AF"&amp;(ROW()+12*(($AO760-1)*3+$AP760)-ROW())/12+5),AT760)</f>
        <v>0</v>
      </c>
      <c r="AV760" s="502">
        <f ca="1">IF(AND(AR760+AT760&gt;0,AS760+AU760&gt;0),COUNTIF(AV$6:AV759,"&gt;0")+1,0)</f>
        <v>0</v>
      </c>
    </row>
    <row r="761" spans="41:48">
      <c r="AO761" s="502">
        <v>21</v>
      </c>
      <c r="AP761" s="502">
        <v>3</v>
      </c>
      <c r="AQ761" s="502">
        <v>12</v>
      </c>
      <c r="AR761" s="506">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02">
        <f ca="1">COUNTIF(INDIRECT("H"&amp;(ROW()+12*(($AO761-1)*3+$AP761)-ROW())/12+5):INDIRECT("S"&amp;(ROW()+12*(($AO761-1)*3+$AP761)-ROW())/12+5),AR761)</f>
        <v>0</v>
      </c>
      <c r="AT761" s="506">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502">
        <f ca="1">COUNTIF(INDIRECT("U"&amp;(ROW()+12*(($AO761-1)*3+$AP761)-ROW())/12+5):INDIRECT("AF"&amp;(ROW()+12*(($AO761-1)*3+$AP761)-ROW())/12+5),AT761)</f>
        <v>0</v>
      </c>
      <c r="AV761" s="502">
        <f ca="1">IF(AND(AR761+AT761&gt;0,AS761+AU761&gt;0),COUNTIF(AV$6:AV760,"&gt;0")+1,0)</f>
        <v>0</v>
      </c>
    </row>
    <row r="762" spans="41:48">
      <c r="AO762" s="502">
        <v>22</v>
      </c>
      <c r="AP762" s="502">
        <v>1</v>
      </c>
      <c r="AQ762" s="502">
        <v>1</v>
      </c>
      <c r="AR762" s="506">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02">
        <f ca="1">COUNTIF(INDIRECT("H"&amp;(ROW()+12*(($AO762-1)*3+$AP762)-ROW())/12+5):INDIRECT("S"&amp;(ROW()+12*(($AO762-1)*3+$AP762)-ROW())/12+5),AR762)</f>
        <v>0</v>
      </c>
      <c r="AT762" s="506">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502">
        <f ca="1">COUNTIF(INDIRECT("U"&amp;(ROW()+12*(($AO762-1)*3+$AP762)-ROW())/12+5):INDIRECT("AF"&amp;(ROW()+12*(($AO762-1)*3+$AP762)-ROW())/12+5),AT762)</f>
        <v>0</v>
      </c>
      <c r="AV762" s="502">
        <f ca="1">IF(AND(AR762+AT762&gt;0,AS762+AU762&gt;0),COUNTIF(AV$6:AV761,"&gt;0")+1,0)</f>
        <v>0</v>
      </c>
    </row>
    <row r="763" spans="41:48">
      <c r="AO763" s="502">
        <v>22</v>
      </c>
      <c r="AP763" s="502">
        <v>1</v>
      </c>
      <c r="AQ763" s="502">
        <v>2</v>
      </c>
      <c r="AR763" s="506">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02">
        <f ca="1">COUNTIF(INDIRECT("H"&amp;(ROW()+12*(($AO763-1)*3+$AP763)-ROW())/12+5):INDIRECT("S"&amp;(ROW()+12*(($AO763-1)*3+$AP763)-ROW())/12+5),AR763)</f>
        <v>0</v>
      </c>
      <c r="AT763" s="506">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502">
        <f ca="1">COUNTIF(INDIRECT("U"&amp;(ROW()+12*(($AO763-1)*3+$AP763)-ROW())/12+5):INDIRECT("AF"&amp;(ROW()+12*(($AO763-1)*3+$AP763)-ROW())/12+5),AT763)</f>
        <v>0</v>
      </c>
      <c r="AV763" s="502">
        <f ca="1">IF(AND(AR763+AT763&gt;0,AS763+AU763&gt;0),COUNTIF(AV$6:AV762,"&gt;0")+1,0)</f>
        <v>0</v>
      </c>
    </row>
    <row r="764" spans="41:48">
      <c r="AO764" s="502">
        <v>22</v>
      </c>
      <c r="AP764" s="502">
        <v>1</v>
      </c>
      <c r="AQ764" s="502">
        <v>3</v>
      </c>
      <c r="AR764" s="506">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02">
        <f ca="1">COUNTIF(INDIRECT("H"&amp;(ROW()+12*(($AO764-1)*3+$AP764)-ROW())/12+5):INDIRECT("S"&amp;(ROW()+12*(($AO764-1)*3+$AP764)-ROW())/12+5),AR764)</f>
        <v>0</v>
      </c>
      <c r="AT764" s="506">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502">
        <f ca="1">COUNTIF(INDIRECT("U"&amp;(ROW()+12*(($AO764-1)*3+$AP764)-ROW())/12+5):INDIRECT("AF"&amp;(ROW()+12*(($AO764-1)*3+$AP764)-ROW())/12+5),AT764)</f>
        <v>0</v>
      </c>
      <c r="AV764" s="502">
        <f ca="1">IF(AND(AR764+AT764&gt;0,AS764+AU764&gt;0),COUNTIF(AV$6:AV763,"&gt;0")+1,0)</f>
        <v>0</v>
      </c>
    </row>
    <row r="765" spans="41:48">
      <c r="AO765" s="502">
        <v>22</v>
      </c>
      <c r="AP765" s="502">
        <v>1</v>
      </c>
      <c r="AQ765" s="502">
        <v>4</v>
      </c>
      <c r="AR765" s="506">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02">
        <f ca="1">COUNTIF(INDIRECT("H"&amp;(ROW()+12*(($AO765-1)*3+$AP765)-ROW())/12+5):INDIRECT("S"&amp;(ROW()+12*(($AO765-1)*3+$AP765)-ROW())/12+5),AR765)</f>
        <v>0</v>
      </c>
      <c r="AT765" s="506">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502">
        <f ca="1">COUNTIF(INDIRECT("U"&amp;(ROW()+12*(($AO765-1)*3+$AP765)-ROW())/12+5):INDIRECT("AF"&amp;(ROW()+12*(($AO765-1)*3+$AP765)-ROW())/12+5),AT765)</f>
        <v>0</v>
      </c>
      <c r="AV765" s="502">
        <f ca="1">IF(AND(AR765+AT765&gt;0,AS765+AU765&gt;0),COUNTIF(AV$6:AV764,"&gt;0")+1,0)</f>
        <v>0</v>
      </c>
    </row>
    <row r="766" spans="41:48">
      <c r="AO766" s="502">
        <v>22</v>
      </c>
      <c r="AP766" s="502">
        <v>1</v>
      </c>
      <c r="AQ766" s="502">
        <v>5</v>
      </c>
      <c r="AR766" s="506">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02">
        <f ca="1">COUNTIF(INDIRECT("H"&amp;(ROW()+12*(($AO766-1)*3+$AP766)-ROW())/12+5):INDIRECT("S"&amp;(ROW()+12*(($AO766-1)*3+$AP766)-ROW())/12+5),AR766)</f>
        <v>0</v>
      </c>
      <c r="AT766" s="506">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502">
        <f ca="1">COUNTIF(INDIRECT("U"&amp;(ROW()+12*(($AO766-1)*3+$AP766)-ROW())/12+5):INDIRECT("AF"&amp;(ROW()+12*(($AO766-1)*3+$AP766)-ROW())/12+5),AT766)</f>
        <v>0</v>
      </c>
      <c r="AV766" s="502">
        <f ca="1">IF(AND(AR766+AT766&gt;0,AS766+AU766&gt;0),COUNTIF(AV$6:AV765,"&gt;0")+1,0)</f>
        <v>0</v>
      </c>
    </row>
    <row r="767" spans="41:48">
      <c r="AO767" s="502">
        <v>22</v>
      </c>
      <c r="AP767" s="502">
        <v>1</v>
      </c>
      <c r="AQ767" s="502">
        <v>6</v>
      </c>
      <c r="AR767" s="506">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02">
        <f ca="1">COUNTIF(INDIRECT("H"&amp;(ROW()+12*(($AO767-1)*3+$AP767)-ROW())/12+5):INDIRECT("S"&amp;(ROW()+12*(($AO767-1)*3+$AP767)-ROW())/12+5),AR767)</f>
        <v>0</v>
      </c>
      <c r="AT767" s="506">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502">
        <f ca="1">COUNTIF(INDIRECT("U"&amp;(ROW()+12*(($AO767-1)*3+$AP767)-ROW())/12+5):INDIRECT("AF"&amp;(ROW()+12*(($AO767-1)*3+$AP767)-ROW())/12+5),AT767)</f>
        <v>0</v>
      </c>
      <c r="AV767" s="502">
        <f ca="1">IF(AND(AR767+AT767&gt;0,AS767+AU767&gt;0),COUNTIF(AV$6:AV766,"&gt;0")+1,0)</f>
        <v>0</v>
      </c>
    </row>
    <row r="768" spans="41:48">
      <c r="AO768" s="502">
        <v>22</v>
      </c>
      <c r="AP768" s="502">
        <v>1</v>
      </c>
      <c r="AQ768" s="502">
        <v>7</v>
      </c>
      <c r="AR768" s="506">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02">
        <f ca="1">COUNTIF(INDIRECT("H"&amp;(ROW()+12*(($AO768-1)*3+$AP768)-ROW())/12+5):INDIRECT("S"&amp;(ROW()+12*(($AO768-1)*3+$AP768)-ROW())/12+5),AR768)</f>
        <v>0</v>
      </c>
      <c r="AT768" s="506">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502">
        <f ca="1">COUNTIF(INDIRECT("U"&amp;(ROW()+12*(($AO768-1)*3+$AP768)-ROW())/12+5):INDIRECT("AF"&amp;(ROW()+12*(($AO768-1)*3+$AP768)-ROW())/12+5),AT768)</f>
        <v>0</v>
      </c>
      <c r="AV768" s="502">
        <f ca="1">IF(AND(AR768+AT768&gt;0,AS768+AU768&gt;0),COUNTIF(AV$6:AV767,"&gt;0")+1,0)</f>
        <v>0</v>
      </c>
    </row>
    <row r="769" spans="41:48">
      <c r="AO769" s="502">
        <v>22</v>
      </c>
      <c r="AP769" s="502">
        <v>1</v>
      </c>
      <c r="AQ769" s="502">
        <v>8</v>
      </c>
      <c r="AR769" s="506">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02">
        <f ca="1">COUNTIF(INDIRECT("H"&amp;(ROW()+12*(($AO769-1)*3+$AP769)-ROW())/12+5):INDIRECT("S"&amp;(ROW()+12*(($AO769-1)*3+$AP769)-ROW())/12+5),AR769)</f>
        <v>0</v>
      </c>
      <c r="AT769" s="506">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502">
        <f ca="1">COUNTIF(INDIRECT("U"&amp;(ROW()+12*(($AO769-1)*3+$AP769)-ROW())/12+5):INDIRECT("AF"&amp;(ROW()+12*(($AO769-1)*3+$AP769)-ROW())/12+5),AT769)</f>
        <v>0</v>
      </c>
      <c r="AV769" s="502">
        <f ca="1">IF(AND(AR769+AT769&gt;0,AS769+AU769&gt;0),COUNTIF(AV$6:AV768,"&gt;0")+1,0)</f>
        <v>0</v>
      </c>
    </row>
    <row r="770" spans="41:48">
      <c r="AO770" s="502">
        <v>22</v>
      </c>
      <c r="AP770" s="502">
        <v>1</v>
      </c>
      <c r="AQ770" s="502">
        <v>9</v>
      </c>
      <c r="AR770" s="506">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02">
        <f ca="1">COUNTIF(INDIRECT("H"&amp;(ROW()+12*(($AO770-1)*3+$AP770)-ROW())/12+5):INDIRECT("S"&amp;(ROW()+12*(($AO770-1)*3+$AP770)-ROW())/12+5),AR770)</f>
        <v>0</v>
      </c>
      <c r="AT770" s="506">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502">
        <f ca="1">COUNTIF(INDIRECT("U"&amp;(ROW()+12*(($AO770-1)*3+$AP770)-ROW())/12+5):INDIRECT("AF"&amp;(ROW()+12*(($AO770-1)*3+$AP770)-ROW())/12+5),AT770)</f>
        <v>0</v>
      </c>
      <c r="AV770" s="502">
        <f ca="1">IF(AND(AR770+AT770&gt;0,AS770+AU770&gt;0),COUNTIF(AV$6:AV769,"&gt;0")+1,0)</f>
        <v>0</v>
      </c>
    </row>
    <row r="771" spans="41:48">
      <c r="AO771" s="502">
        <v>22</v>
      </c>
      <c r="AP771" s="502">
        <v>1</v>
      </c>
      <c r="AQ771" s="502">
        <v>10</v>
      </c>
      <c r="AR771" s="506">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02">
        <f ca="1">COUNTIF(INDIRECT("H"&amp;(ROW()+12*(($AO771-1)*3+$AP771)-ROW())/12+5):INDIRECT("S"&amp;(ROW()+12*(($AO771-1)*3+$AP771)-ROW())/12+5),AR771)</f>
        <v>0</v>
      </c>
      <c r="AT771" s="506">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502">
        <f ca="1">COUNTIF(INDIRECT("U"&amp;(ROW()+12*(($AO771-1)*3+$AP771)-ROW())/12+5):INDIRECT("AF"&amp;(ROW()+12*(($AO771-1)*3+$AP771)-ROW())/12+5),AT771)</f>
        <v>0</v>
      </c>
      <c r="AV771" s="502">
        <f ca="1">IF(AND(AR771+AT771&gt;0,AS771+AU771&gt;0),COUNTIF(AV$6:AV770,"&gt;0")+1,0)</f>
        <v>0</v>
      </c>
    </row>
    <row r="772" spans="41:48">
      <c r="AO772" s="502">
        <v>22</v>
      </c>
      <c r="AP772" s="502">
        <v>1</v>
      </c>
      <c r="AQ772" s="502">
        <v>11</v>
      </c>
      <c r="AR772" s="506">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02">
        <f ca="1">COUNTIF(INDIRECT("H"&amp;(ROW()+12*(($AO772-1)*3+$AP772)-ROW())/12+5):INDIRECT("S"&amp;(ROW()+12*(($AO772-1)*3+$AP772)-ROW())/12+5),AR772)</f>
        <v>0</v>
      </c>
      <c r="AT772" s="506">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502">
        <f ca="1">COUNTIF(INDIRECT("U"&amp;(ROW()+12*(($AO772-1)*3+$AP772)-ROW())/12+5):INDIRECT("AF"&amp;(ROW()+12*(($AO772-1)*3+$AP772)-ROW())/12+5),AT772)</f>
        <v>0</v>
      </c>
      <c r="AV772" s="502">
        <f ca="1">IF(AND(AR772+AT772&gt;0,AS772+AU772&gt;0),COUNTIF(AV$6:AV771,"&gt;0")+1,0)</f>
        <v>0</v>
      </c>
    </row>
    <row r="773" spans="41:48">
      <c r="AO773" s="502">
        <v>22</v>
      </c>
      <c r="AP773" s="502">
        <v>1</v>
      </c>
      <c r="AQ773" s="502">
        <v>12</v>
      </c>
      <c r="AR773" s="506">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02">
        <f ca="1">COUNTIF(INDIRECT("H"&amp;(ROW()+12*(($AO773-1)*3+$AP773)-ROW())/12+5):INDIRECT("S"&amp;(ROW()+12*(($AO773-1)*3+$AP773)-ROW())/12+5),AR773)</f>
        <v>0</v>
      </c>
      <c r="AT773" s="506">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502">
        <f ca="1">COUNTIF(INDIRECT("U"&amp;(ROW()+12*(($AO773-1)*3+$AP773)-ROW())/12+5):INDIRECT("AF"&amp;(ROW()+12*(($AO773-1)*3+$AP773)-ROW())/12+5),AT773)</f>
        <v>0</v>
      </c>
      <c r="AV773" s="502">
        <f ca="1">IF(AND(AR773+AT773&gt;0,AS773+AU773&gt;0),COUNTIF(AV$6:AV772,"&gt;0")+1,0)</f>
        <v>0</v>
      </c>
    </row>
    <row r="774" spans="41:48">
      <c r="AO774" s="502">
        <v>22</v>
      </c>
      <c r="AP774" s="502">
        <v>2</v>
      </c>
      <c r="AQ774" s="502">
        <v>1</v>
      </c>
      <c r="AR774" s="506">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02">
        <f ca="1">COUNTIF(INDIRECT("H"&amp;(ROW()+12*(($AO774-1)*3+$AP774)-ROW())/12+5):INDIRECT("S"&amp;(ROW()+12*(($AO774-1)*3+$AP774)-ROW())/12+5),AR774)</f>
        <v>0</v>
      </c>
      <c r="AT774" s="506">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502">
        <f ca="1">COUNTIF(INDIRECT("U"&amp;(ROW()+12*(($AO774-1)*3+$AP774)-ROW())/12+5):INDIRECT("AF"&amp;(ROW()+12*(($AO774-1)*3+$AP774)-ROW())/12+5),AT774)</f>
        <v>0</v>
      </c>
      <c r="AV774" s="502">
        <f ca="1">IF(AND(AR774+AT774&gt;0,AS774+AU774&gt;0),COUNTIF(AV$6:AV773,"&gt;0")+1,0)</f>
        <v>0</v>
      </c>
    </row>
    <row r="775" spans="41:48">
      <c r="AO775" s="502">
        <v>22</v>
      </c>
      <c r="AP775" s="502">
        <v>2</v>
      </c>
      <c r="AQ775" s="502">
        <v>2</v>
      </c>
      <c r="AR775" s="506">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02">
        <f ca="1">COUNTIF(INDIRECT("H"&amp;(ROW()+12*(($AO775-1)*3+$AP775)-ROW())/12+5):INDIRECT("S"&amp;(ROW()+12*(($AO775-1)*3+$AP775)-ROW())/12+5),AR775)</f>
        <v>0</v>
      </c>
      <c r="AT775" s="506">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502">
        <f ca="1">COUNTIF(INDIRECT("U"&amp;(ROW()+12*(($AO775-1)*3+$AP775)-ROW())/12+5):INDIRECT("AF"&amp;(ROW()+12*(($AO775-1)*3+$AP775)-ROW())/12+5),AT775)</f>
        <v>0</v>
      </c>
      <c r="AV775" s="502">
        <f ca="1">IF(AND(AR775+AT775&gt;0,AS775+AU775&gt;0),COUNTIF(AV$6:AV774,"&gt;0")+1,0)</f>
        <v>0</v>
      </c>
    </row>
    <row r="776" spans="41:48">
      <c r="AO776" s="502">
        <v>22</v>
      </c>
      <c r="AP776" s="502">
        <v>2</v>
      </c>
      <c r="AQ776" s="502">
        <v>3</v>
      </c>
      <c r="AR776" s="506">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02">
        <f ca="1">COUNTIF(INDIRECT("H"&amp;(ROW()+12*(($AO776-1)*3+$AP776)-ROW())/12+5):INDIRECT("S"&amp;(ROW()+12*(($AO776-1)*3+$AP776)-ROW())/12+5),AR776)</f>
        <v>0</v>
      </c>
      <c r="AT776" s="506">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502">
        <f ca="1">COUNTIF(INDIRECT("U"&amp;(ROW()+12*(($AO776-1)*3+$AP776)-ROW())/12+5):INDIRECT("AF"&amp;(ROW()+12*(($AO776-1)*3+$AP776)-ROW())/12+5),AT776)</f>
        <v>0</v>
      </c>
      <c r="AV776" s="502">
        <f ca="1">IF(AND(AR776+AT776&gt;0,AS776+AU776&gt;0),COUNTIF(AV$6:AV775,"&gt;0")+1,0)</f>
        <v>0</v>
      </c>
    </row>
    <row r="777" spans="41:48">
      <c r="AO777" s="502">
        <v>22</v>
      </c>
      <c r="AP777" s="502">
        <v>2</v>
      </c>
      <c r="AQ777" s="502">
        <v>4</v>
      </c>
      <c r="AR777" s="506">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02">
        <f ca="1">COUNTIF(INDIRECT("H"&amp;(ROW()+12*(($AO777-1)*3+$AP777)-ROW())/12+5):INDIRECT("S"&amp;(ROW()+12*(($AO777-1)*3+$AP777)-ROW())/12+5),AR777)</f>
        <v>0</v>
      </c>
      <c r="AT777" s="506">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502">
        <f ca="1">COUNTIF(INDIRECT("U"&amp;(ROW()+12*(($AO777-1)*3+$AP777)-ROW())/12+5):INDIRECT("AF"&amp;(ROW()+12*(($AO777-1)*3+$AP777)-ROW())/12+5),AT777)</f>
        <v>0</v>
      </c>
      <c r="AV777" s="502">
        <f ca="1">IF(AND(AR777+AT777&gt;0,AS777+AU777&gt;0),COUNTIF(AV$6:AV776,"&gt;0")+1,0)</f>
        <v>0</v>
      </c>
    </row>
    <row r="778" spans="41:48">
      <c r="AO778" s="502">
        <v>22</v>
      </c>
      <c r="AP778" s="502">
        <v>2</v>
      </c>
      <c r="AQ778" s="502">
        <v>5</v>
      </c>
      <c r="AR778" s="506">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02">
        <f ca="1">COUNTIF(INDIRECT("H"&amp;(ROW()+12*(($AO778-1)*3+$AP778)-ROW())/12+5):INDIRECT("S"&amp;(ROW()+12*(($AO778-1)*3+$AP778)-ROW())/12+5),AR778)</f>
        <v>0</v>
      </c>
      <c r="AT778" s="506">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502">
        <f ca="1">COUNTIF(INDIRECT("U"&amp;(ROW()+12*(($AO778-1)*3+$AP778)-ROW())/12+5):INDIRECT("AF"&amp;(ROW()+12*(($AO778-1)*3+$AP778)-ROW())/12+5),AT778)</f>
        <v>0</v>
      </c>
      <c r="AV778" s="502">
        <f ca="1">IF(AND(AR778+AT778&gt;0,AS778+AU778&gt;0),COUNTIF(AV$6:AV777,"&gt;0")+1,0)</f>
        <v>0</v>
      </c>
    </row>
    <row r="779" spans="41:48">
      <c r="AO779" s="502">
        <v>22</v>
      </c>
      <c r="AP779" s="502">
        <v>2</v>
      </c>
      <c r="AQ779" s="502">
        <v>6</v>
      </c>
      <c r="AR779" s="506">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02">
        <f ca="1">COUNTIF(INDIRECT("H"&amp;(ROW()+12*(($AO779-1)*3+$AP779)-ROW())/12+5):INDIRECT("S"&amp;(ROW()+12*(($AO779-1)*3+$AP779)-ROW())/12+5),AR779)</f>
        <v>0</v>
      </c>
      <c r="AT779" s="506">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502">
        <f ca="1">COUNTIF(INDIRECT("U"&amp;(ROW()+12*(($AO779-1)*3+$AP779)-ROW())/12+5):INDIRECT("AF"&amp;(ROW()+12*(($AO779-1)*3+$AP779)-ROW())/12+5),AT779)</f>
        <v>0</v>
      </c>
      <c r="AV779" s="502">
        <f ca="1">IF(AND(AR779+AT779&gt;0,AS779+AU779&gt;0),COUNTIF(AV$6:AV778,"&gt;0")+1,0)</f>
        <v>0</v>
      </c>
    </row>
    <row r="780" spans="41:48">
      <c r="AO780" s="502">
        <v>22</v>
      </c>
      <c r="AP780" s="502">
        <v>2</v>
      </c>
      <c r="AQ780" s="502">
        <v>7</v>
      </c>
      <c r="AR780" s="506">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02">
        <f ca="1">COUNTIF(INDIRECT("H"&amp;(ROW()+12*(($AO780-1)*3+$AP780)-ROW())/12+5):INDIRECT("S"&amp;(ROW()+12*(($AO780-1)*3+$AP780)-ROW())/12+5),AR780)</f>
        <v>0</v>
      </c>
      <c r="AT780" s="506">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502">
        <f ca="1">COUNTIF(INDIRECT("U"&amp;(ROW()+12*(($AO780-1)*3+$AP780)-ROW())/12+5):INDIRECT("AF"&amp;(ROW()+12*(($AO780-1)*3+$AP780)-ROW())/12+5),AT780)</f>
        <v>0</v>
      </c>
      <c r="AV780" s="502">
        <f ca="1">IF(AND(AR780+AT780&gt;0,AS780+AU780&gt;0),COUNTIF(AV$6:AV779,"&gt;0")+1,0)</f>
        <v>0</v>
      </c>
    </row>
    <row r="781" spans="41:48">
      <c r="AO781" s="502">
        <v>22</v>
      </c>
      <c r="AP781" s="502">
        <v>2</v>
      </c>
      <c r="AQ781" s="502">
        <v>8</v>
      </c>
      <c r="AR781" s="506">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02">
        <f ca="1">COUNTIF(INDIRECT("H"&amp;(ROW()+12*(($AO781-1)*3+$AP781)-ROW())/12+5):INDIRECT("S"&amp;(ROW()+12*(($AO781-1)*3+$AP781)-ROW())/12+5),AR781)</f>
        <v>0</v>
      </c>
      <c r="AT781" s="506">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502">
        <f ca="1">COUNTIF(INDIRECT("U"&amp;(ROW()+12*(($AO781-1)*3+$AP781)-ROW())/12+5):INDIRECT("AF"&amp;(ROW()+12*(($AO781-1)*3+$AP781)-ROW())/12+5),AT781)</f>
        <v>0</v>
      </c>
      <c r="AV781" s="502">
        <f ca="1">IF(AND(AR781+AT781&gt;0,AS781+AU781&gt;0),COUNTIF(AV$6:AV780,"&gt;0")+1,0)</f>
        <v>0</v>
      </c>
    </row>
    <row r="782" spans="41:48">
      <c r="AO782" s="502">
        <v>22</v>
      </c>
      <c r="AP782" s="502">
        <v>2</v>
      </c>
      <c r="AQ782" s="502">
        <v>9</v>
      </c>
      <c r="AR782" s="506">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02">
        <f ca="1">COUNTIF(INDIRECT("H"&amp;(ROW()+12*(($AO782-1)*3+$AP782)-ROW())/12+5):INDIRECT("S"&amp;(ROW()+12*(($AO782-1)*3+$AP782)-ROW())/12+5),AR782)</f>
        <v>0</v>
      </c>
      <c r="AT782" s="506">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502">
        <f ca="1">COUNTIF(INDIRECT("U"&amp;(ROW()+12*(($AO782-1)*3+$AP782)-ROW())/12+5):INDIRECT("AF"&amp;(ROW()+12*(($AO782-1)*3+$AP782)-ROW())/12+5),AT782)</f>
        <v>0</v>
      </c>
      <c r="AV782" s="502">
        <f ca="1">IF(AND(AR782+AT782&gt;0,AS782+AU782&gt;0),COUNTIF(AV$6:AV781,"&gt;0")+1,0)</f>
        <v>0</v>
      </c>
    </row>
    <row r="783" spans="41:48">
      <c r="AO783" s="502">
        <v>22</v>
      </c>
      <c r="AP783" s="502">
        <v>2</v>
      </c>
      <c r="AQ783" s="502">
        <v>10</v>
      </c>
      <c r="AR783" s="506">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02">
        <f ca="1">COUNTIF(INDIRECT("H"&amp;(ROW()+12*(($AO783-1)*3+$AP783)-ROW())/12+5):INDIRECT("S"&amp;(ROW()+12*(($AO783-1)*3+$AP783)-ROW())/12+5),AR783)</f>
        <v>0</v>
      </c>
      <c r="AT783" s="506">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502">
        <f ca="1">COUNTIF(INDIRECT("U"&amp;(ROW()+12*(($AO783-1)*3+$AP783)-ROW())/12+5):INDIRECT("AF"&amp;(ROW()+12*(($AO783-1)*3+$AP783)-ROW())/12+5),AT783)</f>
        <v>0</v>
      </c>
      <c r="AV783" s="502">
        <f ca="1">IF(AND(AR783+AT783&gt;0,AS783+AU783&gt;0),COUNTIF(AV$6:AV782,"&gt;0")+1,0)</f>
        <v>0</v>
      </c>
    </row>
    <row r="784" spans="41:48">
      <c r="AO784" s="502">
        <v>22</v>
      </c>
      <c r="AP784" s="502">
        <v>2</v>
      </c>
      <c r="AQ784" s="502">
        <v>11</v>
      </c>
      <c r="AR784" s="506">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02">
        <f ca="1">COUNTIF(INDIRECT("H"&amp;(ROW()+12*(($AO784-1)*3+$AP784)-ROW())/12+5):INDIRECT("S"&amp;(ROW()+12*(($AO784-1)*3+$AP784)-ROW())/12+5),AR784)</f>
        <v>0</v>
      </c>
      <c r="AT784" s="506">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502">
        <f ca="1">COUNTIF(INDIRECT("U"&amp;(ROW()+12*(($AO784-1)*3+$AP784)-ROW())/12+5):INDIRECT("AF"&amp;(ROW()+12*(($AO784-1)*3+$AP784)-ROW())/12+5),AT784)</f>
        <v>0</v>
      </c>
      <c r="AV784" s="502">
        <f ca="1">IF(AND(AR784+AT784&gt;0,AS784+AU784&gt;0),COUNTIF(AV$6:AV783,"&gt;0")+1,0)</f>
        <v>0</v>
      </c>
    </row>
    <row r="785" spans="41:48">
      <c r="AO785" s="502">
        <v>22</v>
      </c>
      <c r="AP785" s="502">
        <v>2</v>
      </c>
      <c r="AQ785" s="502">
        <v>12</v>
      </c>
      <c r="AR785" s="506">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02">
        <f ca="1">COUNTIF(INDIRECT("H"&amp;(ROW()+12*(($AO785-1)*3+$AP785)-ROW())/12+5):INDIRECT("S"&amp;(ROW()+12*(($AO785-1)*3+$AP785)-ROW())/12+5),AR785)</f>
        <v>0</v>
      </c>
      <c r="AT785" s="506">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502">
        <f ca="1">COUNTIF(INDIRECT("U"&amp;(ROW()+12*(($AO785-1)*3+$AP785)-ROW())/12+5):INDIRECT("AF"&amp;(ROW()+12*(($AO785-1)*3+$AP785)-ROW())/12+5),AT785)</f>
        <v>0</v>
      </c>
      <c r="AV785" s="502">
        <f ca="1">IF(AND(AR785+AT785&gt;0,AS785+AU785&gt;0),COUNTIF(AV$6:AV784,"&gt;0")+1,0)</f>
        <v>0</v>
      </c>
    </row>
    <row r="786" spans="41:48">
      <c r="AO786" s="502">
        <v>22</v>
      </c>
      <c r="AP786" s="502">
        <v>3</v>
      </c>
      <c r="AQ786" s="502">
        <v>1</v>
      </c>
      <c r="AR786" s="506">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02">
        <f ca="1">COUNTIF(INDIRECT("H"&amp;(ROW()+12*(($AO786-1)*3+$AP786)-ROW())/12+5):INDIRECT("S"&amp;(ROW()+12*(($AO786-1)*3+$AP786)-ROW())/12+5),AR786)</f>
        <v>0</v>
      </c>
      <c r="AT786" s="506">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502">
        <f ca="1">COUNTIF(INDIRECT("U"&amp;(ROW()+12*(($AO786-1)*3+$AP786)-ROW())/12+5):INDIRECT("AF"&amp;(ROW()+12*(($AO786-1)*3+$AP786)-ROW())/12+5),AT786)</f>
        <v>0</v>
      </c>
      <c r="AV786" s="502">
        <f ca="1">IF(AND(AR786+AT786&gt;0,AS786+AU786&gt;0),COUNTIF(AV$6:AV785,"&gt;0")+1,0)</f>
        <v>0</v>
      </c>
    </row>
    <row r="787" spans="41:48">
      <c r="AO787" s="502">
        <v>22</v>
      </c>
      <c r="AP787" s="502">
        <v>3</v>
      </c>
      <c r="AQ787" s="502">
        <v>2</v>
      </c>
      <c r="AR787" s="506">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02">
        <f ca="1">COUNTIF(INDIRECT("H"&amp;(ROW()+12*(($AO787-1)*3+$AP787)-ROW())/12+5):INDIRECT("S"&amp;(ROW()+12*(($AO787-1)*3+$AP787)-ROW())/12+5),AR787)</f>
        <v>0</v>
      </c>
      <c r="AT787" s="506">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502">
        <f ca="1">COUNTIF(INDIRECT("U"&amp;(ROW()+12*(($AO787-1)*3+$AP787)-ROW())/12+5):INDIRECT("AF"&amp;(ROW()+12*(($AO787-1)*3+$AP787)-ROW())/12+5),AT787)</f>
        <v>0</v>
      </c>
      <c r="AV787" s="502">
        <f ca="1">IF(AND(AR787+AT787&gt;0,AS787+AU787&gt;0),COUNTIF(AV$6:AV786,"&gt;0")+1,0)</f>
        <v>0</v>
      </c>
    </row>
    <row r="788" spans="41:48">
      <c r="AO788" s="502">
        <v>22</v>
      </c>
      <c r="AP788" s="502">
        <v>3</v>
      </c>
      <c r="AQ788" s="502">
        <v>3</v>
      </c>
      <c r="AR788" s="506">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02">
        <f ca="1">COUNTIF(INDIRECT("H"&amp;(ROW()+12*(($AO788-1)*3+$AP788)-ROW())/12+5):INDIRECT("S"&amp;(ROW()+12*(($AO788-1)*3+$AP788)-ROW())/12+5),AR788)</f>
        <v>0</v>
      </c>
      <c r="AT788" s="506">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502">
        <f ca="1">COUNTIF(INDIRECT("U"&amp;(ROW()+12*(($AO788-1)*3+$AP788)-ROW())/12+5):INDIRECT("AF"&amp;(ROW()+12*(($AO788-1)*3+$AP788)-ROW())/12+5),AT788)</f>
        <v>0</v>
      </c>
      <c r="AV788" s="502">
        <f ca="1">IF(AND(AR788+AT788&gt;0,AS788+AU788&gt;0),COUNTIF(AV$6:AV787,"&gt;0")+1,0)</f>
        <v>0</v>
      </c>
    </row>
    <row r="789" spans="41:48">
      <c r="AO789" s="502">
        <v>22</v>
      </c>
      <c r="AP789" s="502">
        <v>3</v>
      </c>
      <c r="AQ789" s="502">
        <v>4</v>
      </c>
      <c r="AR789" s="506">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02">
        <f ca="1">COUNTIF(INDIRECT("H"&amp;(ROW()+12*(($AO789-1)*3+$AP789)-ROW())/12+5):INDIRECT("S"&amp;(ROW()+12*(($AO789-1)*3+$AP789)-ROW())/12+5),AR789)</f>
        <v>0</v>
      </c>
      <c r="AT789" s="506">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502">
        <f ca="1">COUNTIF(INDIRECT("U"&amp;(ROW()+12*(($AO789-1)*3+$AP789)-ROW())/12+5):INDIRECT("AF"&amp;(ROW()+12*(($AO789-1)*3+$AP789)-ROW())/12+5),AT789)</f>
        <v>0</v>
      </c>
      <c r="AV789" s="502">
        <f ca="1">IF(AND(AR789+AT789&gt;0,AS789+AU789&gt;0),COUNTIF(AV$6:AV788,"&gt;0")+1,0)</f>
        <v>0</v>
      </c>
    </row>
    <row r="790" spans="41:48">
      <c r="AO790" s="502">
        <v>22</v>
      </c>
      <c r="AP790" s="502">
        <v>3</v>
      </c>
      <c r="AQ790" s="502">
        <v>5</v>
      </c>
      <c r="AR790" s="506">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02">
        <f ca="1">COUNTIF(INDIRECT("H"&amp;(ROW()+12*(($AO790-1)*3+$AP790)-ROW())/12+5):INDIRECT("S"&amp;(ROW()+12*(($AO790-1)*3+$AP790)-ROW())/12+5),AR790)</f>
        <v>0</v>
      </c>
      <c r="AT790" s="506">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502">
        <f ca="1">COUNTIF(INDIRECT("U"&amp;(ROW()+12*(($AO790-1)*3+$AP790)-ROW())/12+5):INDIRECT("AF"&amp;(ROW()+12*(($AO790-1)*3+$AP790)-ROW())/12+5),AT790)</f>
        <v>0</v>
      </c>
      <c r="AV790" s="502">
        <f ca="1">IF(AND(AR790+AT790&gt;0,AS790+AU790&gt;0),COUNTIF(AV$6:AV789,"&gt;0")+1,0)</f>
        <v>0</v>
      </c>
    </row>
    <row r="791" spans="41:48">
      <c r="AO791" s="502">
        <v>22</v>
      </c>
      <c r="AP791" s="502">
        <v>3</v>
      </c>
      <c r="AQ791" s="502">
        <v>6</v>
      </c>
      <c r="AR791" s="506">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02">
        <f ca="1">COUNTIF(INDIRECT("H"&amp;(ROW()+12*(($AO791-1)*3+$AP791)-ROW())/12+5):INDIRECT("S"&amp;(ROW()+12*(($AO791-1)*3+$AP791)-ROW())/12+5),AR791)</f>
        <v>0</v>
      </c>
      <c r="AT791" s="506">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502">
        <f ca="1">COUNTIF(INDIRECT("U"&amp;(ROW()+12*(($AO791-1)*3+$AP791)-ROW())/12+5):INDIRECT("AF"&amp;(ROW()+12*(($AO791-1)*3+$AP791)-ROW())/12+5),AT791)</f>
        <v>0</v>
      </c>
      <c r="AV791" s="502">
        <f ca="1">IF(AND(AR791+AT791&gt;0,AS791+AU791&gt;0),COUNTIF(AV$6:AV790,"&gt;0")+1,0)</f>
        <v>0</v>
      </c>
    </row>
    <row r="792" spans="41:48">
      <c r="AO792" s="502">
        <v>22</v>
      </c>
      <c r="AP792" s="502">
        <v>3</v>
      </c>
      <c r="AQ792" s="502">
        <v>7</v>
      </c>
      <c r="AR792" s="506">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02">
        <f ca="1">COUNTIF(INDIRECT("H"&amp;(ROW()+12*(($AO792-1)*3+$AP792)-ROW())/12+5):INDIRECT("S"&amp;(ROW()+12*(($AO792-1)*3+$AP792)-ROW())/12+5),AR792)</f>
        <v>0</v>
      </c>
      <c r="AT792" s="506">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502">
        <f ca="1">COUNTIF(INDIRECT("U"&amp;(ROW()+12*(($AO792-1)*3+$AP792)-ROW())/12+5):INDIRECT("AF"&amp;(ROW()+12*(($AO792-1)*3+$AP792)-ROW())/12+5),AT792)</f>
        <v>0</v>
      </c>
      <c r="AV792" s="502">
        <f ca="1">IF(AND(AR792+AT792&gt;0,AS792+AU792&gt;0),COUNTIF(AV$6:AV791,"&gt;0")+1,0)</f>
        <v>0</v>
      </c>
    </row>
    <row r="793" spans="41:48">
      <c r="AO793" s="502">
        <v>22</v>
      </c>
      <c r="AP793" s="502">
        <v>3</v>
      </c>
      <c r="AQ793" s="502">
        <v>8</v>
      </c>
      <c r="AR793" s="506">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02">
        <f ca="1">COUNTIF(INDIRECT("H"&amp;(ROW()+12*(($AO793-1)*3+$AP793)-ROW())/12+5):INDIRECT("S"&amp;(ROW()+12*(($AO793-1)*3+$AP793)-ROW())/12+5),AR793)</f>
        <v>0</v>
      </c>
      <c r="AT793" s="506">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502">
        <f ca="1">COUNTIF(INDIRECT("U"&amp;(ROW()+12*(($AO793-1)*3+$AP793)-ROW())/12+5):INDIRECT("AF"&amp;(ROW()+12*(($AO793-1)*3+$AP793)-ROW())/12+5),AT793)</f>
        <v>0</v>
      </c>
      <c r="AV793" s="502">
        <f ca="1">IF(AND(AR793+AT793&gt;0,AS793+AU793&gt;0),COUNTIF(AV$6:AV792,"&gt;0")+1,0)</f>
        <v>0</v>
      </c>
    </row>
    <row r="794" spans="41:48">
      <c r="AO794" s="502">
        <v>22</v>
      </c>
      <c r="AP794" s="502">
        <v>3</v>
      </c>
      <c r="AQ794" s="502">
        <v>9</v>
      </c>
      <c r="AR794" s="506">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02">
        <f ca="1">COUNTIF(INDIRECT("H"&amp;(ROW()+12*(($AO794-1)*3+$AP794)-ROW())/12+5):INDIRECT("S"&amp;(ROW()+12*(($AO794-1)*3+$AP794)-ROW())/12+5),AR794)</f>
        <v>0</v>
      </c>
      <c r="AT794" s="506">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502">
        <f ca="1">COUNTIF(INDIRECT("U"&amp;(ROW()+12*(($AO794-1)*3+$AP794)-ROW())/12+5):INDIRECT("AF"&amp;(ROW()+12*(($AO794-1)*3+$AP794)-ROW())/12+5),AT794)</f>
        <v>0</v>
      </c>
      <c r="AV794" s="502">
        <f ca="1">IF(AND(AR794+AT794&gt;0,AS794+AU794&gt;0),COUNTIF(AV$6:AV793,"&gt;0")+1,0)</f>
        <v>0</v>
      </c>
    </row>
    <row r="795" spans="41:48">
      <c r="AO795" s="502">
        <v>22</v>
      </c>
      <c r="AP795" s="502">
        <v>3</v>
      </c>
      <c r="AQ795" s="502">
        <v>10</v>
      </c>
      <c r="AR795" s="506">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02">
        <f ca="1">COUNTIF(INDIRECT("H"&amp;(ROW()+12*(($AO795-1)*3+$AP795)-ROW())/12+5):INDIRECT("S"&amp;(ROW()+12*(($AO795-1)*3+$AP795)-ROW())/12+5),AR795)</f>
        <v>0</v>
      </c>
      <c r="AT795" s="506">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502">
        <f ca="1">COUNTIF(INDIRECT("U"&amp;(ROW()+12*(($AO795-1)*3+$AP795)-ROW())/12+5):INDIRECT("AF"&amp;(ROW()+12*(($AO795-1)*3+$AP795)-ROW())/12+5),AT795)</f>
        <v>0</v>
      </c>
      <c r="AV795" s="502">
        <f ca="1">IF(AND(AR795+AT795&gt;0,AS795+AU795&gt;0),COUNTIF(AV$6:AV794,"&gt;0")+1,0)</f>
        <v>0</v>
      </c>
    </row>
    <row r="796" spans="41:48">
      <c r="AO796" s="502">
        <v>22</v>
      </c>
      <c r="AP796" s="502">
        <v>3</v>
      </c>
      <c r="AQ796" s="502">
        <v>11</v>
      </c>
      <c r="AR796" s="506">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02">
        <f ca="1">COUNTIF(INDIRECT("H"&amp;(ROW()+12*(($AO796-1)*3+$AP796)-ROW())/12+5):INDIRECT("S"&amp;(ROW()+12*(($AO796-1)*3+$AP796)-ROW())/12+5),AR796)</f>
        <v>0</v>
      </c>
      <c r="AT796" s="506">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502">
        <f ca="1">COUNTIF(INDIRECT("U"&amp;(ROW()+12*(($AO796-1)*3+$AP796)-ROW())/12+5):INDIRECT("AF"&amp;(ROW()+12*(($AO796-1)*3+$AP796)-ROW())/12+5),AT796)</f>
        <v>0</v>
      </c>
      <c r="AV796" s="502">
        <f ca="1">IF(AND(AR796+AT796&gt;0,AS796+AU796&gt;0),COUNTIF(AV$6:AV795,"&gt;0")+1,0)</f>
        <v>0</v>
      </c>
    </row>
    <row r="797" spans="41:48">
      <c r="AO797" s="502">
        <v>22</v>
      </c>
      <c r="AP797" s="502">
        <v>3</v>
      </c>
      <c r="AQ797" s="502">
        <v>12</v>
      </c>
      <c r="AR797" s="506">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02">
        <f ca="1">COUNTIF(INDIRECT("H"&amp;(ROW()+12*(($AO797-1)*3+$AP797)-ROW())/12+5):INDIRECT("S"&amp;(ROW()+12*(($AO797-1)*3+$AP797)-ROW())/12+5),AR797)</f>
        <v>0</v>
      </c>
      <c r="AT797" s="506">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502">
        <f ca="1">COUNTIF(INDIRECT("U"&amp;(ROW()+12*(($AO797-1)*3+$AP797)-ROW())/12+5):INDIRECT("AF"&amp;(ROW()+12*(($AO797-1)*3+$AP797)-ROW())/12+5),AT797)</f>
        <v>0</v>
      </c>
      <c r="AV797" s="502">
        <f ca="1">IF(AND(AR797+AT797&gt;0,AS797+AU797&gt;0),COUNTIF(AV$6:AV796,"&gt;0")+1,0)</f>
        <v>0</v>
      </c>
    </row>
    <row r="798" spans="41:48">
      <c r="AO798" s="502">
        <v>23</v>
      </c>
      <c r="AP798" s="502">
        <v>1</v>
      </c>
      <c r="AQ798" s="502">
        <v>1</v>
      </c>
      <c r="AR798" s="506">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02">
        <f ca="1">COUNTIF(INDIRECT("H"&amp;(ROW()+12*(($AO798-1)*3+$AP798)-ROW())/12+5):INDIRECT("S"&amp;(ROW()+12*(($AO798-1)*3+$AP798)-ROW())/12+5),AR798)</f>
        <v>0</v>
      </c>
      <c r="AT798" s="506">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502">
        <f ca="1">COUNTIF(INDIRECT("U"&amp;(ROW()+12*(($AO798-1)*3+$AP798)-ROW())/12+5):INDIRECT("AF"&amp;(ROW()+12*(($AO798-1)*3+$AP798)-ROW())/12+5),AT798)</f>
        <v>0</v>
      </c>
      <c r="AV798" s="502">
        <f ca="1">IF(AND(AR798+AT798&gt;0,AS798+AU798&gt;0),COUNTIF(AV$6:AV797,"&gt;0")+1,0)</f>
        <v>0</v>
      </c>
    </row>
    <row r="799" spans="41:48">
      <c r="AO799" s="502">
        <v>23</v>
      </c>
      <c r="AP799" s="502">
        <v>1</v>
      </c>
      <c r="AQ799" s="502">
        <v>2</v>
      </c>
      <c r="AR799" s="506">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02">
        <f ca="1">COUNTIF(INDIRECT("H"&amp;(ROW()+12*(($AO799-1)*3+$AP799)-ROW())/12+5):INDIRECT("S"&amp;(ROW()+12*(($AO799-1)*3+$AP799)-ROW())/12+5),AR799)</f>
        <v>0</v>
      </c>
      <c r="AT799" s="506">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502">
        <f ca="1">COUNTIF(INDIRECT("U"&amp;(ROW()+12*(($AO799-1)*3+$AP799)-ROW())/12+5):INDIRECT("AF"&amp;(ROW()+12*(($AO799-1)*3+$AP799)-ROW())/12+5),AT799)</f>
        <v>0</v>
      </c>
      <c r="AV799" s="502">
        <f ca="1">IF(AND(AR799+AT799&gt;0,AS799+AU799&gt;0),COUNTIF(AV$6:AV798,"&gt;0")+1,0)</f>
        <v>0</v>
      </c>
    </row>
    <row r="800" spans="41:48">
      <c r="AO800" s="502">
        <v>23</v>
      </c>
      <c r="AP800" s="502">
        <v>1</v>
      </c>
      <c r="AQ800" s="502">
        <v>3</v>
      </c>
      <c r="AR800" s="506">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02">
        <f ca="1">COUNTIF(INDIRECT("H"&amp;(ROW()+12*(($AO800-1)*3+$AP800)-ROW())/12+5):INDIRECT("S"&amp;(ROW()+12*(($AO800-1)*3+$AP800)-ROW())/12+5),AR800)</f>
        <v>0</v>
      </c>
      <c r="AT800" s="506">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502">
        <f ca="1">COUNTIF(INDIRECT("U"&amp;(ROW()+12*(($AO800-1)*3+$AP800)-ROW())/12+5):INDIRECT("AF"&amp;(ROW()+12*(($AO800-1)*3+$AP800)-ROW())/12+5),AT800)</f>
        <v>0</v>
      </c>
      <c r="AV800" s="502">
        <f ca="1">IF(AND(AR800+AT800&gt;0,AS800+AU800&gt;0),COUNTIF(AV$6:AV799,"&gt;0")+1,0)</f>
        <v>0</v>
      </c>
    </row>
    <row r="801" spans="41:48">
      <c r="AO801" s="502">
        <v>23</v>
      </c>
      <c r="AP801" s="502">
        <v>1</v>
      </c>
      <c r="AQ801" s="502">
        <v>4</v>
      </c>
      <c r="AR801" s="506">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02">
        <f ca="1">COUNTIF(INDIRECT("H"&amp;(ROW()+12*(($AO801-1)*3+$AP801)-ROW())/12+5):INDIRECT("S"&amp;(ROW()+12*(($AO801-1)*3+$AP801)-ROW())/12+5),AR801)</f>
        <v>0</v>
      </c>
      <c r="AT801" s="506">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502">
        <f ca="1">COUNTIF(INDIRECT("U"&amp;(ROW()+12*(($AO801-1)*3+$AP801)-ROW())/12+5):INDIRECT("AF"&amp;(ROW()+12*(($AO801-1)*3+$AP801)-ROW())/12+5),AT801)</f>
        <v>0</v>
      </c>
      <c r="AV801" s="502">
        <f ca="1">IF(AND(AR801+AT801&gt;0,AS801+AU801&gt;0),COUNTIF(AV$6:AV800,"&gt;0")+1,0)</f>
        <v>0</v>
      </c>
    </row>
    <row r="802" spans="41:48">
      <c r="AO802" s="502">
        <v>23</v>
      </c>
      <c r="AP802" s="502">
        <v>1</v>
      </c>
      <c r="AQ802" s="502">
        <v>5</v>
      </c>
      <c r="AR802" s="506">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02">
        <f ca="1">COUNTIF(INDIRECT("H"&amp;(ROW()+12*(($AO802-1)*3+$AP802)-ROW())/12+5):INDIRECT("S"&amp;(ROW()+12*(($AO802-1)*3+$AP802)-ROW())/12+5),AR802)</f>
        <v>0</v>
      </c>
      <c r="AT802" s="506">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502">
        <f ca="1">COUNTIF(INDIRECT("U"&amp;(ROW()+12*(($AO802-1)*3+$AP802)-ROW())/12+5):INDIRECT("AF"&amp;(ROW()+12*(($AO802-1)*3+$AP802)-ROW())/12+5),AT802)</f>
        <v>0</v>
      </c>
      <c r="AV802" s="502">
        <f ca="1">IF(AND(AR802+AT802&gt;0,AS802+AU802&gt;0),COUNTIF(AV$6:AV801,"&gt;0")+1,0)</f>
        <v>0</v>
      </c>
    </row>
    <row r="803" spans="41:48">
      <c r="AO803" s="502">
        <v>23</v>
      </c>
      <c r="AP803" s="502">
        <v>1</v>
      </c>
      <c r="AQ803" s="502">
        <v>6</v>
      </c>
      <c r="AR803" s="506">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02">
        <f ca="1">COUNTIF(INDIRECT("H"&amp;(ROW()+12*(($AO803-1)*3+$AP803)-ROW())/12+5):INDIRECT("S"&amp;(ROW()+12*(($AO803-1)*3+$AP803)-ROW())/12+5),AR803)</f>
        <v>0</v>
      </c>
      <c r="AT803" s="506">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502">
        <f ca="1">COUNTIF(INDIRECT("U"&amp;(ROW()+12*(($AO803-1)*3+$AP803)-ROW())/12+5):INDIRECT("AF"&amp;(ROW()+12*(($AO803-1)*3+$AP803)-ROW())/12+5),AT803)</f>
        <v>0</v>
      </c>
      <c r="AV803" s="502">
        <f ca="1">IF(AND(AR803+AT803&gt;0,AS803+AU803&gt;0),COUNTIF(AV$6:AV802,"&gt;0")+1,0)</f>
        <v>0</v>
      </c>
    </row>
    <row r="804" spans="41:48">
      <c r="AO804" s="502">
        <v>23</v>
      </c>
      <c r="AP804" s="502">
        <v>1</v>
      </c>
      <c r="AQ804" s="502">
        <v>7</v>
      </c>
      <c r="AR804" s="506">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02">
        <f ca="1">COUNTIF(INDIRECT("H"&amp;(ROW()+12*(($AO804-1)*3+$AP804)-ROW())/12+5):INDIRECT("S"&amp;(ROW()+12*(($AO804-1)*3+$AP804)-ROW())/12+5),AR804)</f>
        <v>0</v>
      </c>
      <c r="AT804" s="506">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502">
        <f ca="1">COUNTIF(INDIRECT("U"&amp;(ROW()+12*(($AO804-1)*3+$AP804)-ROW())/12+5):INDIRECT("AF"&amp;(ROW()+12*(($AO804-1)*3+$AP804)-ROW())/12+5),AT804)</f>
        <v>0</v>
      </c>
      <c r="AV804" s="502">
        <f ca="1">IF(AND(AR804+AT804&gt;0,AS804+AU804&gt;0),COUNTIF(AV$6:AV803,"&gt;0")+1,0)</f>
        <v>0</v>
      </c>
    </row>
    <row r="805" spans="41:48">
      <c r="AO805" s="502">
        <v>23</v>
      </c>
      <c r="AP805" s="502">
        <v>1</v>
      </c>
      <c r="AQ805" s="502">
        <v>8</v>
      </c>
      <c r="AR805" s="506">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02">
        <f ca="1">COUNTIF(INDIRECT("H"&amp;(ROW()+12*(($AO805-1)*3+$AP805)-ROW())/12+5):INDIRECT("S"&amp;(ROW()+12*(($AO805-1)*3+$AP805)-ROW())/12+5),AR805)</f>
        <v>0</v>
      </c>
      <c r="AT805" s="506">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502">
        <f ca="1">COUNTIF(INDIRECT("U"&amp;(ROW()+12*(($AO805-1)*3+$AP805)-ROW())/12+5):INDIRECT("AF"&amp;(ROW()+12*(($AO805-1)*3+$AP805)-ROW())/12+5),AT805)</f>
        <v>0</v>
      </c>
      <c r="AV805" s="502">
        <f ca="1">IF(AND(AR805+AT805&gt;0,AS805+AU805&gt;0),COUNTIF(AV$6:AV804,"&gt;0")+1,0)</f>
        <v>0</v>
      </c>
    </row>
    <row r="806" spans="41:48">
      <c r="AO806" s="502">
        <v>23</v>
      </c>
      <c r="AP806" s="502">
        <v>1</v>
      </c>
      <c r="AQ806" s="502">
        <v>9</v>
      </c>
      <c r="AR806" s="506">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02">
        <f ca="1">COUNTIF(INDIRECT("H"&amp;(ROW()+12*(($AO806-1)*3+$AP806)-ROW())/12+5):INDIRECT("S"&amp;(ROW()+12*(($AO806-1)*3+$AP806)-ROW())/12+5),AR806)</f>
        <v>0</v>
      </c>
      <c r="AT806" s="506">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502">
        <f ca="1">COUNTIF(INDIRECT("U"&amp;(ROW()+12*(($AO806-1)*3+$AP806)-ROW())/12+5):INDIRECT("AF"&amp;(ROW()+12*(($AO806-1)*3+$AP806)-ROW())/12+5),AT806)</f>
        <v>0</v>
      </c>
      <c r="AV806" s="502">
        <f ca="1">IF(AND(AR806+AT806&gt;0,AS806+AU806&gt;0),COUNTIF(AV$6:AV805,"&gt;0")+1,0)</f>
        <v>0</v>
      </c>
    </row>
    <row r="807" spans="41:48">
      <c r="AO807" s="502">
        <v>23</v>
      </c>
      <c r="AP807" s="502">
        <v>1</v>
      </c>
      <c r="AQ807" s="502">
        <v>10</v>
      </c>
      <c r="AR807" s="506">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02">
        <f ca="1">COUNTIF(INDIRECT("H"&amp;(ROW()+12*(($AO807-1)*3+$AP807)-ROW())/12+5):INDIRECT("S"&amp;(ROW()+12*(($AO807-1)*3+$AP807)-ROW())/12+5),AR807)</f>
        <v>0</v>
      </c>
      <c r="AT807" s="506">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502">
        <f ca="1">COUNTIF(INDIRECT("U"&amp;(ROW()+12*(($AO807-1)*3+$AP807)-ROW())/12+5):INDIRECT("AF"&amp;(ROW()+12*(($AO807-1)*3+$AP807)-ROW())/12+5),AT807)</f>
        <v>0</v>
      </c>
      <c r="AV807" s="502">
        <f ca="1">IF(AND(AR807+AT807&gt;0,AS807+AU807&gt;0),COUNTIF(AV$6:AV806,"&gt;0")+1,0)</f>
        <v>0</v>
      </c>
    </row>
    <row r="808" spans="41:48">
      <c r="AO808" s="502">
        <v>23</v>
      </c>
      <c r="AP808" s="502">
        <v>1</v>
      </c>
      <c r="AQ808" s="502">
        <v>11</v>
      </c>
      <c r="AR808" s="506">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02">
        <f ca="1">COUNTIF(INDIRECT("H"&amp;(ROW()+12*(($AO808-1)*3+$AP808)-ROW())/12+5):INDIRECT("S"&amp;(ROW()+12*(($AO808-1)*3+$AP808)-ROW())/12+5),AR808)</f>
        <v>0</v>
      </c>
      <c r="AT808" s="506">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502">
        <f ca="1">COUNTIF(INDIRECT("U"&amp;(ROW()+12*(($AO808-1)*3+$AP808)-ROW())/12+5):INDIRECT("AF"&amp;(ROW()+12*(($AO808-1)*3+$AP808)-ROW())/12+5),AT808)</f>
        <v>0</v>
      </c>
      <c r="AV808" s="502">
        <f ca="1">IF(AND(AR808+AT808&gt;0,AS808+AU808&gt;0),COUNTIF(AV$6:AV807,"&gt;0")+1,0)</f>
        <v>0</v>
      </c>
    </row>
    <row r="809" spans="41:48">
      <c r="AO809" s="502">
        <v>23</v>
      </c>
      <c r="AP809" s="502">
        <v>1</v>
      </c>
      <c r="AQ809" s="502">
        <v>12</v>
      </c>
      <c r="AR809" s="506">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02">
        <f ca="1">COUNTIF(INDIRECT("H"&amp;(ROW()+12*(($AO809-1)*3+$AP809)-ROW())/12+5):INDIRECT("S"&amp;(ROW()+12*(($AO809-1)*3+$AP809)-ROW())/12+5),AR809)</f>
        <v>0</v>
      </c>
      <c r="AT809" s="506">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502">
        <f ca="1">COUNTIF(INDIRECT("U"&amp;(ROW()+12*(($AO809-1)*3+$AP809)-ROW())/12+5):INDIRECT("AF"&amp;(ROW()+12*(($AO809-1)*3+$AP809)-ROW())/12+5),AT809)</f>
        <v>0</v>
      </c>
      <c r="AV809" s="502">
        <f ca="1">IF(AND(AR809+AT809&gt;0,AS809+AU809&gt;0),COUNTIF(AV$6:AV808,"&gt;0")+1,0)</f>
        <v>0</v>
      </c>
    </row>
    <row r="810" spans="41:48">
      <c r="AO810" s="502">
        <v>23</v>
      </c>
      <c r="AP810" s="502">
        <v>2</v>
      </c>
      <c r="AQ810" s="502">
        <v>1</v>
      </c>
      <c r="AR810" s="506">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02">
        <f ca="1">COUNTIF(INDIRECT("H"&amp;(ROW()+12*(($AO810-1)*3+$AP810)-ROW())/12+5):INDIRECT("S"&amp;(ROW()+12*(($AO810-1)*3+$AP810)-ROW())/12+5),AR810)</f>
        <v>0</v>
      </c>
      <c r="AT810" s="506">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502">
        <f ca="1">COUNTIF(INDIRECT("U"&amp;(ROW()+12*(($AO810-1)*3+$AP810)-ROW())/12+5):INDIRECT("AF"&amp;(ROW()+12*(($AO810-1)*3+$AP810)-ROW())/12+5),AT810)</f>
        <v>0</v>
      </c>
      <c r="AV810" s="502">
        <f ca="1">IF(AND(AR810+AT810&gt;0,AS810+AU810&gt;0),COUNTIF(AV$6:AV809,"&gt;0")+1,0)</f>
        <v>0</v>
      </c>
    </row>
    <row r="811" spans="41:48">
      <c r="AO811" s="502">
        <v>23</v>
      </c>
      <c r="AP811" s="502">
        <v>2</v>
      </c>
      <c r="AQ811" s="502">
        <v>2</v>
      </c>
      <c r="AR811" s="506">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02">
        <f ca="1">COUNTIF(INDIRECT("H"&amp;(ROW()+12*(($AO811-1)*3+$AP811)-ROW())/12+5):INDIRECT("S"&amp;(ROW()+12*(($AO811-1)*3+$AP811)-ROW())/12+5),AR811)</f>
        <v>0</v>
      </c>
      <c r="AT811" s="506">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502">
        <f ca="1">COUNTIF(INDIRECT("U"&amp;(ROW()+12*(($AO811-1)*3+$AP811)-ROW())/12+5):INDIRECT("AF"&amp;(ROW()+12*(($AO811-1)*3+$AP811)-ROW())/12+5),AT811)</f>
        <v>0</v>
      </c>
      <c r="AV811" s="502">
        <f ca="1">IF(AND(AR811+AT811&gt;0,AS811+AU811&gt;0),COUNTIF(AV$6:AV810,"&gt;0")+1,0)</f>
        <v>0</v>
      </c>
    </row>
    <row r="812" spans="41:48">
      <c r="AO812" s="502">
        <v>23</v>
      </c>
      <c r="AP812" s="502">
        <v>2</v>
      </c>
      <c r="AQ812" s="502">
        <v>3</v>
      </c>
      <c r="AR812" s="506">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02">
        <f ca="1">COUNTIF(INDIRECT("H"&amp;(ROW()+12*(($AO812-1)*3+$AP812)-ROW())/12+5):INDIRECT("S"&amp;(ROW()+12*(($AO812-1)*3+$AP812)-ROW())/12+5),AR812)</f>
        <v>0</v>
      </c>
      <c r="AT812" s="506">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502">
        <f ca="1">COUNTIF(INDIRECT("U"&amp;(ROW()+12*(($AO812-1)*3+$AP812)-ROW())/12+5):INDIRECT("AF"&amp;(ROW()+12*(($AO812-1)*3+$AP812)-ROW())/12+5),AT812)</f>
        <v>0</v>
      </c>
      <c r="AV812" s="502">
        <f ca="1">IF(AND(AR812+AT812&gt;0,AS812+AU812&gt;0),COUNTIF(AV$6:AV811,"&gt;0")+1,0)</f>
        <v>0</v>
      </c>
    </row>
    <row r="813" spans="41:48">
      <c r="AO813" s="502">
        <v>23</v>
      </c>
      <c r="AP813" s="502">
        <v>2</v>
      </c>
      <c r="AQ813" s="502">
        <v>4</v>
      </c>
      <c r="AR813" s="506">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02">
        <f ca="1">COUNTIF(INDIRECT("H"&amp;(ROW()+12*(($AO813-1)*3+$AP813)-ROW())/12+5):INDIRECT("S"&amp;(ROW()+12*(($AO813-1)*3+$AP813)-ROW())/12+5),AR813)</f>
        <v>0</v>
      </c>
      <c r="AT813" s="506">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502">
        <f ca="1">COUNTIF(INDIRECT("U"&amp;(ROW()+12*(($AO813-1)*3+$AP813)-ROW())/12+5):INDIRECT("AF"&amp;(ROW()+12*(($AO813-1)*3+$AP813)-ROW())/12+5),AT813)</f>
        <v>0</v>
      </c>
      <c r="AV813" s="502">
        <f ca="1">IF(AND(AR813+AT813&gt;0,AS813+AU813&gt;0),COUNTIF(AV$6:AV812,"&gt;0")+1,0)</f>
        <v>0</v>
      </c>
    </row>
    <row r="814" spans="41:48">
      <c r="AO814" s="502">
        <v>23</v>
      </c>
      <c r="AP814" s="502">
        <v>2</v>
      </c>
      <c r="AQ814" s="502">
        <v>5</v>
      </c>
      <c r="AR814" s="506">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02">
        <f ca="1">COUNTIF(INDIRECT("H"&amp;(ROW()+12*(($AO814-1)*3+$AP814)-ROW())/12+5):INDIRECT("S"&amp;(ROW()+12*(($AO814-1)*3+$AP814)-ROW())/12+5),AR814)</f>
        <v>0</v>
      </c>
      <c r="AT814" s="506">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502">
        <f ca="1">COUNTIF(INDIRECT("U"&amp;(ROW()+12*(($AO814-1)*3+$AP814)-ROW())/12+5):INDIRECT("AF"&amp;(ROW()+12*(($AO814-1)*3+$AP814)-ROW())/12+5),AT814)</f>
        <v>0</v>
      </c>
      <c r="AV814" s="502">
        <f ca="1">IF(AND(AR814+AT814&gt;0,AS814+AU814&gt;0),COUNTIF(AV$6:AV813,"&gt;0")+1,0)</f>
        <v>0</v>
      </c>
    </row>
    <row r="815" spans="41:48">
      <c r="AO815" s="502">
        <v>23</v>
      </c>
      <c r="AP815" s="502">
        <v>2</v>
      </c>
      <c r="AQ815" s="502">
        <v>6</v>
      </c>
      <c r="AR815" s="506">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02">
        <f ca="1">COUNTIF(INDIRECT("H"&amp;(ROW()+12*(($AO815-1)*3+$AP815)-ROW())/12+5):INDIRECT("S"&amp;(ROW()+12*(($AO815-1)*3+$AP815)-ROW())/12+5),AR815)</f>
        <v>0</v>
      </c>
      <c r="AT815" s="506">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502">
        <f ca="1">COUNTIF(INDIRECT("U"&amp;(ROW()+12*(($AO815-1)*3+$AP815)-ROW())/12+5):INDIRECT("AF"&amp;(ROW()+12*(($AO815-1)*3+$AP815)-ROW())/12+5),AT815)</f>
        <v>0</v>
      </c>
      <c r="AV815" s="502">
        <f ca="1">IF(AND(AR815+AT815&gt;0,AS815+AU815&gt;0),COUNTIF(AV$6:AV814,"&gt;0")+1,0)</f>
        <v>0</v>
      </c>
    </row>
    <row r="816" spans="41:48">
      <c r="AO816" s="502">
        <v>23</v>
      </c>
      <c r="AP816" s="502">
        <v>2</v>
      </c>
      <c r="AQ816" s="502">
        <v>7</v>
      </c>
      <c r="AR816" s="506">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02">
        <f ca="1">COUNTIF(INDIRECT("H"&amp;(ROW()+12*(($AO816-1)*3+$AP816)-ROW())/12+5):INDIRECT("S"&amp;(ROW()+12*(($AO816-1)*3+$AP816)-ROW())/12+5),AR816)</f>
        <v>0</v>
      </c>
      <c r="AT816" s="506">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502">
        <f ca="1">COUNTIF(INDIRECT("U"&amp;(ROW()+12*(($AO816-1)*3+$AP816)-ROW())/12+5):INDIRECT("AF"&amp;(ROW()+12*(($AO816-1)*3+$AP816)-ROW())/12+5),AT816)</f>
        <v>0</v>
      </c>
      <c r="AV816" s="502">
        <f ca="1">IF(AND(AR816+AT816&gt;0,AS816+AU816&gt;0),COUNTIF(AV$6:AV815,"&gt;0")+1,0)</f>
        <v>0</v>
      </c>
    </row>
    <row r="817" spans="41:48">
      <c r="AO817" s="502">
        <v>23</v>
      </c>
      <c r="AP817" s="502">
        <v>2</v>
      </c>
      <c r="AQ817" s="502">
        <v>8</v>
      </c>
      <c r="AR817" s="506">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02">
        <f ca="1">COUNTIF(INDIRECT("H"&amp;(ROW()+12*(($AO817-1)*3+$AP817)-ROW())/12+5):INDIRECT("S"&amp;(ROW()+12*(($AO817-1)*3+$AP817)-ROW())/12+5),AR817)</f>
        <v>0</v>
      </c>
      <c r="AT817" s="506">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502">
        <f ca="1">COUNTIF(INDIRECT("U"&amp;(ROW()+12*(($AO817-1)*3+$AP817)-ROW())/12+5):INDIRECT("AF"&amp;(ROW()+12*(($AO817-1)*3+$AP817)-ROW())/12+5),AT817)</f>
        <v>0</v>
      </c>
      <c r="AV817" s="502">
        <f ca="1">IF(AND(AR817+AT817&gt;0,AS817+AU817&gt;0),COUNTIF(AV$6:AV816,"&gt;0")+1,0)</f>
        <v>0</v>
      </c>
    </row>
    <row r="818" spans="41:48">
      <c r="AO818" s="502">
        <v>23</v>
      </c>
      <c r="AP818" s="502">
        <v>2</v>
      </c>
      <c r="AQ818" s="502">
        <v>9</v>
      </c>
      <c r="AR818" s="506">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02">
        <f ca="1">COUNTIF(INDIRECT("H"&amp;(ROW()+12*(($AO818-1)*3+$AP818)-ROW())/12+5):INDIRECT("S"&amp;(ROW()+12*(($AO818-1)*3+$AP818)-ROW())/12+5),AR818)</f>
        <v>0</v>
      </c>
      <c r="AT818" s="506">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502">
        <f ca="1">COUNTIF(INDIRECT("U"&amp;(ROW()+12*(($AO818-1)*3+$AP818)-ROW())/12+5):INDIRECT("AF"&amp;(ROW()+12*(($AO818-1)*3+$AP818)-ROW())/12+5),AT818)</f>
        <v>0</v>
      </c>
      <c r="AV818" s="502">
        <f ca="1">IF(AND(AR818+AT818&gt;0,AS818+AU818&gt;0),COUNTIF(AV$6:AV817,"&gt;0")+1,0)</f>
        <v>0</v>
      </c>
    </row>
    <row r="819" spans="41:48">
      <c r="AO819" s="502">
        <v>23</v>
      </c>
      <c r="AP819" s="502">
        <v>2</v>
      </c>
      <c r="AQ819" s="502">
        <v>10</v>
      </c>
      <c r="AR819" s="506">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02">
        <f ca="1">COUNTIF(INDIRECT("H"&amp;(ROW()+12*(($AO819-1)*3+$AP819)-ROW())/12+5):INDIRECT("S"&amp;(ROW()+12*(($AO819-1)*3+$AP819)-ROW())/12+5),AR819)</f>
        <v>0</v>
      </c>
      <c r="AT819" s="506">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502">
        <f ca="1">COUNTIF(INDIRECT("U"&amp;(ROW()+12*(($AO819-1)*3+$AP819)-ROW())/12+5):INDIRECT("AF"&amp;(ROW()+12*(($AO819-1)*3+$AP819)-ROW())/12+5),AT819)</f>
        <v>0</v>
      </c>
      <c r="AV819" s="502">
        <f ca="1">IF(AND(AR819+AT819&gt;0,AS819+AU819&gt;0),COUNTIF(AV$6:AV818,"&gt;0")+1,0)</f>
        <v>0</v>
      </c>
    </row>
    <row r="820" spans="41:48">
      <c r="AO820" s="502">
        <v>23</v>
      </c>
      <c r="AP820" s="502">
        <v>2</v>
      </c>
      <c r="AQ820" s="502">
        <v>11</v>
      </c>
      <c r="AR820" s="506">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02">
        <f ca="1">COUNTIF(INDIRECT("H"&amp;(ROW()+12*(($AO820-1)*3+$AP820)-ROW())/12+5):INDIRECT("S"&amp;(ROW()+12*(($AO820-1)*3+$AP820)-ROW())/12+5),AR820)</f>
        <v>0</v>
      </c>
      <c r="AT820" s="506">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502">
        <f ca="1">COUNTIF(INDIRECT("U"&amp;(ROW()+12*(($AO820-1)*3+$AP820)-ROW())/12+5):INDIRECT("AF"&amp;(ROW()+12*(($AO820-1)*3+$AP820)-ROW())/12+5),AT820)</f>
        <v>0</v>
      </c>
      <c r="AV820" s="502">
        <f ca="1">IF(AND(AR820+AT820&gt;0,AS820+AU820&gt;0),COUNTIF(AV$6:AV819,"&gt;0")+1,0)</f>
        <v>0</v>
      </c>
    </row>
    <row r="821" spans="41:48">
      <c r="AO821" s="502">
        <v>23</v>
      </c>
      <c r="AP821" s="502">
        <v>2</v>
      </c>
      <c r="AQ821" s="502">
        <v>12</v>
      </c>
      <c r="AR821" s="506">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02">
        <f ca="1">COUNTIF(INDIRECT("H"&amp;(ROW()+12*(($AO821-1)*3+$AP821)-ROW())/12+5):INDIRECT("S"&amp;(ROW()+12*(($AO821-1)*3+$AP821)-ROW())/12+5),AR821)</f>
        <v>0</v>
      </c>
      <c r="AT821" s="506">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502">
        <f ca="1">COUNTIF(INDIRECT("U"&amp;(ROW()+12*(($AO821-1)*3+$AP821)-ROW())/12+5):INDIRECT("AF"&amp;(ROW()+12*(($AO821-1)*3+$AP821)-ROW())/12+5),AT821)</f>
        <v>0</v>
      </c>
      <c r="AV821" s="502">
        <f ca="1">IF(AND(AR821+AT821&gt;0,AS821+AU821&gt;0),COUNTIF(AV$6:AV820,"&gt;0")+1,0)</f>
        <v>0</v>
      </c>
    </row>
    <row r="822" spans="41:48">
      <c r="AO822" s="502">
        <v>23</v>
      </c>
      <c r="AP822" s="502">
        <v>3</v>
      </c>
      <c r="AQ822" s="502">
        <v>1</v>
      </c>
      <c r="AR822" s="506">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02">
        <f ca="1">COUNTIF(INDIRECT("H"&amp;(ROW()+12*(($AO822-1)*3+$AP822)-ROW())/12+5):INDIRECT("S"&amp;(ROW()+12*(($AO822-1)*3+$AP822)-ROW())/12+5),AR822)</f>
        <v>0</v>
      </c>
      <c r="AT822" s="506">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502">
        <f ca="1">COUNTIF(INDIRECT("U"&amp;(ROW()+12*(($AO822-1)*3+$AP822)-ROW())/12+5):INDIRECT("AF"&amp;(ROW()+12*(($AO822-1)*3+$AP822)-ROW())/12+5),AT822)</f>
        <v>0</v>
      </c>
      <c r="AV822" s="502">
        <f ca="1">IF(AND(AR822+AT822&gt;0,AS822+AU822&gt;0),COUNTIF(AV$6:AV821,"&gt;0")+1,0)</f>
        <v>0</v>
      </c>
    </row>
    <row r="823" spans="41:48">
      <c r="AO823" s="502">
        <v>23</v>
      </c>
      <c r="AP823" s="502">
        <v>3</v>
      </c>
      <c r="AQ823" s="502">
        <v>2</v>
      </c>
      <c r="AR823" s="506">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02">
        <f ca="1">COUNTIF(INDIRECT("H"&amp;(ROW()+12*(($AO823-1)*3+$AP823)-ROW())/12+5):INDIRECT("S"&amp;(ROW()+12*(($AO823-1)*3+$AP823)-ROW())/12+5),AR823)</f>
        <v>0</v>
      </c>
      <c r="AT823" s="506">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502">
        <f ca="1">COUNTIF(INDIRECT("U"&amp;(ROW()+12*(($AO823-1)*3+$AP823)-ROW())/12+5):INDIRECT("AF"&amp;(ROW()+12*(($AO823-1)*3+$AP823)-ROW())/12+5),AT823)</f>
        <v>0</v>
      </c>
      <c r="AV823" s="502">
        <f ca="1">IF(AND(AR823+AT823&gt;0,AS823+AU823&gt;0),COUNTIF(AV$6:AV822,"&gt;0")+1,0)</f>
        <v>0</v>
      </c>
    </row>
    <row r="824" spans="41:48">
      <c r="AO824" s="502">
        <v>23</v>
      </c>
      <c r="AP824" s="502">
        <v>3</v>
      </c>
      <c r="AQ824" s="502">
        <v>3</v>
      </c>
      <c r="AR824" s="506">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02">
        <f ca="1">COUNTIF(INDIRECT("H"&amp;(ROW()+12*(($AO824-1)*3+$AP824)-ROW())/12+5):INDIRECT("S"&amp;(ROW()+12*(($AO824-1)*3+$AP824)-ROW())/12+5),AR824)</f>
        <v>0</v>
      </c>
      <c r="AT824" s="506">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502">
        <f ca="1">COUNTIF(INDIRECT("U"&amp;(ROW()+12*(($AO824-1)*3+$AP824)-ROW())/12+5):INDIRECT("AF"&amp;(ROW()+12*(($AO824-1)*3+$AP824)-ROW())/12+5),AT824)</f>
        <v>0</v>
      </c>
      <c r="AV824" s="502">
        <f ca="1">IF(AND(AR824+AT824&gt;0,AS824+AU824&gt;0),COUNTIF(AV$6:AV823,"&gt;0")+1,0)</f>
        <v>0</v>
      </c>
    </row>
    <row r="825" spans="41:48">
      <c r="AO825" s="502">
        <v>23</v>
      </c>
      <c r="AP825" s="502">
        <v>3</v>
      </c>
      <c r="AQ825" s="502">
        <v>4</v>
      </c>
      <c r="AR825" s="506">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02">
        <f ca="1">COUNTIF(INDIRECT("H"&amp;(ROW()+12*(($AO825-1)*3+$AP825)-ROW())/12+5):INDIRECT("S"&amp;(ROW()+12*(($AO825-1)*3+$AP825)-ROW())/12+5),AR825)</f>
        <v>0</v>
      </c>
      <c r="AT825" s="506">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502">
        <f ca="1">COUNTIF(INDIRECT("U"&amp;(ROW()+12*(($AO825-1)*3+$AP825)-ROW())/12+5):INDIRECT("AF"&amp;(ROW()+12*(($AO825-1)*3+$AP825)-ROW())/12+5),AT825)</f>
        <v>0</v>
      </c>
      <c r="AV825" s="502">
        <f ca="1">IF(AND(AR825+AT825&gt;0,AS825+AU825&gt;0),COUNTIF(AV$6:AV824,"&gt;0")+1,0)</f>
        <v>0</v>
      </c>
    </row>
    <row r="826" spans="41:48">
      <c r="AO826" s="502">
        <v>23</v>
      </c>
      <c r="AP826" s="502">
        <v>3</v>
      </c>
      <c r="AQ826" s="502">
        <v>5</v>
      </c>
      <c r="AR826" s="506">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02">
        <f ca="1">COUNTIF(INDIRECT("H"&amp;(ROW()+12*(($AO826-1)*3+$AP826)-ROW())/12+5):INDIRECT("S"&amp;(ROW()+12*(($AO826-1)*3+$AP826)-ROW())/12+5),AR826)</f>
        <v>0</v>
      </c>
      <c r="AT826" s="506">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502">
        <f ca="1">COUNTIF(INDIRECT("U"&amp;(ROW()+12*(($AO826-1)*3+$AP826)-ROW())/12+5):INDIRECT("AF"&amp;(ROW()+12*(($AO826-1)*3+$AP826)-ROW())/12+5),AT826)</f>
        <v>0</v>
      </c>
      <c r="AV826" s="502">
        <f ca="1">IF(AND(AR826+AT826&gt;0,AS826+AU826&gt;0),COUNTIF(AV$6:AV825,"&gt;0")+1,0)</f>
        <v>0</v>
      </c>
    </row>
    <row r="827" spans="41:48">
      <c r="AO827" s="502">
        <v>23</v>
      </c>
      <c r="AP827" s="502">
        <v>3</v>
      </c>
      <c r="AQ827" s="502">
        <v>6</v>
      </c>
      <c r="AR827" s="506">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02">
        <f ca="1">COUNTIF(INDIRECT("H"&amp;(ROW()+12*(($AO827-1)*3+$AP827)-ROW())/12+5):INDIRECT("S"&amp;(ROW()+12*(($AO827-1)*3+$AP827)-ROW())/12+5),AR827)</f>
        <v>0</v>
      </c>
      <c r="AT827" s="506">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502">
        <f ca="1">COUNTIF(INDIRECT("U"&amp;(ROW()+12*(($AO827-1)*3+$AP827)-ROW())/12+5):INDIRECT("AF"&amp;(ROW()+12*(($AO827-1)*3+$AP827)-ROW())/12+5),AT827)</f>
        <v>0</v>
      </c>
      <c r="AV827" s="502">
        <f ca="1">IF(AND(AR827+AT827&gt;0,AS827+AU827&gt;0),COUNTIF(AV$6:AV826,"&gt;0")+1,0)</f>
        <v>0</v>
      </c>
    </row>
    <row r="828" spans="41:48">
      <c r="AO828" s="502">
        <v>23</v>
      </c>
      <c r="AP828" s="502">
        <v>3</v>
      </c>
      <c r="AQ828" s="502">
        <v>7</v>
      </c>
      <c r="AR828" s="506">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02">
        <f ca="1">COUNTIF(INDIRECT("H"&amp;(ROW()+12*(($AO828-1)*3+$AP828)-ROW())/12+5):INDIRECT("S"&amp;(ROW()+12*(($AO828-1)*3+$AP828)-ROW())/12+5),AR828)</f>
        <v>0</v>
      </c>
      <c r="AT828" s="506">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502">
        <f ca="1">COUNTIF(INDIRECT("U"&amp;(ROW()+12*(($AO828-1)*3+$AP828)-ROW())/12+5):INDIRECT("AF"&amp;(ROW()+12*(($AO828-1)*3+$AP828)-ROW())/12+5),AT828)</f>
        <v>0</v>
      </c>
      <c r="AV828" s="502">
        <f ca="1">IF(AND(AR828+AT828&gt;0,AS828+AU828&gt;0),COUNTIF(AV$6:AV827,"&gt;0")+1,0)</f>
        <v>0</v>
      </c>
    </row>
    <row r="829" spans="41:48">
      <c r="AO829" s="502">
        <v>23</v>
      </c>
      <c r="AP829" s="502">
        <v>3</v>
      </c>
      <c r="AQ829" s="502">
        <v>8</v>
      </c>
      <c r="AR829" s="506">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02">
        <f ca="1">COUNTIF(INDIRECT("H"&amp;(ROW()+12*(($AO829-1)*3+$AP829)-ROW())/12+5):INDIRECT("S"&amp;(ROW()+12*(($AO829-1)*3+$AP829)-ROW())/12+5),AR829)</f>
        <v>0</v>
      </c>
      <c r="AT829" s="506">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502">
        <f ca="1">COUNTIF(INDIRECT("U"&amp;(ROW()+12*(($AO829-1)*3+$AP829)-ROW())/12+5):INDIRECT("AF"&amp;(ROW()+12*(($AO829-1)*3+$AP829)-ROW())/12+5),AT829)</f>
        <v>0</v>
      </c>
      <c r="AV829" s="502">
        <f ca="1">IF(AND(AR829+AT829&gt;0,AS829+AU829&gt;0),COUNTIF(AV$6:AV828,"&gt;0")+1,0)</f>
        <v>0</v>
      </c>
    </row>
    <row r="830" spans="41:48">
      <c r="AO830" s="502">
        <v>23</v>
      </c>
      <c r="AP830" s="502">
        <v>3</v>
      </c>
      <c r="AQ830" s="502">
        <v>9</v>
      </c>
      <c r="AR830" s="506">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02">
        <f ca="1">COUNTIF(INDIRECT("H"&amp;(ROW()+12*(($AO830-1)*3+$AP830)-ROW())/12+5):INDIRECT("S"&amp;(ROW()+12*(($AO830-1)*3+$AP830)-ROW())/12+5),AR830)</f>
        <v>0</v>
      </c>
      <c r="AT830" s="506">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502">
        <f ca="1">COUNTIF(INDIRECT("U"&amp;(ROW()+12*(($AO830-1)*3+$AP830)-ROW())/12+5):INDIRECT("AF"&amp;(ROW()+12*(($AO830-1)*3+$AP830)-ROW())/12+5),AT830)</f>
        <v>0</v>
      </c>
      <c r="AV830" s="502">
        <f ca="1">IF(AND(AR830+AT830&gt;0,AS830+AU830&gt;0),COUNTIF(AV$6:AV829,"&gt;0")+1,0)</f>
        <v>0</v>
      </c>
    </row>
    <row r="831" spans="41:48">
      <c r="AO831" s="502">
        <v>23</v>
      </c>
      <c r="AP831" s="502">
        <v>3</v>
      </c>
      <c r="AQ831" s="502">
        <v>10</v>
      </c>
      <c r="AR831" s="506">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02">
        <f ca="1">COUNTIF(INDIRECT("H"&amp;(ROW()+12*(($AO831-1)*3+$AP831)-ROW())/12+5):INDIRECT("S"&amp;(ROW()+12*(($AO831-1)*3+$AP831)-ROW())/12+5),AR831)</f>
        <v>0</v>
      </c>
      <c r="AT831" s="506">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502">
        <f ca="1">COUNTIF(INDIRECT("U"&amp;(ROW()+12*(($AO831-1)*3+$AP831)-ROW())/12+5):INDIRECT("AF"&amp;(ROW()+12*(($AO831-1)*3+$AP831)-ROW())/12+5),AT831)</f>
        <v>0</v>
      </c>
      <c r="AV831" s="502">
        <f ca="1">IF(AND(AR831+AT831&gt;0,AS831+AU831&gt;0),COUNTIF(AV$6:AV830,"&gt;0")+1,0)</f>
        <v>0</v>
      </c>
    </row>
    <row r="832" spans="41:48">
      <c r="AO832" s="502">
        <v>23</v>
      </c>
      <c r="AP832" s="502">
        <v>3</v>
      </c>
      <c r="AQ832" s="502">
        <v>11</v>
      </c>
      <c r="AR832" s="506">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02">
        <f ca="1">COUNTIF(INDIRECT("H"&amp;(ROW()+12*(($AO832-1)*3+$AP832)-ROW())/12+5):INDIRECT("S"&amp;(ROW()+12*(($AO832-1)*3+$AP832)-ROW())/12+5),AR832)</f>
        <v>0</v>
      </c>
      <c r="AT832" s="506">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502">
        <f ca="1">COUNTIF(INDIRECT("U"&amp;(ROW()+12*(($AO832-1)*3+$AP832)-ROW())/12+5):INDIRECT("AF"&amp;(ROW()+12*(($AO832-1)*3+$AP832)-ROW())/12+5),AT832)</f>
        <v>0</v>
      </c>
      <c r="AV832" s="502">
        <f ca="1">IF(AND(AR832+AT832&gt;0,AS832+AU832&gt;0),COUNTIF(AV$6:AV831,"&gt;0")+1,0)</f>
        <v>0</v>
      </c>
    </row>
    <row r="833" spans="41:48">
      <c r="AO833" s="502">
        <v>23</v>
      </c>
      <c r="AP833" s="502">
        <v>3</v>
      </c>
      <c r="AQ833" s="502">
        <v>12</v>
      </c>
      <c r="AR833" s="506">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02">
        <f ca="1">COUNTIF(INDIRECT("H"&amp;(ROW()+12*(($AO833-1)*3+$AP833)-ROW())/12+5):INDIRECT("S"&amp;(ROW()+12*(($AO833-1)*3+$AP833)-ROW())/12+5),AR833)</f>
        <v>0</v>
      </c>
      <c r="AT833" s="506">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502">
        <f ca="1">COUNTIF(INDIRECT("U"&amp;(ROW()+12*(($AO833-1)*3+$AP833)-ROW())/12+5):INDIRECT("AF"&amp;(ROW()+12*(($AO833-1)*3+$AP833)-ROW())/12+5),AT833)</f>
        <v>0</v>
      </c>
      <c r="AV833" s="502">
        <f ca="1">IF(AND(AR833+AT833&gt;0,AS833+AU833&gt;0),COUNTIF(AV$6:AV832,"&gt;0")+1,0)</f>
        <v>0</v>
      </c>
    </row>
    <row r="834" spans="41:48">
      <c r="AO834" s="502">
        <v>24</v>
      </c>
      <c r="AP834" s="502">
        <v>1</v>
      </c>
      <c r="AQ834" s="502">
        <v>1</v>
      </c>
      <c r="AR834" s="506">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02">
        <f ca="1">COUNTIF(INDIRECT("H"&amp;(ROW()+12*(($AO834-1)*3+$AP834)-ROW())/12+5):INDIRECT("S"&amp;(ROW()+12*(($AO834-1)*3+$AP834)-ROW())/12+5),AR834)</f>
        <v>0</v>
      </c>
      <c r="AT834" s="506">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502">
        <f ca="1">COUNTIF(INDIRECT("U"&amp;(ROW()+12*(($AO834-1)*3+$AP834)-ROW())/12+5):INDIRECT("AF"&amp;(ROW()+12*(($AO834-1)*3+$AP834)-ROW())/12+5),AT834)</f>
        <v>0</v>
      </c>
      <c r="AV834" s="502">
        <f ca="1">IF(AND(AR834+AT834&gt;0,AS834+AU834&gt;0),COUNTIF(AV$6:AV833,"&gt;0")+1,0)</f>
        <v>0</v>
      </c>
    </row>
    <row r="835" spans="41:48">
      <c r="AO835" s="502">
        <v>24</v>
      </c>
      <c r="AP835" s="502">
        <v>1</v>
      </c>
      <c r="AQ835" s="502">
        <v>2</v>
      </c>
      <c r="AR835" s="506">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02">
        <f ca="1">COUNTIF(INDIRECT("H"&amp;(ROW()+12*(($AO835-1)*3+$AP835)-ROW())/12+5):INDIRECT("S"&amp;(ROW()+12*(($AO835-1)*3+$AP835)-ROW())/12+5),AR835)</f>
        <v>0</v>
      </c>
      <c r="AT835" s="506">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502">
        <f ca="1">COUNTIF(INDIRECT("U"&amp;(ROW()+12*(($AO835-1)*3+$AP835)-ROW())/12+5):INDIRECT("AF"&amp;(ROW()+12*(($AO835-1)*3+$AP835)-ROW())/12+5),AT835)</f>
        <v>0</v>
      </c>
      <c r="AV835" s="502">
        <f ca="1">IF(AND(AR835+AT835&gt;0,AS835+AU835&gt;0),COUNTIF(AV$6:AV834,"&gt;0")+1,0)</f>
        <v>0</v>
      </c>
    </row>
    <row r="836" spans="41:48">
      <c r="AO836" s="502">
        <v>24</v>
      </c>
      <c r="AP836" s="502">
        <v>1</v>
      </c>
      <c r="AQ836" s="502">
        <v>3</v>
      </c>
      <c r="AR836" s="506">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02">
        <f ca="1">COUNTIF(INDIRECT("H"&amp;(ROW()+12*(($AO836-1)*3+$AP836)-ROW())/12+5):INDIRECT("S"&amp;(ROW()+12*(($AO836-1)*3+$AP836)-ROW())/12+5),AR836)</f>
        <v>0</v>
      </c>
      <c r="AT836" s="506">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502">
        <f ca="1">COUNTIF(INDIRECT("U"&amp;(ROW()+12*(($AO836-1)*3+$AP836)-ROW())/12+5):INDIRECT("AF"&amp;(ROW()+12*(($AO836-1)*3+$AP836)-ROW())/12+5),AT836)</f>
        <v>0</v>
      </c>
      <c r="AV836" s="502">
        <f ca="1">IF(AND(AR836+AT836&gt;0,AS836+AU836&gt;0),COUNTIF(AV$6:AV835,"&gt;0")+1,0)</f>
        <v>0</v>
      </c>
    </row>
    <row r="837" spans="41:48">
      <c r="AO837" s="502">
        <v>24</v>
      </c>
      <c r="AP837" s="502">
        <v>1</v>
      </c>
      <c r="AQ837" s="502">
        <v>4</v>
      </c>
      <c r="AR837" s="506">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02">
        <f ca="1">COUNTIF(INDIRECT("H"&amp;(ROW()+12*(($AO837-1)*3+$AP837)-ROW())/12+5):INDIRECT("S"&amp;(ROW()+12*(($AO837-1)*3+$AP837)-ROW())/12+5),AR837)</f>
        <v>0</v>
      </c>
      <c r="AT837" s="506">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502">
        <f ca="1">COUNTIF(INDIRECT("U"&amp;(ROW()+12*(($AO837-1)*3+$AP837)-ROW())/12+5):INDIRECT("AF"&amp;(ROW()+12*(($AO837-1)*3+$AP837)-ROW())/12+5),AT837)</f>
        <v>0</v>
      </c>
      <c r="AV837" s="502">
        <f ca="1">IF(AND(AR837+AT837&gt;0,AS837+AU837&gt;0),COUNTIF(AV$6:AV836,"&gt;0")+1,0)</f>
        <v>0</v>
      </c>
    </row>
    <row r="838" spans="41:48">
      <c r="AO838" s="502">
        <v>24</v>
      </c>
      <c r="AP838" s="502">
        <v>1</v>
      </c>
      <c r="AQ838" s="502">
        <v>5</v>
      </c>
      <c r="AR838" s="506">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02">
        <f ca="1">COUNTIF(INDIRECT("H"&amp;(ROW()+12*(($AO838-1)*3+$AP838)-ROW())/12+5):INDIRECT("S"&amp;(ROW()+12*(($AO838-1)*3+$AP838)-ROW())/12+5),AR838)</f>
        <v>0</v>
      </c>
      <c r="AT838" s="506">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502">
        <f ca="1">COUNTIF(INDIRECT("U"&amp;(ROW()+12*(($AO838-1)*3+$AP838)-ROW())/12+5):INDIRECT("AF"&amp;(ROW()+12*(($AO838-1)*3+$AP838)-ROW())/12+5),AT838)</f>
        <v>0</v>
      </c>
      <c r="AV838" s="502">
        <f ca="1">IF(AND(AR838+AT838&gt;0,AS838+AU838&gt;0),COUNTIF(AV$6:AV837,"&gt;0")+1,0)</f>
        <v>0</v>
      </c>
    </row>
    <row r="839" spans="41:48">
      <c r="AO839" s="502">
        <v>24</v>
      </c>
      <c r="AP839" s="502">
        <v>1</v>
      </c>
      <c r="AQ839" s="502">
        <v>6</v>
      </c>
      <c r="AR839" s="506">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02">
        <f ca="1">COUNTIF(INDIRECT("H"&amp;(ROW()+12*(($AO839-1)*3+$AP839)-ROW())/12+5):INDIRECT("S"&amp;(ROW()+12*(($AO839-1)*3+$AP839)-ROW())/12+5),AR839)</f>
        <v>0</v>
      </c>
      <c r="AT839" s="506">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502">
        <f ca="1">COUNTIF(INDIRECT("U"&amp;(ROW()+12*(($AO839-1)*3+$AP839)-ROW())/12+5):INDIRECT("AF"&amp;(ROW()+12*(($AO839-1)*3+$AP839)-ROW())/12+5),AT839)</f>
        <v>0</v>
      </c>
      <c r="AV839" s="502">
        <f ca="1">IF(AND(AR839+AT839&gt;0,AS839+AU839&gt;0),COUNTIF(AV$6:AV838,"&gt;0")+1,0)</f>
        <v>0</v>
      </c>
    </row>
    <row r="840" spans="41:48">
      <c r="AO840" s="502">
        <v>24</v>
      </c>
      <c r="AP840" s="502">
        <v>1</v>
      </c>
      <c r="AQ840" s="502">
        <v>7</v>
      </c>
      <c r="AR840" s="506">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02">
        <f ca="1">COUNTIF(INDIRECT("H"&amp;(ROW()+12*(($AO840-1)*3+$AP840)-ROW())/12+5):INDIRECT("S"&amp;(ROW()+12*(($AO840-1)*3+$AP840)-ROW())/12+5),AR840)</f>
        <v>0</v>
      </c>
      <c r="AT840" s="506">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502">
        <f ca="1">COUNTIF(INDIRECT("U"&amp;(ROW()+12*(($AO840-1)*3+$AP840)-ROW())/12+5):INDIRECT("AF"&amp;(ROW()+12*(($AO840-1)*3+$AP840)-ROW())/12+5),AT840)</f>
        <v>0</v>
      </c>
      <c r="AV840" s="502">
        <f ca="1">IF(AND(AR840+AT840&gt;0,AS840+AU840&gt;0),COUNTIF(AV$6:AV839,"&gt;0")+1,0)</f>
        <v>0</v>
      </c>
    </row>
    <row r="841" spans="41:48">
      <c r="AO841" s="502">
        <v>24</v>
      </c>
      <c r="AP841" s="502">
        <v>1</v>
      </c>
      <c r="AQ841" s="502">
        <v>8</v>
      </c>
      <c r="AR841" s="506">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02">
        <f ca="1">COUNTIF(INDIRECT("H"&amp;(ROW()+12*(($AO841-1)*3+$AP841)-ROW())/12+5):INDIRECT("S"&amp;(ROW()+12*(($AO841-1)*3+$AP841)-ROW())/12+5),AR841)</f>
        <v>0</v>
      </c>
      <c r="AT841" s="506">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502">
        <f ca="1">COUNTIF(INDIRECT("U"&amp;(ROW()+12*(($AO841-1)*3+$AP841)-ROW())/12+5):INDIRECT("AF"&amp;(ROW()+12*(($AO841-1)*3+$AP841)-ROW())/12+5),AT841)</f>
        <v>0</v>
      </c>
      <c r="AV841" s="502">
        <f ca="1">IF(AND(AR841+AT841&gt;0,AS841+AU841&gt;0),COUNTIF(AV$6:AV840,"&gt;0")+1,0)</f>
        <v>0</v>
      </c>
    </row>
    <row r="842" spans="41:48">
      <c r="AO842" s="502">
        <v>24</v>
      </c>
      <c r="AP842" s="502">
        <v>1</v>
      </c>
      <c r="AQ842" s="502">
        <v>9</v>
      </c>
      <c r="AR842" s="506">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02">
        <f ca="1">COUNTIF(INDIRECT("H"&amp;(ROW()+12*(($AO842-1)*3+$AP842)-ROW())/12+5):INDIRECT("S"&amp;(ROW()+12*(($AO842-1)*3+$AP842)-ROW())/12+5),AR842)</f>
        <v>0</v>
      </c>
      <c r="AT842" s="506">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502">
        <f ca="1">COUNTIF(INDIRECT("U"&amp;(ROW()+12*(($AO842-1)*3+$AP842)-ROW())/12+5):INDIRECT("AF"&amp;(ROW()+12*(($AO842-1)*3+$AP842)-ROW())/12+5),AT842)</f>
        <v>0</v>
      </c>
      <c r="AV842" s="502">
        <f ca="1">IF(AND(AR842+AT842&gt;0,AS842+AU842&gt;0),COUNTIF(AV$6:AV841,"&gt;0")+1,0)</f>
        <v>0</v>
      </c>
    </row>
    <row r="843" spans="41:48">
      <c r="AO843" s="502">
        <v>24</v>
      </c>
      <c r="AP843" s="502">
        <v>1</v>
      </c>
      <c r="AQ843" s="502">
        <v>10</v>
      </c>
      <c r="AR843" s="506">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02">
        <f ca="1">COUNTIF(INDIRECT("H"&amp;(ROW()+12*(($AO843-1)*3+$AP843)-ROW())/12+5):INDIRECT("S"&amp;(ROW()+12*(($AO843-1)*3+$AP843)-ROW())/12+5),AR843)</f>
        <v>0</v>
      </c>
      <c r="AT843" s="506">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502">
        <f ca="1">COUNTIF(INDIRECT("U"&amp;(ROW()+12*(($AO843-1)*3+$AP843)-ROW())/12+5):INDIRECT("AF"&amp;(ROW()+12*(($AO843-1)*3+$AP843)-ROW())/12+5),AT843)</f>
        <v>0</v>
      </c>
      <c r="AV843" s="502">
        <f ca="1">IF(AND(AR843+AT843&gt;0,AS843+AU843&gt;0),COUNTIF(AV$6:AV842,"&gt;0")+1,0)</f>
        <v>0</v>
      </c>
    </row>
    <row r="844" spans="41:48">
      <c r="AO844" s="502">
        <v>24</v>
      </c>
      <c r="AP844" s="502">
        <v>1</v>
      </c>
      <c r="AQ844" s="502">
        <v>11</v>
      </c>
      <c r="AR844" s="506">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02">
        <f ca="1">COUNTIF(INDIRECT("H"&amp;(ROW()+12*(($AO844-1)*3+$AP844)-ROW())/12+5):INDIRECT("S"&amp;(ROW()+12*(($AO844-1)*3+$AP844)-ROW())/12+5),AR844)</f>
        <v>0</v>
      </c>
      <c r="AT844" s="506">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502">
        <f ca="1">COUNTIF(INDIRECT("U"&amp;(ROW()+12*(($AO844-1)*3+$AP844)-ROW())/12+5):INDIRECT("AF"&amp;(ROW()+12*(($AO844-1)*3+$AP844)-ROW())/12+5),AT844)</f>
        <v>0</v>
      </c>
      <c r="AV844" s="502">
        <f ca="1">IF(AND(AR844+AT844&gt;0,AS844+AU844&gt;0),COUNTIF(AV$6:AV843,"&gt;0")+1,0)</f>
        <v>0</v>
      </c>
    </row>
    <row r="845" spans="41:48">
      <c r="AO845" s="502">
        <v>24</v>
      </c>
      <c r="AP845" s="502">
        <v>1</v>
      </c>
      <c r="AQ845" s="502">
        <v>12</v>
      </c>
      <c r="AR845" s="506">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02">
        <f ca="1">COUNTIF(INDIRECT("H"&amp;(ROW()+12*(($AO845-1)*3+$AP845)-ROW())/12+5):INDIRECT("S"&amp;(ROW()+12*(($AO845-1)*3+$AP845)-ROW())/12+5),AR845)</f>
        <v>0</v>
      </c>
      <c r="AT845" s="506">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502">
        <f ca="1">COUNTIF(INDIRECT("U"&amp;(ROW()+12*(($AO845-1)*3+$AP845)-ROW())/12+5):INDIRECT("AF"&amp;(ROW()+12*(($AO845-1)*3+$AP845)-ROW())/12+5),AT845)</f>
        <v>0</v>
      </c>
      <c r="AV845" s="502">
        <f ca="1">IF(AND(AR845+AT845&gt;0,AS845+AU845&gt;0),COUNTIF(AV$6:AV844,"&gt;0")+1,0)</f>
        <v>0</v>
      </c>
    </row>
    <row r="846" spans="41:48">
      <c r="AO846" s="502">
        <v>24</v>
      </c>
      <c r="AP846" s="502">
        <v>2</v>
      </c>
      <c r="AQ846" s="502">
        <v>1</v>
      </c>
      <c r="AR846" s="506">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02">
        <f ca="1">COUNTIF(INDIRECT("H"&amp;(ROW()+12*(($AO846-1)*3+$AP846)-ROW())/12+5):INDIRECT("S"&amp;(ROW()+12*(($AO846-1)*3+$AP846)-ROW())/12+5),AR846)</f>
        <v>0</v>
      </c>
      <c r="AT846" s="506">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502">
        <f ca="1">COUNTIF(INDIRECT("U"&amp;(ROW()+12*(($AO846-1)*3+$AP846)-ROW())/12+5):INDIRECT("AF"&amp;(ROW()+12*(($AO846-1)*3+$AP846)-ROW())/12+5),AT846)</f>
        <v>0</v>
      </c>
      <c r="AV846" s="502">
        <f ca="1">IF(AND(AR846+AT846&gt;0,AS846+AU846&gt;0),COUNTIF(AV$6:AV845,"&gt;0")+1,0)</f>
        <v>0</v>
      </c>
    </row>
    <row r="847" spans="41:48">
      <c r="AO847" s="502">
        <v>24</v>
      </c>
      <c r="AP847" s="502">
        <v>2</v>
      </c>
      <c r="AQ847" s="502">
        <v>2</v>
      </c>
      <c r="AR847" s="506">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02">
        <f ca="1">COUNTIF(INDIRECT("H"&amp;(ROW()+12*(($AO847-1)*3+$AP847)-ROW())/12+5):INDIRECT("S"&amp;(ROW()+12*(($AO847-1)*3+$AP847)-ROW())/12+5),AR847)</f>
        <v>0</v>
      </c>
      <c r="AT847" s="506">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502">
        <f ca="1">COUNTIF(INDIRECT("U"&amp;(ROW()+12*(($AO847-1)*3+$AP847)-ROW())/12+5):INDIRECT("AF"&amp;(ROW()+12*(($AO847-1)*3+$AP847)-ROW())/12+5),AT847)</f>
        <v>0</v>
      </c>
      <c r="AV847" s="502">
        <f ca="1">IF(AND(AR847+AT847&gt;0,AS847+AU847&gt;0),COUNTIF(AV$6:AV846,"&gt;0")+1,0)</f>
        <v>0</v>
      </c>
    </row>
    <row r="848" spans="41:48">
      <c r="AO848" s="502">
        <v>24</v>
      </c>
      <c r="AP848" s="502">
        <v>2</v>
      </c>
      <c r="AQ848" s="502">
        <v>3</v>
      </c>
      <c r="AR848" s="506">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02">
        <f ca="1">COUNTIF(INDIRECT("H"&amp;(ROW()+12*(($AO848-1)*3+$AP848)-ROW())/12+5):INDIRECT("S"&amp;(ROW()+12*(($AO848-1)*3+$AP848)-ROW())/12+5),AR848)</f>
        <v>0</v>
      </c>
      <c r="AT848" s="506">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502">
        <f ca="1">COUNTIF(INDIRECT("U"&amp;(ROW()+12*(($AO848-1)*3+$AP848)-ROW())/12+5):INDIRECT("AF"&amp;(ROW()+12*(($AO848-1)*3+$AP848)-ROW())/12+5),AT848)</f>
        <v>0</v>
      </c>
      <c r="AV848" s="502">
        <f ca="1">IF(AND(AR848+AT848&gt;0,AS848+AU848&gt;0),COUNTIF(AV$6:AV847,"&gt;0")+1,0)</f>
        <v>0</v>
      </c>
    </row>
    <row r="849" spans="41:48">
      <c r="AO849" s="502">
        <v>24</v>
      </c>
      <c r="AP849" s="502">
        <v>2</v>
      </c>
      <c r="AQ849" s="502">
        <v>4</v>
      </c>
      <c r="AR849" s="506">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02">
        <f ca="1">COUNTIF(INDIRECT("H"&amp;(ROW()+12*(($AO849-1)*3+$AP849)-ROW())/12+5):INDIRECT("S"&amp;(ROW()+12*(($AO849-1)*3+$AP849)-ROW())/12+5),AR849)</f>
        <v>0</v>
      </c>
      <c r="AT849" s="506">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502">
        <f ca="1">COUNTIF(INDIRECT("U"&amp;(ROW()+12*(($AO849-1)*3+$AP849)-ROW())/12+5):INDIRECT("AF"&amp;(ROW()+12*(($AO849-1)*3+$AP849)-ROW())/12+5),AT849)</f>
        <v>0</v>
      </c>
      <c r="AV849" s="502">
        <f ca="1">IF(AND(AR849+AT849&gt;0,AS849+AU849&gt;0),COUNTIF(AV$6:AV848,"&gt;0")+1,0)</f>
        <v>0</v>
      </c>
    </row>
    <row r="850" spans="41:48">
      <c r="AO850" s="502">
        <v>24</v>
      </c>
      <c r="AP850" s="502">
        <v>2</v>
      </c>
      <c r="AQ850" s="502">
        <v>5</v>
      </c>
      <c r="AR850" s="506">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02">
        <f ca="1">COUNTIF(INDIRECT("H"&amp;(ROW()+12*(($AO850-1)*3+$AP850)-ROW())/12+5):INDIRECT("S"&amp;(ROW()+12*(($AO850-1)*3+$AP850)-ROW())/12+5),AR850)</f>
        <v>0</v>
      </c>
      <c r="AT850" s="506">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502">
        <f ca="1">COUNTIF(INDIRECT("U"&amp;(ROW()+12*(($AO850-1)*3+$AP850)-ROW())/12+5):INDIRECT("AF"&amp;(ROW()+12*(($AO850-1)*3+$AP850)-ROW())/12+5),AT850)</f>
        <v>0</v>
      </c>
      <c r="AV850" s="502">
        <f ca="1">IF(AND(AR850+AT850&gt;0,AS850+AU850&gt;0),COUNTIF(AV$6:AV849,"&gt;0")+1,0)</f>
        <v>0</v>
      </c>
    </row>
    <row r="851" spans="41:48">
      <c r="AO851" s="502">
        <v>24</v>
      </c>
      <c r="AP851" s="502">
        <v>2</v>
      </c>
      <c r="AQ851" s="502">
        <v>6</v>
      </c>
      <c r="AR851" s="506">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02">
        <f ca="1">COUNTIF(INDIRECT("H"&amp;(ROW()+12*(($AO851-1)*3+$AP851)-ROW())/12+5):INDIRECT("S"&amp;(ROW()+12*(($AO851-1)*3+$AP851)-ROW())/12+5),AR851)</f>
        <v>0</v>
      </c>
      <c r="AT851" s="506">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502">
        <f ca="1">COUNTIF(INDIRECT("U"&amp;(ROW()+12*(($AO851-1)*3+$AP851)-ROW())/12+5):INDIRECT("AF"&amp;(ROW()+12*(($AO851-1)*3+$AP851)-ROW())/12+5),AT851)</f>
        <v>0</v>
      </c>
      <c r="AV851" s="502">
        <f ca="1">IF(AND(AR851+AT851&gt;0,AS851+AU851&gt;0),COUNTIF(AV$6:AV850,"&gt;0")+1,0)</f>
        <v>0</v>
      </c>
    </row>
    <row r="852" spans="41:48">
      <c r="AO852" s="502">
        <v>24</v>
      </c>
      <c r="AP852" s="502">
        <v>2</v>
      </c>
      <c r="AQ852" s="502">
        <v>7</v>
      </c>
      <c r="AR852" s="506">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02">
        <f ca="1">COUNTIF(INDIRECT("H"&amp;(ROW()+12*(($AO852-1)*3+$AP852)-ROW())/12+5):INDIRECT("S"&amp;(ROW()+12*(($AO852-1)*3+$AP852)-ROW())/12+5),AR852)</f>
        <v>0</v>
      </c>
      <c r="AT852" s="506">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502">
        <f ca="1">COUNTIF(INDIRECT("U"&amp;(ROW()+12*(($AO852-1)*3+$AP852)-ROW())/12+5):INDIRECT("AF"&amp;(ROW()+12*(($AO852-1)*3+$AP852)-ROW())/12+5),AT852)</f>
        <v>0</v>
      </c>
      <c r="AV852" s="502">
        <f ca="1">IF(AND(AR852+AT852&gt;0,AS852+AU852&gt;0),COUNTIF(AV$6:AV851,"&gt;0")+1,0)</f>
        <v>0</v>
      </c>
    </row>
    <row r="853" spans="41:48">
      <c r="AO853" s="502">
        <v>24</v>
      </c>
      <c r="AP853" s="502">
        <v>2</v>
      </c>
      <c r="AQ853" s="502">
        <v>8</v>
      </c>
      <c r="AR853" s="506">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02">
        <f ca="1">COUNTIF(INDIRECT("H"&amp;(ROW()+12*(($AO853-1)*3+$AP853)-ROW())/12+5):INDIRECT("S"&amp;(ROW()+12*(($AO853-1)*3+$AP853)-ROW())/12+5),AR853)</f>
        <v>0</v>
      </c>
      <c r="AT853" s="506">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502">
        <f ca="1">COUNTIF(INDIRECT("U"&amp;(ROW()+12*(($AO853-1)*3+$AP853)-ROW())/12+5):INDIRECT("AF"&amp;(ROW()+12*(($AO853-1)*3+$AP853)-ROW())/12+5),AT853)</f>
        <v>0</v>
      </c>
      <c r="AV853" s="502">
        <f ca="1">IF(AND(AR853+AT853&gt;0,AS853+AU853&gt;0),COUNTIF(AV$6:AV852,"&gt;0")+1,0)</f>
        <v>0</v>
      </c>
    </row>
    <row r="854" spans="41:48">
      <c r="AO854" s="502">
        <v>24</v>
      </c>
      <c r="AP854" s="502">
        <v>2</v>
      </c>
      <c r="AQ854" s="502">
        <v>9</v>
      </c>
      <c r="AR854" s="506">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02">
        <f ca="1">COUNTIF(INDIRECT("H"&amp;(ROW()+12*(($AO854-1)*3+$AP854)-ROW())/12+5):INDIRECT("S"&amp;(ROW()+12*(($AO854-1)*3+$AP854)-ROW())/12+5),AR854)</f>
        <v>0</v>
      </c>
      <c r="AT854" s="506">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502">
        <f ca="1">COUNTIF(INDIRECT("U"&amp;(ROW()+12*(($AO854-1)*3+$AP854)-ROW())/12+5):INDIRECT("AF"&amp;(ROW()+12*(($AO854-1)*3+$AP854)-ROW())/12+5),AT854)</f>
        <v>0</v>
      </c>
      <c r="AV854" s="502">
        <f ca="1">IF(AND(AR854+AT854&gt;0,AS854+AU854&gt;0),COUNTIF(AV$6:AV853,"&gt;0")+1,0)</f>
        <v>0</v>
      </c>
    </row>
    <row r="855" spans="41:48">
      <c r="AO855" s="502">
        <v>24</v>
      </c>
      <c r="AP855" s="502">
        <v>2</v>
      </c>
      <c r="AQ855" s="502">
        <v>10</v>
      </c>
      <c r="AR855" s="506">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02">
        <f ca="1">COUNTIF(INDIRECT("H"&amp;(ROW()+12*(($AO855-1)*3+$AP855)-ROW())/12+5):INDIRECT("S"&amp;(ROW()+12*(($AO855-1)*3+$AP855)-ROW())/12+5),AR855)</f>
        <v>0</v>
      </c>
      <c r="AT855" s="506">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502">
        <f ca="1">COUNTIF(INDIRECT("U"&amp;(ROW()+12*(($AO855-1)*3+$AP855)-ROW())/12+5):INDIRECT("AF"&amp;(ROW()+12*(($AO855-1)*3+$AP855)-ROW())/12+5),AT855)</f>
        <v>0</v>
      </c>
      <c r="AV855" s="502">
        <f ca="1">IF(AND(AR855+AT855&gt;0,AS855+AU855&gt;0),COUNTIF(AV$6:AV854,"&gt;0")+1,0)</f>
        <v>0</v>
      </c>
    </row>
    <row r="856" spans="41:48">
      <c r="AO856" s="502">
        <v>24</v>
      </c>
      <c r="AP856" s="502">
        <v>2</v>
      </c>
      <c r="AQ856" s="502">
        <v>11</v>
      </c>
      <c r="AR856" s="506">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02">
        <f ca="1">COUNTIF(INDIRECT("H"&amp;(ROW()+12*(($AO856-1)*3+$AP856)-ROW())/12+5):INDIRECT("S"&amp;(ROW()+12*(($AO856-1)*3+$AP856)-ROW())/12+5),AR856)</f>
        <v>0</v>
      </c>
      <c r="AT856" s="506">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502">
        <f ca="1">COUNTIF(INDIRECT("U"&amp;(ROW()+12*(($AO856-1)*3+$AP856)-ROW())/12+5):INDIRECT("AF"&amp;(ROW()+12*(($AO856-1)*3+$AP856)-ROW())/12+5),AT856)</f>
        <v>0</v>
      </c>
      <c r="AV856" s="502">
        <f ca="1">IF(AND(AR856+AT856&gt;0,AS856+AU856&gt;0),COUNTIF(AV$6:AV855,"&gt;0")+1,0)</f>
        <v>0</v>
      </c>
    </row>
    <row r="857" spans="41:48">
      <c r="AO857" s="502">
        <v>24</v>
      </c>
      <c r="AP857" s="502">
        <v>2</v>
      </c>
      <c r="AQ857" s="502">
        <v>12</v>
      </c>
      <c r="AR857" s="506">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02">
        <f ca="1">COUNTIF(INDIRECT("H"&amp;(ROW()+12*(($AO857-1)*3+$AP857)-ROW())/12+5):INDIRECT("S"&amp;(ROW()+12*(($AO857-1)*3+$AP857)-ROW())/12+5),AR857)</f>
        <v>0</v>
      </c>
      <c r="AT857" s="506">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502">
        <f ca="1">COUNTIF(INDIRECT("U"&amp;(ROW()+12*(($AO857-1)*3+$AP857)-ROW())/12+5):INDIRECT("AF"&amp;(ROW()+12*(($AO857-1)*3+$AP857)-ROW())/12+5),AT857)</f>
        <v>0</v>
      </c>
      <c r="AV857" s="502">
        <f ca="1">IF(AND(AR857+AT857&gt;0,AS857+AU857&gt;0),COUNTIF(AV$6:AV856,"&gt;0")+1,0)</f>
        <v>0</v>
      </c>
    </row>
    <row r="858" spans="41:48">
      <c r="AO858" s="502">
        <v>24</v>
      </c>
      <c r="AP858" s="502">
        <v>3</v>
      </c>
      <c r="AQ858" s="502">
        <v>1</v>
      </c>
      <c r="AR858" s="506">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02">
        <f ca="1">COUNTIF(INDIRECT("H"&amp;(ROW()+12*(($AO858-1)*3+$AP858)-ROW())/12+5):INDIRECT("S"&amp;(ROW()+12*(($AO858-1)*3+$AP858)-ROW())/12+5),AR858)</f>
        <v>0</v>
      </c>
      <c r="AT858" s="506">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502">
        <f ca="1">COUNTIF(INDIRECT("U"&amp;(ROW()+12*(($AO858-1)*3+$AP858)-ROW())/12+5):INDIRECT("AF"&amp;(ROW()+12*(($AO858-1)*3+$AP858)-ROW())/12+5),AT858)</f>
        <v>0</v>
      </c>
      <c r="AV858" s="502">
        <f ca="1">IF(AND(AR858+AT858&gt;0,AS858+AU858&gt;0),COUNTIF(AV$6:AV857,"&gt;0")+1,0)</f>
        <v>0</v>
      </c>
    </row>
    <row r="859" spans="41:48">
      <c r="AO859" s="502">
        <v>24</v>
      </c>
      <c r="AP859" s="502">
        <v>3</v>
      </c>
      <c r="AQ859" s="502">
        <v>2</v>
      </c>
      <c r="AR859" s="506">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02">
        <f ca="1">COUNTIF(INDIRECT("H"&amp;(ROW()+12*(($AO859-1)*3+$AP859)-ROW())/12+5):INDIRECT("S"&amp;(ROW()+12*(($AO859-1)*3+$AP859)-ROW())/12+5),AR859)</f>
        <v>0</v>
      </c>
      <c r="AT859" s="506">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502">
        <f ca="1">COUNTIF(INDIRECT("U"&amp;(ROW()+12*(($AO859-1)*3+$AP859)-ROW())/12+5):INDIRECT("AF"&amp;(ROW()+12*(($AO859-1)*3+$AP859)-ROW())/12+5),AT859)</f>
        <v>0</v>
      </c>
      <c r="AV859" s="502">
        <f ca="1">IF(AND(AR859+AT859&gt;0,AS859+AU859&gt;0),COUNTIF(AV$6:AV858,"&gt;0")+1,0)</f>
        <v>0</v>
      </c>
    </row>
    <row r="860" spans="41:48">
      <c r="AO860" s="502">
        <v>24</v>
      </c>
      <c r="AP860" s="502">
        <v>3</v>
      </c>
      <c r="AQ860" s="502">
        <v>3</v>
      </c>
      <c r="AR860" s="506">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02">
        <f ca="1">COUNTIF(INDIRECT("H"&amp;(ROW()+12*(($AO860-1)*3+$AP860)-ROW())/12+5):INDIRECT("S"&amp;(ROW()+12*(($AO860-1)*3+$AP860)-ROW())/12+5),AR860)</f>
        <v>0</v>
      </c>
      <c r="AT860" s="506">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502">
        <f ca="1">COUNTIF(INDIRECT("U"&amp;(ROW()+12*(($AO860-1)*3+$AP860)-ROW())/12+5):INDIRECT("AF"&amp;(ROW()+12*(($AO860-1)*3+$AP860)-ROW())/12+5),AT860)</f>
        <v>0</v>
      </c>
      <c r="AV860" s="502">
        <f ca="1">IF(AND(AR860+AT860&gt;0,AS860+AU860&gt;0),COUNTIF(AV$6:AV859,"&gt;0")+1,0)</f>
        <v>0</v>
      </c>
    </row>
    <row r="861" spans="41:48">
      <c r="AO861" s="502">
        <v>24</v>
      </c>
      <c r="AP861" s="502">
        <v>3</v>
      </c>
      <c r="AQ861" s="502">
        <v>4</v>
      </c>
      <c r="AR861" s="506">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02">
        <f ca="1">COUNTIF(INDIRECT("H"&amp;(ROW()+12*(($AO861-1)*3+$AP861)-ROW())/12+5):INDIRECT("S"&amp;(ROW()+12*(($AO861-1)*3+$AP861)-ROW())/12+5),AR861)</f>
        <v>0</v>
      </c>
      <c r="AT861" s="506">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502">
        <f ca="1">COUNTIF(INDIRECT("U"&amp;(ROW()+12*(($AO861-1)*3+$AP861)-ROW())/12+5):INDIRECT("AF"&amp;(ROW()+12*(($AO861-1)*3+$AP861)-ROW())/12+5),AT861)</f>
        <v>0</v>
      </c>
      <c r="AV861" s="502">
        <f ca="1">IF(AND(AR861+AT861&gt;0,AS861+AU861&gt;0),COUNTIF(AV$6:AV860,"&gt;0")+1,0)</f>
        <v>0</v>
      </c>
    </row>
    <row r="862" spans="41:48">
      <c r="AO862" s="502">
        <v>24</v>
      </c>
      <c r="AP862" s="502">
        <v>3</v>
      </c>
      <c r="AQ862" s="502">
        <v>5</v>
      </c>
      <c r="AR862" s="506">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02">
        <f ca="1">COUNTIF(INDIRECT("H"&amp;(ROW()+12*(($AO862-1)*3+$AP862)-ROW())/12+5):INDIRECT("S"&amp;(ROW()+12*(($AO862-1)*3+$AP862)-ROW())/12+5),AR862)</f>
        <v>0</v>
      </c>
      <c r="AT862" s="506">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502">
        <f ca="1">COUNTIF(INDIRECT("U"&amp;(ROW()+12*(($AO862-1)*3+$AP862)-ROW())/12+5):INDIRECT("AF"&amp;(ROW()+12*(($AO862-1)*3+$AP862)-ROW())/12+5),AT862)</f>
        <v>0</v>
      </c>
      <c r="AV862" s="502">
        <f ca="1">IF(AND(AR862+AT862&gt;0,AS862+AU862&gt;0),COUNTIF(AV$6:AV861,"&gt;0")+1,0)</f>
        <v>0</v>
      </c>
    </row>
    <row r="863" spans="41:48">
      <c r="AO863" s="502">
        <v>24</v>
      </c>
      <c r="AP863" s="502">
        <v>3</v>
      </c>
      <c r="AQ863" s="502">
        <v>6</v>
      </c>
      <c r="AR863" s="506">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02">
        <f ca="1">COUNTIF(INDIRECT("H"&amp;(ROW()+12*(($AO863-1)*3+$AP863)-ROW())/12+5):INDIRECT("S"&amp;(ROW()+12*(($AO863-1)*3+$AP863)-ROW())/12+5),AR863)</f>
        <v>0</v>
      </c>
      <c r="AT863" s="506">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502">
        <f ca="1">COUNTIF(INDIRECT("U"&amp;(ROW()+12*(($AO863-1)*3+$AP863)-ROW())/12+5):INDIRECT("AF"&amp;(ROW()+12*(($AO863-1)*3+$AP863)-ROW())/12+5),AT863)</f>
        <v>0</v>
      </c>
      <c r="AV863" s="502">
        <f ca="1">IF(AND(AR863+AT863&gt;0,AS863+AU863&gt;0),COUNTIF(AV$6:AV862,"&gt;0")+1,0)</f>
        <v>0</v>
      </c>
    </row>
    <row r="864" spans="41:48">
      <c r="AO864" s="502">
        <v>24</v>
      </c>
      <c r="AP864" s="502">
        <v>3</v>
      </c>
      <c r="AQ864" s="502">
        <v>7</v>
      </c>
      <c r="AR864" s="506">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02">
        <f ca="1">COUNTIF(INDIRECT("H"&amp;(ROW()+12*(($AO864-1)*3+$AP864)-ROW())/12+5):INDIRECT("S"&amp;(ROW()+12*(($AO864-1)*3+$AP864)-ROW())/12+5),AR864)</f>
        <v>0</v>
      </c>
      <c r="AT864" s="506">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502">
        <f ca="1">COUNTIF(INDIRECT("U"&amp;(ROW()+12*(($AO864-1)*3+$AP864)-ROW())/12+5):INDIRECT("AF"&amp;(ROW()+12*(($AO864-1)*3+$AP864)-ROW())/12+5),AT864)</f>
        <v>0</v>
      </c>
      <c r="AV864" s="502">
        <f ca="1">IF(AND(AR864+AT864&gt;0,AS864+AU864&gt;0),COUNTIF(AV$6:AV863,"&gt;0")+1,0)</f>
        <v>0</v>
      </c>
    </row>
    <row r="865" spans="41:48">
      <c r="AO865" s="502">
        <v>24</v>
      </c>
      <c r="AP865" s="502">
        <v>3</v>
      </c>
      <c r="AQ865" s="502">
        <v>8</v>
      </c>
      <c r="AR865" s="506">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02">
        <f ca="1">COUNTIF(INDIRECT("H"&amp;(ROW()+12*(($AO865-1)*3+$AP865)-ROW())/12+5):INDIRECT("S"&amp;(ROW()+12*(($AO865-1)*3+$AP865)-ROW())/12+5),AR865)</f>
        <v>0</v>
      </c>
      <c r="AT865" s="506">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502">
        <f ca="1">COUNTIF(INDIRECT("U"&amp;(ROW()+12*(($AO865-1)*3+$AP865)-ROW())/12+5):INDIRECT("AF"&amp;(ROW()+12*(($AO865-1)*3+$AP865)-ROW())/12+5),AT865)</f>
        <v>0</v>
      </c>
      <c r="AV865" s="502">
        <f ca="1">IF(AND(AR865+AT865&gt;0,AS865+AU865&gt;0),COUNTIF(AV$6:AV864,"&gt;0")+1,0)</f>
        <v>0</v>
      </c>
    </row>
    <row r="866" spans="41:48">
      <c r="AO866" s="502">
        <v>24</v>
      </c>
      <c r="AP866" s="502">
        <v>3</v>
      </c>
      <c r="AQ866" s="502">
        <v>9</v>
      </c>
      <c r="AR866" s="506">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02">
        <f ca="1">COUNTIF(INDIRECT("H"&amp;(ROW()+12*(($AO866-1)*3+$AP866)-ROW())/12+5):INDIRECT("S"&amp;(ROW()+12*(($AO866-1)*3+$AP866)-ROW())/12+5),AR866)</f>
        <v>0</v>
      </c>
      <c r="AT866" s="506">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502">
        <f ca="1">COUNTIF(INDIRECT("U"&amp;(ROW()+12*(($AO866-1)*3+$AP866)-ROW())/12+5):INDIRECT("AF"&amp;(ROW()+12*(($AO866-1)*3+$AP866)-ROW())/12+5),AT866)</f>
        <v>0</v>
      </c>
      <c r="AV866" s="502">
        <f ca="1">IF(AND(AR866+AT866&gt;0,AS866+AU866&gt;0),COUNTIF(AV$6:AV865,"&gt;0")+1,0)</f>
        <v>0</v>
      </c>
    </row>
    <row r="867" spans="41:48">
      <c r="AO867" s="502">
        <v>24</v>
      </c>
      <c r="AP867" s="502">
        <v>3</v>
      </c>
      <c r="AQ867" s="502">
        <v>10</v>
      </c>
      <c r="AR867" s="506">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02">
        <f ca="1">COUNTIF(INDIRECT("H"&amp;(ROW()+12*(($AO867-1)*3+$AP867)-ROW())/12+5):INDIRECT("S"&amp;(ROW()+12*(($AO867-1)*3+$AP867)-ROW())/12+5),AR867)</f>
        <v>0</v>
      </c>
      <c r="AT867" s="506">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502">
        <f ca="1">COUNTIF(INDIRECT("U"&amp;(ROW()+12*(($AO867-1)*3+$AP867)-ROW())/12+5):INDIRECT("AF"&amp;(ROW()+12*(($AO867-1)*3+$AP867)-ROW())/12+5),AT867)</f>
        <v>0</v>
      </c>
      <c r="AV867" s="502">
        <f ca="1">IF(AND(AR867+AT867&gt;0,AS867+AU867&gt;0),COUNTIF(AV$6:AV866,"&gt;0")+1,0)</f>
        <v>0</v>
      </c>
    </row>
    <row r="868" spans="41:48">
      <c r="AO868" s="502">
        <v>24</v>
      </c>
      <c r="AP868" s="502">
        <v>3</v>
      </c>
      <c r="AQ868" s="502">
        <v>11</v>
      </c>
      <c r="AR868" s="506">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02">
        <f ca="1">COUNTIF(INDIRECT("H"&amp;(ROW()+12*(($AO868-1)*3+$AP868)-ROW())/12+5):INDIRECT("S"&amp;(ROW()+12*(($AO868-1)*3+$AP868)-ROW())/12+5),AR868)</f>
        <v>0</v>
      </c>
      <c r="AT868" s="506">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502">
        <f ca="1">COUNTIF(INDIRECT("U"&amp;(ROW()+12*(($AO868-1)*3+$AP868)-ROW())/12+5):INDIRECT("AF"&amp;(ROW()+12*(($AO868-1)*3+$AP868)-ROW())/12+5),AT868)</f>
        <v>0</v>
      </c>
      <c r="AV868" s="502">
        <f ca="1">IF(AND(AR868+AT868&gt;0,AS868+AU868&gt;0),COUNTIF(AV$6:AV867,"&gt;0")+1,0)</f>
        <v>0</v>
      </c>
    </row>
    <row r="869" spans="41:48">
      <c r="AO869" s="502">
        <v>24</v>
      </c>
      <c r="AP869" s="502">
        <v>3</v>
      </c>
      <c r="AQ869" s="502">
        <v>12</v>
      </c>
      <c r="AR869" s="506">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02">
        <f ca="1">COUNTIF(INDIRECT("H"&amp;(ROW()+12*(($AO869-1)*3+$AP869)-ROW())/12+5):INDIRECT("S"&amp;(ROW()+12*(($AO869-1)*3+$AP869)-ROW())/12+5),AR869)</f>
        <v>0</v>
      </c>
      <c r="AT869" s="506">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502">
        <f ca="1">COUNTIF(INDIRECT("U"&amp;(ROW()+12*(($AO869-1)*3+$AP869)-ROW())/12+5):INDIRECT("AF"&amp;(ROW()+12*(($AO869-1)*3+$AP869)-ROW())/12+5),AT869)</f>
        <v>0</v>
      </c>
      <c r="AV869" s="502">
        <f ca="1">IF(AND(AR869+AT869&gt;0,AS869+AU869&gt;0),COUNTIF(AV$6:AV868,"&gt;0")+1,0)</f>
        <v>0</v>
      </c>
    </row>
    <row r="870" spans="41:48">
      <c r="AO870" s="502">
        <v>25</v>
      </c>
      <c r="AP870" s="502">
        <v>1</v>
      </c>
      <c r="AQ870" s="502">
        <v>1</v>
      </c>
      <c r="AR870" s="506">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02">
        <f ca="1">COUNTIF(INDIRECT("H"&amp;(ROW()+12*(($AO870-1)*3+$AP870)-ROW())/12+5):INDIRECT("S"&amp;(ROW()+12*(($AO870-1)*3+$AP870)-ROW())/12+5),AR870)</f>
        <v>0</v>
      </c>
      <c r="AT870" s="506">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502">
        <f ca="1">COUNTIF(INDIRECT("U"&amp;(ROW()+12*(($AO870-1)*3+$AP870)-ROW())/12+5):INDIRECT("AF"&amp;(ROW()+12*(($AO870-1)*3+$AP870)-ROW())/12+5),AT870)</f>
        <v>0</v>
      </c>
      <c r="AV870" s="502">
        <f ca="1">IF(AND(AR870+AT870&gt;0,AS870+AU870&gt;0),COUNTIF(AV$6:AV869,"&gt;0")+1,0)</f>
        <v>0</v>
      </c>
    </row>
    <row r="871" spans="41:48">
      <c r="AO871" s="502">
        <v>25</v>
      </c>
      <c r="AP871" s="502">
        <v>1</v>
      </c>
      <c r="AQ871" s="502">
        <v>2</v>
      </c>
      <c r="AR871" s="506">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02">
        <f ca="1">COUNTIF(INDIRECT("H"&amp;(ROW()+12*(($AO871-1)*3+$AP871)-ROW())/12+5):INDIRECT("S"&amp;(ROW()+12*(($AO871-1)*3+$AP871)-ROW())/12+5),AR871)</f>
        <v>0</v>
      </c>
      <c r="AT871" s="506">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502">
        <f ca="1">COUNTIF(INDIRECT("U"&amp;(ROW()+12*(($AO871-1)*3+$AP871)-ROW())/12+5):INDIRECT("AF"&amp;(ROW()+12*(($AO871-1)*3+$AP871)-ROW())/12+5),AT871)</f>
        <v>0</v>
      </c>
      <c r="AV871" s="502">
        <f ca="1">IF(AND(AR871+AT871&gt;0,AS871+AU871&gt;0),COUNTIF(AV$6:AV870,"&gt;0")+1,0)</f>
        <v>0</v>
      </c>
    </row>
    <row r="872" spans="41:48">
      <c r="AO872" s="502">
        <v>25</v>
      </c>
      <c r="AP872" s="502">
        <v>1</v>
      </c>
      <c r="AQ872" s="502">
        <v>3</v>
      </c>
      <c r="AR872" s="506">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02">
        <f ca="1">COUNTIF(INDIRECT("H"&amp;(ROW()+12*(($AO872-1)*3+$AP872)-ROW())/12+5):INDIRECT("S"&amp;(ROW()+12*(($AO872-1)*3+$AP872)-ROW())/12+5),AR872)</f>
        <v>0</v>
      </c>
      <c r="AT872" s="506">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502">
        <f ca="1">COUNTIF(INDIRECT("U"&amp;(ROW()+12*(($AO872-1)*3+$AP872)-ROW())/12+5):INDIRECT("AF"&amp;(ROW()+12*(($AO872-1)*3+$AP872)-ROW())/12+5),AT872)</f>
        <v>0</v>
      </c>
      <c r="AV872" s="502">
        <f ca="1">IF(AND(AR872+AT872&gt;0,AS872+AU872&gt;0),COUNTIF(AV$6:AV871,"&gt;0")+1,0)</f>
        <v>0</v>
      </c>
    </row>
    <row r="873" spans="41:48">
      <c r="AO873" s="502">
        <v>25</v>
      </c>
      <c r="AP873" s="502">
        <v>1</v>
      </c>
      <c r="AQ873" s="502">
        <v>4</v>
      </c>
      <c r="AR873" s="506">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02">
        <f ca="1">COUNTIF(INDIRECT("H"&amp;(ROW()+12*(($AO873-1)*3+$AP873)-ROW())/12+5):INDIRECT("S"&amp;(ROW()+12*(($AO873-1)*3+$AP873)-ROW())/12+5),AR873)</f>
        <v>0</v>
      </c>
      <c r="AT873" s="506">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502">
        <f ca="1">COUNTIF(INDIRECT("U"&amp;(ROW()+12*(($AO873-1)*3+$AP873)-ROW())/12+5):INDIRECT("AF"&amp;(ROW()+12*(($AO873-1)*3+$AP873)-ROW())/12+5),AT873)</f>
        <v>0</v>
      </c>
      <c r="AV873" s="502">
        <f ca="1">IF(AND(AR873+AT873&gt;0,AS873+AU873&gt;0),COUNTIF(AV$6:AV872,"&gt;0")+1,0)</f>
        <v>0</v>
      </c>
    </row>
    <row r="874" spans="41:48">
      <c r="AO874" s="502">
        <v>25</v>
      </c>
      <c r="AP874" s="502">
        <v>1</v>
      </c>
      <c r="AQ874" s="502">
        <v>5</v>
      </c>
      <c r="AR874" s="506">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02">
        <f ca="1">COUNTIF(INDIRECT("H"&amp;(ROW()+12*(($AO874-1)*3+$AP874)-ROW())/12+5):INDIRECT("S"&amp;(ROW()+12*(($AO874-1)*3+$AP874)-ROW())/12+5),AR874)</f>
        <v>0</v>
      </c>
      <c r="AT874" s="506">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502">
        <f ca="1">COUNTIF(INDIRECT("U"&amp;(ROW()+12*(($AO874-1)*3+$AP874)-ROW())/12+5):INDIRECT("AF"&amp;(ROW()+12*(($AO874-1)*3+$AP874)-ROW())/12+5),AT874)</f>
        <v>0</v>
      </c>
      <c r="AV874" s="502">
        <f ca="1">IF(AND(AR874+AT874&gt;0,AS874+AU874&gt;0),COUNTIF(AV$6:AV873,"&gt;0")+1,0)</f>
        <v>0</v>
      </c>
    </row>
    <row r="875" spans="41:48">
      <c r="AO875" s="502">
        <v>25</v>
      </c>
      <c r="AP875" s="502">
        <v>1</v>
      </c>
      <c r="AQ875" s="502">
        <v>6</v>
      </c>
      <c r="AR875" s="506">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02">
        <f ca="1">COUNTIF(INDIRECT("H"&amp;(ROW()+12*(($AO875-1)*3+$AP875)-ROW())/12+5):INDIRECT("S"&amp;(ROW()+12*(($AO875-1)*3+$AP875)-ROW())/12+5),AR875)</f>
        <v>0</v>
      </c>
      <c r="AT875" s="506">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502">
        <f ca="1">COUNTIF(INDIRECT("U"&amp;(ROW()+12*(($AO875-1)*3+$AP875)-ROW())/12+5):INDIRECT("AF"&amp;(ROW()+12*(($AO875-1)*3+$AP875)-ROW())/12+5),AT875)</f>
        <v>0</v>
      </c>
      <c r="AV875" s="502">
        <f ca="1">IF(AND(AR875+AT875&gt;0,AS875+AU875&gt;0),COUNTIF(AV$6:AV874,"&gt;0")+1,0)</f>
        <v>0</v>
      </c>
    </row>
    <row r="876" spans="41:48">
      <c r="AO876" s="502">
        <v>25</v>
      </c>
      <c r="AP876" s="502">
        <v>1</v>
      </c>
      <c r="AQ876" s="502">
        <v>7</v>
      </c>
      <c r="AR876" s="506">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02">
        <f ca="1">COUNTIF(INDIRECT("H"&amp;(ROW()+12*(($AO876-1)*3+$AP876)-ROW())/12+5):INDIRECT("S"&amp;(ROW()+12*(($AO876-1)*3+$AP876)-ROW())/12+5),AR876)</f>
        <v>0</v>
      </c>
      <c r="AT876" s="506">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502">
        <f ca="1">COUNTIF(INDIRECT("U"&amp;(ROW()+12*(($AO876-1)*3+$AP876)-ROW())/12+5):INDIRECT("AF"&amp;(ROW()+12*(($AO876-1)*3+$AP876)-ROW())/12+5),AT876)</f>
        <v>0</v>
      </c>
      <c r="AV876" s="502">
        <f ca="1">IF(AND(AR876+AT876&gt;0,AS876+AU876&gt;0),COUNTIF(AV$6:AV875,"&gt;0")+1,0)</f>
        <v>0</v>
      </c>
    </row>
    <row r="877" spans="41:48">
      <c r="AO877" s="502">
        <v>25</v>
      </c>
      <c r="AP877" s="502">
        <v>1</v>
      </c>
      <c r="AQ877" s="502">
        <v>8</v>
      </c>
      <c r="AR877" s="506">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02">
        <f ca="1">COUNTIF(INDIRECT("H"&amp;(ROW()+12*(($AO877-1)*3+$AP877)-ROW())/12+5):INDIRECT("S"&amp;(ROW()+12*(($AO877-1)*3+$AP877)-ROW())/12+5),AR877)</f>
        <v>0</v>
      </c>
      <c r="AT877" s="506">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502">
        <f ca="1">COUNTIF(INDIRECT("U"&amp;(ROW()+12*(($AO877-1)*3+$AP877)-ROW())/12+5):INDIRECT("AF"&amp;(ROW()+12*(($AO877-1)*3+$AP877)-ROW())/12+5),AT877)</f>
        <v>0</v>
      </c>
      <c r="AV877" s="502">
        <f ca="1">IF(AND(AR877+AT877&gt;0,AS877+AU877&gt;0),COUNTIF(AV$6:AV876,"&gt;0")+1,0)</f>
        <v>0</v>
      </c>
    </row>
    <row r="878" spans="41:48">
      <c r="AO878" s="502">
        <v>25</v>
      </c>
      <c r="AP878" s="502">
        <v>1</v>
      </c>
      <c r="AQ878" s="502">
        <v>9</v>
      </c>
      <c r="AR878" s="506">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02">
        <f ca="1">COUNTIF(INDIRECT("H"&amp;(ROW()+12*(($AO878-1)*3+$AP878)-ROW())/12+5):INDIRECT("S"&amp;(ROW()+12*(($AO878-1)*3+$AP878)-ROW())/12+5),AR878)</f>
        <v>0</v>
      </c>
      <c r="AT878" s="506">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502">
        <f ca="1">COUNTIF(INDIRECT("U"&amp;(ROW()+12*(($AO878-1)*3+$AP878)-ROW())/12+5):INDIRECT("AF"&amp;(ROW()+12*(($AO878-1)*3+$AP878)-ROW())/12+5),AT878)</f>
        <v>0</v>
      </c>
      <c r="AV878" s="502">
        <f ca="1">IF(AND(AR878+AT878&gt;0,AS878+AU878&gt;0),COUNTIF(AV$6:AV877,"&gt;0")+1,0)</f>
        <v>0</v>
      </c>
    </row>
    <row r="879" spans="41:48">
      <c r="AO879" s="502">
        <v>25</v>
      </c>
      <c r="AP879" s="502">
        <v>1</v>
      </c>
      <c r="AQ879" s="502">
        <v>10</v>
      </c>
      <c r="AR879" s="506">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02">
        <f ca="1">COUNTIF(INDIRECT("H"&amp;(ROW()+12*(($AO879-1)*3+$AP879)-ROW())/12+5):INDIRECT("S"&amp;(ROW()+12*(($AO879-1)*3+$AP879)-ROW())/12+5),AR879)</f>
        <v>0</v>
      </c>
      <c r="AT879" s="506">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502">
        <f ca="1">COUNTIF(INDIRECT("U"&amp;(ROW()+12*(($AO879-1)*3+$AP879)-ROW())/12+5):INDIRECT("AF"&amp;(ROW()+12*(($AO879-1)*3+$AP879)-ROW())/12+5),AT879)</f>
        <v>0</v>
      </c>
      <c r="AV879" s="502">
        <f ca="1">IF(AND(AR879+AT879&gt;0,AS879+AU879&gt;0),COUNTIF(AV$6:AV878,"&gt;0")+1,0)</f>
        <v>0</v>
      </c>
    </row>
    <row r="880" spans="41:48">
      <c r="AO880" s="502">
        <v>25</v>
      </c>
      <c r="AP880" s="502">
        <v>1</v>
      </c>
      <c r="AQ880" s="502">
        <v>11</v>
      </c>
      <c r="AR880" s="506">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02">
        <f ca="1">COUNTIF(INDIRECT("H"&amp;(ROW()+12*(($AO880-1)*3+$AP880)-ROW())/12+5):INDIRECT("S"&amp;(ROW()+12*(($AO880-1)*3+$AP880)-ROW())/12+5),AR880)</f>
        <v>0</v>
      </c>
      <c r="AT880" s="506">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502">
        <f ca="1">COUNTIF(INDIRECT("U"&amp;(ROW()+12*(($AO880-1)*3+$AP880)-ROW())/12+5):INDIRECT("AF"&amp;(ROW()+12*(($AO880-1)*3+$AP880)-ROW())/12+5),AT880)</f>
        <v>0</v>
      </c>
      <c r="AV880" s="502">
        <f ca="1">IF(AND(AR880+AT880&gt;0,AS880+AU880&gt;0),COUNTIF(AV$6:AV879,"&gt;0")+1,0)</f>
        <v>0</v>
      </c>
    </row>
    <row r="881" spans="41:48">
      <c r="AO881" s="502">
        <v>25</v>
      </c>
      <c r="AP881" s="502">
        <v>1</v>
      </c>
      <c r="AQ881" s="502">
        <v>12</v>
      </c>
      <c r="AR881" s="506">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02">
        <f ca="1">COUNTIF(INDIRECT("H"&amp;(ROW()+12*(($AO881-1)*3+$AP881)-ROW())/12+5):INDIRECT("S"&amp;(ROW()+12*(($AO881-1)*3+$AP881)-ROW())/12+5),AR881)</f>
        <v>0</v>
      </c>
      <c r="AT881" s="506">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502">
        <f ca="1">COUNTIF(INDIRECT("U"&amp;(ROW()+12*(($AO881-1)*3+$AP881)-ROW())/12+5):INDIRECT("AF"&amp;(ROW()+12*(($AO881-1)*3+$AP881)-ROW())/12+5),AT881)</f>
        <v>0</v>
      </c>
      <c r="AV881" s="502">
        <f ca="1">IF(AND(AR881+AT881&gt;0,AS881+AU881&gt;0),COUNTIF(AV$6:AV880,"&gt;0")+1,0)</f>
        <v>0</v>
      </c>
    </row>
    <row r="882" spans="41:48">
      <c r="AO882" s="502">
        <v>25</v>
      </c>
      <c r="AP882" s="502">
        <v>2</v>
      </c>
      <c r="AQ882" s="502">
        <v>1</v>
      </c>
      <c r="AR882" s="506">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02">
        <f ca="1">COUNTIF(INDIRECT("H"&amp;(ROW()+12*(($AO882-1)*3+$AP882)-ROW())/12+5):INDIRECT("S"&amp;(ROW()+12*(($AO882-1)*3+$AP882)-ROW())/12+5),AR882)</f>
        <v>0</v>
      </c>
      <c r="AT882" s="506">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502">
        <f ca="1">COUNTIF(INDIRECT("U"&amp;(ROW()+12*(($AO882-1)*3+$AP882)-ROW())/12+5):INDIRECT("AF"&amp;(ROW()+12*(($AO882-1)*3+$AP882)-ROW())/12+5),AT882)</f>
        <v>0</v>
      </c>
      <c r="AV882" s="502">
        <f ca="1">IF(AND(AR882+AT882&gt;0,AS882+AU882&gt;0),COUNTIF(AV$6:AV881,"&gt;0")+1,0)</f>
        <v>0</v>
      </c>
    </row>
    <row r="883" spans="41:48">
      <c r="AO883" s="502">
        <v>25</v>
      </c>
      <c r="AP883" s="502">
        <v>2</v>
      </c>
      <c r="AQ883" s="502">
        <v>2</v>
      </c>
      <c r="AR883" s="506">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02">
        <f ca="1">COUNTIF(INDIRECT("H"&amp;(ROW()+12*(($AO883-1)*3+$AP883)-ROW())/12+5):INDIRECT("S"&amp;(ROW()+12*(($AO883-1)*3+$AP883)-ROW())/12+5),AR883)</f>
        <v>0</v>
      </c>
      <c r="AT883" s="506">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502">
        <f ca="1">COUNTIF(INDIRECT("U"&amp;(ROW()+12*(($AO883-1)*3+$AP883)-ROW())/12+5):INDIRECT("AF"&amp;(ROW()+12*(($AO883-1)*3+$AP883)-ROW())/12+5),AT883)</f>
        <v>0</v>
      </c>
      <c r="AV883" s="502">
        <f ca="1">IF(AND(AR883+AT883&gt;0,AS883+AU883&gt;0),COUNTIF(AV$6:AV882,"&gt;0")+1,0)</f>
        <v>0</v>
      </c>
    </row>
    <row r="884" spans="41:48">
      <c r="AO884" s="502">
        <v>25</v>
      </c>
      <c r="AP884" s="502">
        <v>2</v>
      </c>
      <c r="AQ884" s="502">
        <v>3</v>
      </c>
      <c r="AR884" s="506">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02">
        <f ca="1">COUNTIF(INDIRECT("H"&amp;(ROW()+12*(($AO884-1)*3+$AP884)-ROW())/12+5):INDIRECT("S"&amp;(ROW()+12*(($AO884-1)*3+$AP884)-ROW())/12+5),AR884)</f>
        <v>0</v>
      </c>
      <c r="AT884" s="506">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502">
        <f ca="1">COUNTIF(INDIRECT("U"&amp;(ROW()+12*(($AO884-1)*3+$AP884)-ROW())/12+5):INDIRECT("AF"&amp;(ROW()+12*(($AO884-1)*3+$AP884)-ROW())/12+5),AT884)</f>
        <v>0</v>
      </c>
      <c r="AV884" s="502">
        <f ca="1">IF(AND(AR884+AT884&gt;0,AS884+AU884&gt;0),COUNTIF(AV$6:AV883,"&gt;0")+1,0)</f>
        <v>0</v>
      </c>
    </row>
    <row r="885" spans="41:48">
      <c r="AO885" s="502">
        <v>25</v>
      </c>
      <c r="AP885" s="502">
        <v>2</v>
      </c>
      <c r="AQ885" s="502">
        <v>4</v>
      </c>
      <c r="AR885" s="506">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02">
        <f ca="1">COUNTIF(INDIRECT("H"&amp;(ROW()+12*(($AO885-1)*3+$AP885)-ROW())/12+5):INDIRECT("S"&amp;(ROW()+12*(($AO885-1)*3+$AP885)-ROW())/12+5),AR885)</f>
        <v>0</v>
      </c>
      <c r="AT885" s="506">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502">
        <f ca="1">COUNTIF(INDIRECT("U"&amp;(ROW()+12*(($AO885-1)*3+$AP885)-ROW())/12+5):INDIRECT("AF"&amp;(ROW()+12*(($AO885-1)*3+$AP885)-ROW())/12+5),AT885)</f>
        <v>0</v>
      </c>
      <c r="AV885" s="502">
        <f ca="1">IF(AND(AR885+AT885&gt;0,AS885+AU885&gt;0),COUNTIF(AV$6:AV884,"&gt;0")+1,0)</f>
        <v>0</v>
      </c>
    </row>
    <row r="886" spans="41:48">
      <c r="AO886" s="502">
        <v>25</v>
      </c>
      <c r="AP886" s="502">
        <v>2</v>
      </c>
      <c r="AQ886" s="502">
        <v>5</v>
      </c>
      <c r="AR886" s="506">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02">
        <f ca="1">COUNTIF(INDIRECT("H"&amp;(ROW()+12*(($AO886-1)*3+$AP886)-ROW())/12+5):INDIRECT("S"&amp;(ROW()+12*(($AO886-1)*3+$AP886)-ROW())/12+5),AR886)</f>
        <v>0</v>
      </c>
      <c r="AT886" s="506">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502">
        <f ca="1">COUNTIF(INDIRECT("U"&amp;(ROW()+12*(($AO886-1)*3+$AP886)-ROW())/12+5):INDIRECT("AF"&amp;(ROW()+12*(($AO886-1)*3+$AP886)-ROW())/12+5),AT886)</f>
        <v>0</v>
      </c>
      <c r="AV886" s="502">
        <f ca="1">IF(AND(AR886+AT886&gt;0,AS886+AU886&gt;0),COUNTIF(AV$6:AV885,"&gt;0")+1,0)</f>
        <v>0</v>
      </c>
    </row>
    <row r="887" spans="41:48">
      <c r="AO887" s="502">
        <v>25</v>
      </c>
      <c r="AP887" s="502">
        <v>2</v>
      </c>
      <c r="AQ887" s="502">
        <v>6</v>
      </c>
      <c r="AR887" s="506">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02">
        <f ca="1">COUNTIF(INDIRECT("H"&amp;(ROW()+12*(($AO887-1)*3+$AP887)-ROW())/12+5):INDIRECT("S"&amp;(ROW()+12*(($AO887-1)*3+$AP887)-ROW())/12+5),AR887)</f>
        <v>0</v>
      </c>
      <c r="AT887" s="506">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502">
        <f ca="1">COUNTIF(INDIRECT("U"&amp;(ROW()+12*(($AO887-1)*3+$AP887)-ROW())/12+5):INDIRECT("AF"&amp;(ROW()+12*(($AO887-1)*3+$AP887)-ROW())/12+5),AT887)</f>
        <v>0</v>
      </c>
      <c r="AV887" s="502">
        <f ca="1">IF(AND(AR887+AT887&gt;0,AS887+AU887&gt;0),COUNTIF(AV$6:AV886,"&gt;0")+1,0)</f>
        <v>0</v>
      </c>
    </row>
    <row r="888" spans="41:48">
      <c r="AO888" s="502">
        <v>25</v>
      </c>
      <c r="AP888" s="502">
        <v>2</v>
      </c>
      <c r="AQ888" s="502">
        <v>7</v>
      </c>
      <c r="AR888" s="506">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02">
        <f ca="1">COUNTIF(INDIRECT("H"&amp;(ROW()+12*(($AO888-1)*3+$AP888)-ROW())/12+5):INDIRECT("S"&amp;(ROW()+12*(($AO888-1)*3+$AP888)-ROW())/12+5),AR888)</f>
        <v>0</v>
      </c>
      <c r="AT888" s="506">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502">
        <f ca="1">COUNTIF(INDIRECT("U"&amp;(ROW()+12*(($AO888-1)*3+$AP888)-ROW())/12+5):INDIRECT("AF"&amp;(ROW()+12*(($AO888-1)*3+$AP888)-ROW())/12+5),AT888)</f>
        <v>0</v>
      </c>
      <c r="AV888" s="502">
        <f ca="1">IF(AND(AR888+AT888&gt;0,AS888+AU888&gt;0),COUNTIF(AV$6:AV887,"&gt;0")+1,0)</f>
        <v>0</v>
      </c>
    </row>
    <row r="889" spans="41:48">
      <c r="AO889" s="502">
        <v>25</v>
      </c>
      <c r="AP889" s="502">
        <v>2</v>
      </c>
      <c r="AQ889" s="502">
        <v>8</v>
      </c>
      <c r="AR889" s="506">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02">
        <f ca="1">COUNTIF(INDIRECT("H"&amp;(ROW()+12*(($AO889-1)*3+$AP889)-ROW())/12+5):INDIRECT("S"&amp;(ROW()+12*(($AO889-1)*3+$AP889)-ROW())/12+5),AR889)</f>
        <v>0</v>
      </c>
      <c r="AT889" s="506">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502">
        <f ca="1">COUNTIF(INDIRECT("U"&amp;(ROW()+12*(($AO889-1)*3+$AP889)-ROW())/12+5):INDIRECT("AF"&amp;(ROW()+12*(($AO889-1)*3+$AP889)-ROW())/12+5),AT889)</f>
        <v>0</v>
      </c>
      <c r="AV889" s="502">
        <f ca="1">IF(AND(AR889+AT889&gt;0,AS889+AU889&gt;0),COUNTIF(AV$6:AV888,"&gt;0")+1,0)</f>
        <v>0</v>
      </c>
    </row>
    <row r="890" spans="41:48">
      <c r="AO890" s="502">
        <v>25</v>
      </c>
      <c r="AP890" s="502">
        <v>2</v>
      </c>
      <c r="AQ890" s="502">
        <v>9</v>
      </c>
      <c r="AR890" s="506">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02">
        <f ca="1">COUNTIF(INDIRECT("H"&amp;(ROW()+12*(($AO890-1)*3+$AP890)-ROW())/12+5):INDIRECT("S"&amp;(ROW()+12*(($AO890-1)*3+$AP890)-ROW())/12+5),AR890)</f>
        <v>0</v>
      </c>
      <c r="AT890" s="506">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502">
        <f ca="1">COUNTIF(INDIRECT("U"&amp;(ROW()+12*(($AO890-1)*3+$AP890)-ROW())/12+5):INDIRECT("AF"&amp;(ROW()+12*(($AO890-1)*3+$AP890)-ROW())/12+5),AT890)</f>
        <v>0</v>
      </c>
      <c r="AV890" s="502">
        <f ca="1">IF(AND(AR890+AT890&gt;0,AS890+AU890&gt;0),COUNTIF(AV$6:AV889,"&gt;0")+1,0)</f>
        <v>0</v>
      </c>
    </row>
    <row r="891" spans="41:48">
      <c r="AO891" s="502">
        <v>25</v>
      </c>
      <c r="AP891" s="502">
        <v>2</v>
      </c>
      <c r="AQ891" s="502">
        <v>10</v>
      </c>
      <c r="AR891" s="506">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02">
        <f ca="1">COUNTIF(INDIRECT("H"&amp;(ROW()+12*(($AO891-1)*3+$AP891)-ROW())/12+5):INDIRECT("S"&amp;(ROW()+12*(($AO891-1)*3+$AP891)-ROW())/12+5),AR891)</f>
        <v>0</v>
      </c>
      <c r="AT891" s="506">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502">
        <f ca="1">COUNTIF(INDIRECT("U"&amp;(ROW()+12*(($AO891-1)*3+$AP891)-ROW())/12+5):INDIRECT("AF"&amp;(ROW()+12*(($AO891-1)*3+$AP891)-ROW())/12+5),AT891)</f>
        <v>0</v>
      </c>
      <c r="AV891" s="502">
        <f ca="1">IF(AND(AR891+AT891&gt;0,AS891+AU891&gt;0),COUNTIF(AV$6:AV890,"&gt;0")+1,0)</f>
        <v>0</v>
      </c>
    </row>
    <row r="892" spans="41:48">
      <c r="AO892" s="502">
        <v>25</v>
      </c>
      <c r="AP892" s="502">
        <v>2</v>
      </c>
      <c r="AQ892" s="502">
        <v>11</v>
      </c>
      <c r="AR892" s="506">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02">
        <f ca="1">COUNTIF(INDIRECT("H"&amp;(ROW()+12*(($AO892-1)*3+$AP892)-ROW())/12+5):INDIRECT("S"&amp;(ROW()+12*(($AO892-1)*3+$AP892)-ROW())/12+5),AR892)</f>
        <v>0</v>
      </c>
      <c r="AT892" s="506">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502">
        <f ca="1">COUNTIF(INDIRECT("U"&amp;(ROW()+12*(($AO892-1)*3+$AP892)-ROW())/12+5):INDIRECT("AF"&amp;(ROW()+12*(($AO892-1)*3+$AP892)-ROW())/12+5),AT892)</f>
        <v>0</v>
      </c>
      <c r="AV892" s="502">
        <f ca="1">IF(AND(AR892+AT892&gt;0,AS892+AU892&gt;0),COUNTIF(AV$6:AV891,"&gt;0")+1,0)</f>
        <v>0</v>
      </c>
    </row>
    <row r="893" spans="41:48">
      <c r="AO893" s="502">
        <v>25</v>
      </c>
      <c r="AP893" s="502">
        <v>2</v>
      </c>
      <c r="AQ893" s="502">
        <v>12</v>
      </c>
      <c r="AR893" s="506">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02">
        <f ca="1">COUNTIF(INDIRECT("H"&amp;(ROW()+12*(($AO893-1)*3+$AP893)-ROW())/12+5):INDIRECT("S"&amp;(ROW()+12*(($AO893-1)*3+$AP893)-ROW())/12+5),AR893)</f>
        <v>0</v>
      </c>
      <c r="AT893" s="506">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502">
        <f ca="1">COUNTIF(INDIRECT("U"&amp;(ROW()+12*(($AO893-1)*3+$AP893)-ROW())/12+5):INDIRECT("AF"&amp;(ROW()+12*(($AO893-1)*3+$AP893)-ROW())/12+5),AT893)</f>
        <v>0</v>
      </c>
      <c r="AV893" s="502">
        <f ca="1">IF(AND(AR893+AT893&gt;0,AS893+AU893&gt;0),COUNTIF(AV$6:AV892,"&gt;0")+1,0)</f>
        <v>0</v>
      </c>
    </row>
    <row r="894" spans="41:48">
      <c r="AO894" s="502">
        <v>25</v>
      </c>
      <c r="AP894" s="502">
        <v>3</v>
      </c>
      <c r="AQ894" s="502">
        <v>1</v>
      </c>
      <c r="AR894" s="506">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02">
        <f ca="1">COUNTIF(INDIRECT("H"&amp;(ROW()+12*(($AO894-1)*3+$AP894)-ROW())/12+5):INDIRECT("S"&amp;(ROW()+12*(($AO894-1)*3+$AP894)-ROW())/12+5),AR894)</f>
        <v>0</v>
      </c>
      <c r="AT894" s="506">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502">
        <f ca="1">COUNTIF(INDIRECT("U"&amp;(ROW()+12*(($AO894-1)*3+$AP894)-ROW())/12+5):INDIRECT("AF"&amp;(ROW()+12*(($AO894-1)*3+$AP894)-ROW())/12+5),AT894)</f>
        <v>0</v>
      </c>
      <c r="AV894" s="502">
        <f ca="1">IF(AND(AR894+AT894&gt;0,AS894+AU894&gt;0),COUNTIF(AV$6:AV893,"&gt;0")+1,0)</f>
        <v>0</v>
      </c>
    </row>
    <row r="895" spans="41:48">
      <c r="AO895" s="502">
        <v>25</v>
      </c>
      <c r="AP895" s="502">
        <v>3</v>
      </c>
      <c r="AQ895" s="502">
        <v>2</v>
      </c>
      <c r="AR895" s="506">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02">
        <f ca="1">COUNTIF(INDIRECT("H"&amp;(ROW()+12*(($AO895-1)*3+$AP895)-ROW())/12+5):INDIRECT("S"&amp;(ROW()+12*(($AO895-1)*3+$AP895)-ROW())/12+5),AR895)</f>
        <v>0</v>
      </c>
      <c r="AT895" s="506">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502">
        <f ca="1">COUNTIF(INDIRECT("U"&amp;(ROW()+12*(($AO895-1)*3+$AP895)-ROW())/12+5):INDIRECT("AF"&amp;(ROW()+12*(($AO895-1)*3+$AP895)-ROW())/12+5),AT895)</f>
        <v>0</v>
      </c>
      <c r="AV895" s="502">
        <f ca="1">IF(AND(AR895+AT895&gt;0,AS895+AU895&gt;0),COUNTIF(AV$6:AV894,"&gt;0")+1,0)</f>
        <v>0</v>
      </c>
    </row>
    <row r="896" spans="41:48">
      <c r="AO896" s="502">
        <v>25</v>
      </c>
      <c r="AP896" s="502">
        <v>3</v>
      </c>
      <c r="AQ896" s="502">
        <v>3</v>
      </c>
      <c r="AR896" s="506">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02">
        <f ca="1">COUNTIF(INDIRECT("H"&amp;(ROW()+12*(($AO896-1)*3+$AP896)-ROW())/12+5):INDIRECT("S"&amp;(ROW()+12*(($AO896-1)*3+$AP896)-ROW())/12+5),AR896)</f>
        <v>0</v>
      </c>
      <c r="AT896" s="506">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502">
        <f ca="1">COUNTIF(INDIRECT("U"&amp;(ROW()+12*(($AO896-1)*3+$AP896)-ROW())/12+5):INDIRECT("AF"&amp;(ROW()+12*(($AO896-1)*3+$AP896)-ROW())/12+5),AT896)</f>
        <v>0</v>
      </c>
      <c r="AV896" s="502">
        <f ca="1">IF(AND(AR896+AT896&gt;0,AS896+AU896&gt;0),COUNTIF(AV$6:AV895,"&gt;0")+1,0)</f>
        <v>0</v>
      </c>
    </row>
    <row r="897" spans="41:48">
      <c r="AO897" s="502">
        <v>25</v>
      </c>
      <c r="AP897" s="502">
        <v>3</v>
      </c>
      <c r="AQ897" s="502">
        <v>4</v>
      </c>
      <c r="AR897" s="506">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02">
        <f ca="1">COUNTIF(INDIRECT("H"&amp;(ROW()+12*(($AO897-1)*3+$AP897)-ROW())/12+5):INDIRECT("S"&amp;(ROW()+12*(($AO897-1)*3+$AP897)-ROW())/12+5),AR897)</f>
        <v>0</v>
      </c>
      <c r="AT897" s="506">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502">
        <f ca="1">COUNTIF(INDIRECT("U"&amp;(ROW()+12*(($AO897-1)*3+$AP897)-ROW())/12+5):INDIRECT("AF"&amp;(ROW()+12*(($AO897-1)*3+$AP897)-ROW())/12+5),AT897)</f>
        <v>0</v>
      </c>
      <c r="AV897" s="502">
        <f ca="1">IF(AND(AR897+AT897&gt;0,AS897+AU897&gt;0),COUNTIF(AV$6:AV896,"&gt;0")+1,0)</f>
        <v>0</v>
      </c>
    </row>
    <row r="898" spans="41:48">
      <c r="AO898" s="502">
        <v>25</v>
      </c>
      <c r="AP898" s="502">
        <v>3</v>
      </c>
      <c r="AQ898" s="502">
        <v>5</v>
      </c>
      <c r="AR898" s="506">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02">
        <f ca="1">COUNTIF(INDIRECT("H"&amp;(ROW()+12*(($AO898-1)*3+$AP898)-ROW())/12+5):INDIRECT("S"&amp;(ROW()+12*(($AO898-1)*3+$AP898)-ROW())/12+5),AR898)</f>
        <v>0</v>
      </c>
      <c r="AT898" s="506">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502">
        <f ca="1">COUNTIF(INDIRECT("U"&amp;(ROW()+12*(($AO898-1)*3+$AP898)-ROW())/12+5):INDIRECT("AF"&amp;(ROW()+12*(($AO898-1)*3+$AP898)-ROW())/12+5),AT898)</f>
        <v>0</v>
      </c>
      <c r="AV898" s="502">
        <f ca="1">IF(AND(AR898+AT898&gt;0,AS898+AU898&gt;0),COUNTIF(AV$6:AV897,"&gt;0")+1,0)</f>
        <v>0</v>
      </c>
    </row>
    <row r="899" spans="41:48">
      <c r="AO899" s="502">
        <v>25</v>
      </c>
      <c r="AP899" s="502">
        <v>3</v>
      </c>
      <c r="AQ899" s="502">
        <v>6</v>
      </c>
      <c r="AR899" s="506">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02">
        <f ca="1">COUNTIF(INDIRECT("H"&amp;(ROW()+12*(($AO899-1)*3+$AP899)-ROW())/12+5):INDIRECT("S"&amp;(ROW()+12*(($AO899-1)*3+$AP899)-ROW())/12+5),AR899)</f>
        <v>0</v>
      </c>
      <c r="AT899" s="506">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502">
        <f ca="1">COUNTIF(INDIRECT("U"&amp;(ROW()+12*(($AO899-1)*3+$AP899)-ROW())/12+5):INDIRECT("AF"&amp;(ROW()+12*(($AO899-1)*3+$AP899)-ROW())/12+5),AT899)</f>
        <v>0</v>
      </c>
      <c r="AV899" s="502">
        <f ca="1">IF(AND(AR899+AT899&gt;0,AS899+AU899&gt;0),COUNTIF(AV$6:AV898,"&gt;0")+1,0)</f>
        <v>0</v>
      </c>
    </row>
    <row r="900" spans="41:48">
      <c r="AO900" s="502">
        <v>25</v>
      </c>
      <c r="AP900" s="502">
        <v>3</v>
      </c>
      <c r="AQ900" s="502">
        <v>7</v>
      </c>
      <c r="AR900" s="506">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02">
        <f ca="1">COUNTIF(INDIRECT("H"&amp;(ROW()+12*(($AO900-1)*3+$AP900)-ROW())/12+5):INDIRECT("S"&amp;(ROW()+12*(($AO900-1)*3+$AP900)-ROW())/12+5),AR900)</f>
        <v>0</v>
      </c>
      <c r="AT900" s="506">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502">
        <f ca="1">COUNTIF(INDIRECT("U"&amp;(ROW()+12*(($AO900-1)*3+$AP900)-ROW())/12+5):INDIRECT("AF"&amp;(ROW()+12*(($AO900-1)*3+$AP900)-ROW())/12+5),AT900)</f>
        <v>0</v>
      </c>
      <c r="AV900" s="502">
        <f ca="1">IF(AND(AR900+AT900&gt;0,AS900+AU900&gt;0),COUNTIF(AV$6:AV899,"&gt;0")+1,0)</f>
        <v>0</v>
      </c>
    </row>
    <row r="901" spans="41:48">
      <c r="AO901" s="502">
        <v>25</v>
      </c>
      <c r="AP901" s="502">
        <v>3</v>
      </c>
      <c r="AQ901" s="502">
        <v>8</v>
      </c>
      <c r="AR901" s="506">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02">
        <f ca="1">COUNTIF(INDIRECT("H"&amp;(ROW()+12*(($AO901-1)*3+$AP901)-ROW())/12+5):INDIRECT("S"&amp;(ROW()+12*(($AO901-1)*3+$AP901)-ROW())/12+5),AR901)</f>
        <v>0</v>
      </c>
      <c r="AT901" s="506">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502">
        <f ca="1">COUNTIF(INDIRECT("U"&amp;(ROW()+12*(($AO901-1)*3+$AP901)-ROW())/12+5):INDIRECT("AF"&amp;(ROW()+12*(($AO901-1)*3+$AP901)-ROW())/12+5),AT901)</f>
        <v>0</v>
      </c>
      <c r="AV901" s="502">
        <f ca="1">IF(AND(AR901+AT901&gt;0,AS901+AU901&gt;0),COUNTIF(AV$6:AV900,"&gt;0")+1,0)</f>
        <v>0</v>
      </c>
    </row>
    <row r="902" spans="41:48">
      <c r="AO902" s="502">
        <v>25</v>
      </c>
      <c r="AP902" s="502">
        <v>3</v>
      </c>
      <c r="AQ902" s="502">
        <v>9</v>
      </c>
      <c r="AR902" s="506">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02">
        <f ca="1">COUNTIF(INDIRECT("H"&amp;(ROW()+12*(($AO902-1)*3+$AP902)-ROW())/12+5):INDIRECT("S"&amp;(ROW()+12*(($AO902-1)*3+$AP902)-ROW())/12+5),AR902)</f>
        <v>0</v>
      </c>
      <c r="AT902" s="506">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502">
        <f ca="1">COUNTIF(INDIRECT("U"&amp;(ROW()+12*(($AO902-1)*3+$AP902)-ROW())/12+5):INDIRECT("AF"&amp;(ROW()+12*(($AO902-1)*3+$AP902)-ROW())/12+5),AT902)</f>
        <v>0</v>
      </c>
      <c r="AV902" s="502">
        <f ca="1">IF(AND(AR902+AT902&gt;0,AS902+AU902&gt;0),COUNTIF(AV$6:AV901,"&gt;0")+1,0)</f>
        <v>0</v>
      </c>
    </row>
    <row r="903" spans="41:48">
      <c r="AO903" s="502">
        <v>25</v>
      </c>
      <c r="AP903" s="502">
        <v>3</v>
      </c>
      <c r="AQ903" s="502">
        <v>10</v>
      </c>
      <c r="AR903" s="506">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02">
        <f ca="1">COUNTIF(INDIRECT("H"&amp;(ROW()+12*(($AO903-1)*3+$AP903)-ROW())/12+5):INDIRECT("S"&amp;(ROW()+12*(($AO903-1)*3+$AP903)-ROW())/12+5),AR903)</f>
        <v>0</v>
      </c>
      <c r="AT903" s="506">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502">
        <f ca="1">COUNTIF(INDIRECT("U"&amp;(ROW()+12*(($AO903-1)*3+$AP903)-ROW())/12+5):INDIRECT("AF"&amp;(ROW()+12*(($AO903-1)*3+$AP903)-ROW())/12+5),AT903)</f>
        <v>0</v>
      </c>
      <c r="AV903" s="502">
        <f ca="1">IF(AND(AR903+AT903&gt;0,AS903+AU903&gt;0),COUNTIF(AV$6:AV902,"&gt;0")+1,0)</f>
        <v>0</v>
      </c>
    </row>
    <row r="904" spans="41:48">
      <c r="AO904" s="502">
        <v>25</v>
      </c>
      <c r="AP904" s="502">
        <v>3</v>
      </c>
      <c r="AQ904" s="502">
        <v>11</v>
      </c>
      <c r="AR904" s="506">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02">
        <f ca="1">COUNTIF(INDIRECT("H"&amp;(ROW()+12*(($AO904-1)*3+$AP904)-ROW())/12+5):INDIRECT("S"&amp;(ROW()+12*(($AO904-1)*3+$AP904)-ROW())/12+5),AR904)</f>
        <v>0</v>
      </c>
      <c r="AT904" s="506">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502">
        <f ca="1">COUNTIF(INDIRECT("U"&amp;(ROW()+12*(($AO904-1)*3+$AP904)-ROW())/12+5):INDIRECT("AF"&amp;(ROW()+12*(($AO904-1)*3+$AP904)-ROW())/12+5),AT904)</f>
        <v>0</v>
      </c>
      <c r="AV904" s="502">
        <f ca="1">IF(AND(AR904+AT904&gt;0,AS904+AU904&gt;0),COUNTIF(AV$6:AV903,"&gt;0")+1,0)</f>
        <v>0</v>
      </c>
    </row>
    <row r="905" spans="41:48">
      <c r="AO905" s="502">
        <v>25</v>
      </c>
      <c r="AP905" s="502">
        <v>3</v>
      </c>
      <c r="AQ905" s="502">
        <v>12</v>
      </c>
      <c r="AR905" s="506">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02">
        <f ca="1">COUNTIF(INDIRECT("H"&amp;(ROW()+12*(($AO905-1)*3+$AP905)-ROW())/12+5):INDIRECT("S"&amp;(ROW()+12*(($AO905-1)*3+$AP905)-ROW())/12+5),AR905)</f>
        <v>0</v>
      </c>
      <c r="AT905" s="506">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502">
        <f ca="1">COUNTIF(INDIRECT("U"&amp;(ROW()+12*(($AO905-1)*3+$AP905)-ROW())/12+5):INDIRECT("AF"&amp;(ROW()+12*(($AO905-1)*3+$AP905)-ROW())/12+5),AT905)</f>
        <v>0</v>
      </c>
      <c r="AV905" s="502">
        <f ca="1">IF(AND(AR905+AT905&gt;0,AS905+AU905&gt;0),COUNTIF(AV$6:AV904,"&gt;0")+1,0)</f>
        <v>0</v>
      </c>
    </row>
    <row r="906" spans="41:48">
      <c r="AO906" s="502">
        <v>26</v>
      </c>
      <c r="AP906" s="502">
        <v>1</v>
      </c>
      <c r="AQ906" s="502">
        <v>1</v>
      </c>
      <c r="AR906" s="506">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02">
        <f ca="1">COUNTIF(INDIRECT("H"&amp;(ROW()+12*(($AO906-1)*3+$AP906)-ROW())/12+5):INDIRECT("S"&amp;(ROW()+12*(($AO906-1)*3+$AP906)-ROW())/12+5),AR906)</f>
        <v>0</v>
      </c>
      <c r="AT906" s="506">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502">
        <f ca="1">COUNTIF(INDIRECT("U"&amp;(ROW()+12*(($AO906-1)*3+$AP906)-ROW())/12+5):INDIRECT("AF"&amp;(ROW()+12*(($AO906-1)*3+$AP906)-ROW())/12+5),AT906)</f>
        <v>0</v>
      </c>
      <c r="AV906" s="502">
        <f ca="1">IF(AND(AR906+AT906&gt;0,AS906+AU906&gt;0),COUNTIF(AV$6:AV905,"&gt;0")+1,0)</f>
        <v>0</v>
      </c>
    </row>
    <row r="907" spans="41:48">
      <c r="AO907" s="502">
        <v>26</v>
      </c>
      <c r="AP907" s="502">
        <v>1</v>
      </c>
      <c r="AQ907" s="502">
        <v>2</v>
      </c>
      <c r="AR907" s="506">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02">
        <f ca="1">COUNTIF(INDIRECT("H"&amp;(ROW()+12*(($AO907-1)*3+$AP907)-ROW())/12+5):INDIRECT("S"&amp;(ROW()+12*(($AO907-1)*3+$AP907)-ROW())/12+5),AR907)</f>
        <v>0</v>
      </c>
      <c r="AT907" s="506">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502">
        <f ca="1">COUNTIF(INDIRECT("U"&amp;(ROW()+12*(($AO907-1)*3+$AP907)-ROW())/12+5):INDIRECT("AF"&amp;(ROW()+12*(($AO907-1)*3+$AP907)-ROW())/12+5),AT907)</f>
        <v>0</v>
      </c>
      <c r="AV907" s="502">
        <f ca="1">IF(AND(AR907+AT907&gt;0,AS907+AU907&gt;0),COUNTIF(AV$6:AV906,"&gt;0")+1,0)</f>
        <v>0</v>
      </c>
    </row>
    <row r="908" spans="41:48">
      <c r="AO908" s="502">
        <v>26</v>
      </c>
      <c r="AP908" s="502">
        <v>1</v>
      </c>
      <c r="AQ908" s="502">
        <v>3</v>
      </c>
      <c r="AR908" s="506">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02">
        <f ca="1">COUNTIF(INDIRECT("H"&amp;(ROW()+12*(($AO908-1)*3+$AP908)-ROW())/12+5):INDIRECT("S"&amp;(ROW()+12*(($AO908-1)*3+$AP908)-ROW())/12+5),AR908)</f>
        <v>0</v>
      </c>
      <c r="AT908" s="506">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502">
        <f ca="1">COUNTIF(INDIRECT("U"&amp;(ROW()+12*(($AO908-1)*3+$AP908)-ROW())/12+5):INDIRECT("AF"&amp;(ROW()+12*(($AO908-1)*3+$AP908)-ROW())/12+5),AT908)</f>
        <v>0</v>
      </c>
      <c r="AV908" s="502">
        <f ca="1">IF(AND(AR908+AT908&gt;0,AS908+AU908&gt;0),COUNTIF(AV$6:AV907,"&gt;0")+1,0)</f>
        <v>0</v>
      </c>
    </row>
    <row r="909" spans="41:48">
      <c r="AO909" s="502">
        <v>26</v>
      </c>
      <c r="AP909" s="502">
        <v>1</v>
      </c>
      <c r="AQ909" s="502">
        <v>4</v>
      </c>
      <c r="AR909" s="506">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02">
        <f ca="1">COUNTIF(INDIRECT("H"&amp;(ROW()+12*(($AO909-1)*3+$AP909)-ROW())/12+5):INDIRECT("S"&amp;(ROW()+12*(($AO909-1)*3+$AP909)-ROW())/12+5),AR909)</f>
        <v>0</v>
      </c>
      <c r="AT909" s="506">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502">
        <f ca="1">COUNTIF(INDIRECT("U"&amp;(ROW()+12*(($AO909-1)*3+$AP909)-ROW())/12+5):INDIRECT("AF"&amp;(ROW()+12*(($AO909-1)*3+$AP909)-ROW())/12+5),AT909)</f>
        <v>0</v>
      </c>
      <c r="AV909" s="502">
        <f ca="1">IF(AND(AR909+AT909&gt;0,AS909+AU909&gt;0),COUNTIF(AV$6:AV908,"&gt;0")+1,0)</f>
        <v>0</v>
      </c>
    </row>
    <row r="910" spans="41:48">
      <c r="AO910" s="502">
        <v>26</v>
      </c>
      <c r="AP910" s="502">
        <v>1</v>
      </c>
      <c r="AQ910" s="502">
        <v>5</v>
      </c>
      <c r="AR910" s="506">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02">
        <f ca="1">COUNTIF(INDIRECT("H"&amp;(ROW()+12*(($AO910-1)*3+$AP910)-ROW())/12+5):INDIRECT("S"&amp;(ROW()+12*(($AO910-1)*3+$AP910)-ROW())/12+5),AR910)</f>
        <v>0</v>
      </c>
      <c r="AT910" s="506">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502">
        <f ca="1">COUNTIF(INDIRECT("U"&amp;(ROW()+12*(($AO910-1)*3+$AP910)-ROW())/12+5):INDIRECT("AF"&amp;(ROW()+12*(($AO910-1)*3+$AP910)-ROW())/12+5),AT910)</f>
        <v>0</v>
      </c>
      <c r="AV910" s="502">
        <f ca="1">IF(AND(AR910+AT910&gt;0,AS910+AU910&gt;0),COUNTIF(AV$6:AV909,"&gt;0")+1,0)</f>
        <v>0</v>
      </c>
    </row>
    <row r="911" spans="41:48">
      <c r="AO911" s="502">
        <v>26</v>
      </c>
      <c r="AP911" s="502">
        <v>1</v>
      </c>
      <c r="AQ911" s="502">
        <v>6</v>
      </c>
      <c r="AR911" s="506">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02">
        <f ca="1">COUNTIF(INDIRECT("H"&amp;(ROW()+12*(($AO911-1)*3+$AP911)-ROW())/12+5):INDIRECT("S"&amp;(ROW()+12*(($AO911-1)*3+$AP911)-ROW())/12+5),AR911)</f>
        <v>0</v>
      </c>
      <c r="AT911" s="506">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502">
        <f ca="1">COUNTIF(INDIRECT("U"&amp;(ROW()+12*(($AO911-1)*3+$AP911)-ROW())/12+5):INDIRECT("AF"&amp;(ROW()+12*(($AO911-1)*3+$AP911)-ROW())/12+5),AT911)</f>
        <v>0</v>
      </c>
      <c r="AV911" s="502">
        <f ca="1">IF(AND(AR911+AT911&gt;0,AS911+AU911&gt;0),COUNTIF(AV$6:AV910,"&gt;0")+1,0)</f>
        <v>0</v>
      </c>
    </row>
    <row r="912" spans="41:48">
      <c r="AO912" s="502">
        <v>26</v>
      </c>
      <c r="AP912" s="502">
        <v>1</v>
      </c>
      <c r="AQ912" s="502">
        <v>7</v>
      </c>
      <c r="AR912" s="506">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02">
        <f ca="1">COUNTIF(INDIRECT("H"&amp;(ROW()+12*(($AO912-1)*3+$AP912)-ROW())/12+5):INDIRECT("S"&amp;(ROW()+12*(($AO912-1)*3+$AP912)-ROW())/12+5),AR912)</f>
        <v>0</v>
      </c>
      <c r="AT912" s="506">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502">
        <f ca="1">COUNTIF(INDIRECT("U"&amp;(ROW()+12*(($AO912-1)*3+$AP912)-ROW())/12+5):INDIRECT("AF"&amp;(ROW()+12*(($AO912-1)*3+$AP912)-ROW())/12+5),AT912)</f>
        <v>0</v>
      </c>
      <c r="AV912" s="502">
        <f ca="1">IF(AND(AR912+AT912&gt;0,AS912+AU912&gt;0),COUNTIF(AV$6:AV911,"&gt;0")+1,0)</f>
        <v>0</v>
      </c>
    </row>
    <row r="913" spans="41:48">
      <c r="AO913" s="502">
        <v>26</v>
      </c>
      <c r="AP913" s="502">
        <v>1</v>
      </c>
      <c r="AQ913" s="502">
        <v>8</v>
      </c>
      <c r="AR913" s="506">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02">
        <f ca="1">COUNTIF(INDIRECT("H"&amp;(ROW()+12*(($AO913-1)*3+$AP913)-ROW())/12+5):INDIRECT("S"&amp;(ROW()+12*(($AO913-1)*3+$AP913)-ROW())/12+5),AR913)</f>
        <v>0</v>
      </c>
      <c r="AT913" s="506">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502">
        <f ca="1">COUNTIF(INDIRECT("U"&amp;(ROW()+12*(($AO913-1)*3+$AP913)-ROW())/12+5):INDIRECT("AF"&amp;(ROW()+12*(($AO913-1)*3+$AP913)-ROW())/12+5),AT913)</f>
        <v>0</v>
      </c>
      <c r="AV913" s="502">
        <f ca="1">IF(AND(AR913+AT913&gt;0,AS913+AU913&gt;0),COUNTIF(AV$6:AV912,"&gt;0")+1,0)</f>
        <v>0</v>
      </c>
    </row>
    <row r="914" spans="41:48">
      <c r="AO914" s="502">
        <v>26</v>
      </c>
      <c r="AP914" s="502">
        <v>1</v>
      </c>
      <c r="AQ914" s="502">
        <v>9</v>
      </c>
      <c r="AR914" s="506">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02">
        <f ca="1">COUNTIF(INDIRECT("H"&amp;(ROW()+12*(($AO914-1)*3+$AP914)-ROW())/12+5):INDIRECT("S"&amp;(ROW()+12*(($AO914-1)*3+$AP914)-ROW())/12+5),AR914)</f>
        <v>0</v>
      </c>
      <c r="AT914" s="506">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502">
        <f ca="1">COUNTIF(INDIRECT("U"&amp;(ROW()+12*(($AO914-1)*3+$AP914)-ROW())/12+5):INDIRECT("AF"&amp;(ROW()+12*(($AO914-1)*3+$AP914)-ROW())/12+5),AT914)</f>
        <v>0</v>
      </c>
      <c r="AV914" s="502">
        <f ca="1">IF(AND(AR914+AT914&gt;0,AS914+AU914&gt;0),COUNTIF(AV$6:AV913,"&gt;0")+1,0)</f>
        <v>0</v>
      </c>
    </row>
    <row r="915" spans="41:48">
      <c r="AO915" s="502">
        <v>26</v>
      </c>
      <c r="AP915" s="502">
        <v>1</v>
      </c>
      <c r="AQ915" s="502">
        <v>10</v>
      </c>
      <c r="AR915" s="506">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02">
        <f ca="1">COUNTIF(INDIRECT("H"&amp;(ROW()+12*(($AO915-1)*3+$AP915)-ROW())/12+5):INDIRECT("S"&amp;(ROW()+12*(($AO915-1)*3+$AP915)-ROW())/12+5),AR915)</f>
        <v>0</v>
      </c>
      <c r="AT915" s="506">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502">
        <f ca="1">COUNTIF(INDIRECT("U"&amp;(ROW()+12*(($AO915-1)*3+$AP915)-ROW())/12+5):INDIRECT("AF"&amp;(ROW()+12*(($AO915-1)*3+$AP915)-ROW())/12+5),AT915)</f>
        <v>0</v>
      </c>
      <c r="AV915" s="502">
        <f ca="1">IF(AND(AR915+AT915&gt;0,AS915+AU915&gt;0),COUNTIF(AV$6:AV914,"&gt;0")+1,0)</f>
        <v>0</v>
      </c>
    </row>
    <row r="916" spans="41:48">
      <c r="AO916" s="502">
        <v>26</v>
      </c>
      <c r="AP916" s="502">
        <v>1</v>
      </c>
      <c r="AQ916" s="502">
        <v>11</v>
      </c>
      <c r="AR916" s="506">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02">
        <f ca="1">COUNTIF(INDIRECT("H"&amp;(ROW()+12*(($AO916-1)*3+$AP916)-ROW())/12+5):INDIRECT("S"&amp;(ROW()+12*(($AO916-1)*3+$AP916)-ROW())/12+5),AR916)</f>
        <v>0</v>
      </c>
      <c r="AT916" s="506">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502">
        <f ca="1">COUNTIF(INDIRECT("U"&amp;(ROW()+12*(($AO916-1)*3+$AP916)-ROW())/12+5):INDIRECT("AF"&amp;(ROW()+12*(($AO916-1)*3+$AP916)-ROW())/12+5),AT916)</f>
        <v>0</v>
      </c>
      <c r="AV916" s="502">
        <f ca="1">IF(AND(AR916+AT916&gt;0,AS916+AU916&gt;0),COUNTIF(AV$6:AV915,"&gt;0")+1,0)</f>
        <v>0</v>
      </c>
    </row>
    <row r="917" spans="41:48">
      <c r="AO917" s="502">
        <v>26</v>
      </c>
      <c r="AP917" s="502">
        <v>1</v>
      </c>
      <c r="AQ917" s="502">
        <v>12</v>
      </c>
      <c r="AR917" s="506">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02">
        <f ca="1">COUNTIF(INDIRECT("H"&amp;(ROW()+12*(($AO917-1)*3+$AP917)-ROW())/12+5):INDIRECT("S"&amp;(ROW()+12*(($AO917-1)*3+$AP917)-ROW())/12+5),AR917)</f>
        <v>0</v>
      </c>
      <c r="AT917" s="506">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502">
        <f ca="1">COUNTIF(INDIRECT("U"&amp;(ROW()+12*(($AO917-1)*3+$AP917)-ROW())/12+5):INDIRECT("AF"&amp;(ROW()+12*(($AO917-1)*3+$AP917)-ROW())/12+5),AT917)</f>
        <v>0</v>
      </c>
      <c r="AV917" s="502">
        <f ca="1">IF(AND(AR917+AT917&gt;0,AS917+AU917&gt;0),COUNTIF(AV$6:AV916,"&gt;0")+1,0)</f>
        <v>0</v>
      </c>
    </row>
    <row r="918" spans="41:48">
      <c r="AO918" s="502">
        <v>26</v>
      </c>
      <c r="AP918" s="502">
        <v>2</v>
      </c>
      <c r="AQ918" s="502">
        <v>1</v>
      </c>
      <c r="AR918" s="506">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02">
        <f ca="1">COUNTIF(INDIRECT("H"&amp;(ROW()+12*(($AO918-1)*3+$AP918)-ROW())/12+5):INDIRECT("S"&amp;(ROW()+12*(($AO918-1)*3+$AP918)-ROW())/12+5),AR918)</f>
        <v>0</v>
      </c>
      <c r="AT918" s="506">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502">
        <f ca="1">COUNTIF(INDIRECT("U"&amp;(ROW()+12*(($AO918-1)*3+$AP918)-ROW())/12+5):INDIRECT("AF"&amp;(ROW()+12*(($AO918-1)*3+$AP918)-ROW())/12+5),AT918)</f>
        <v>0</v>
      </c>
      <c r="AV918" s="502">
        <f ca="1">IF(AND(AR918+AT918&gt;0,AS918+AU918&gt;0),COUNTIF(AV$6:AV917,"&gt;0")+1,0)</f>
        <v>0</v>
      </c>
    </row>
    <row r="919" spans="41:48">
      <c r="AO919" s="502">
        <v>26</v>
      </c>
      <c r="AP919" s="502">
        <v>2</v>
      </c>
      <c r="AQ919" s="502">
        <v>2</v>
      </c>
      <c r="AR919" s="506">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02">
        <f ca="1">COUNTIF(INDIRECT("H"&amp;(ROW()+12*(($AO919-1)*3+$AP919)-ROW())/12+5):INDIRECT("S"&amp;(ROW()+12*(($AO919-1)*3+$AP919)-ROW())/12+5),AR919)</f>
        <v>0</v>
      </c>
      <c r="AT919" s="506">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502">
        <f ca="1">COUNTIF(INDIRECT("U"&amp;(ROW()+12*(($AO919-1)*3+$AP919)-ROW())/12+5):INDIRECT("AF"&amp;(ROW()+12*(($AO919-1)*3+$AP919)-ROW())/12+5),AT919)</f>
        <v>0</v>
      </c>
      <c r="AV919" s="502">
        <f ca="1">IF(AND(AR919+AT919&gt;0,AS919+AU919&gt;0),COUNTIF(AV$6:AV918,"&gt;0")+1,0)</f>
        <v>0</v>
      </c>
    </row>
    <row r="920" spans="41:48">
      <c r="AO920" s="502">
        <v>26</v>
      </c>
      <c r="AP920" s="502">
        <v>2</v>
      </c>
      <c r="AQ920" s="502">
        <v>3</v>
      </c>
      <c r="AR920" s="506">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02">
        <f ca="1">COUNTIF(INDIRECT("H"&amp;(ROW()+12*(($AO920-1)*3+$AP920)-ROW())/12+5):INDIRECT("S"&amp;(ROW()+12*(($AO920-1)*3+$AP920)-ROW())/12+5),AR920)</f>
        <v>0</v>
      </c>
      <c r="AT920" s="506">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502">
        <f ca="1">COUNTIF(INDIRECT("U"&amp;(ROW()+12*(($AO920-1)*3+$AP920)-ROW())/12+5):INDIRECT("AF"&amp;(ROW()+12*(($AO920-1)*3+$AP920)-ROW())/12+5),AT920)</f>
        <v>0</v>
      </c>
      <c r="AV920" s="502">
        <f ca="1">IF(AND(AR920+AT920&gt;0,AS920+AU920&gt;0),COUNTIF(AV$6:AV919,"&gt;0")+1,0)</f>
        <v>0</v>
      </c>
    </row>
    <row r="921" spans="41:48">
      <c r="AO921" s="502">
        <v>26</v>
      </c>
      <c r="AP921" s="502">
        <v>2</v>
      </c>
      <c r="AQ921" s="502">
        <v>4</v>
      </c>
      <c r="AR921" s="506">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02">
        <f ca="1">COUNTIF(INDIRECT("H"&amp;(ROW()+12*(($AO921-1)*3+$AP921)-ROW())/12+5):INDIRECT("S"&amp;(ROW()+12*(($AO921-1)*3+$AP921)-ROW())/12+5),AR921)</f>
        <v>0</v>
      </c>
      <c r="AT921" s="506">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502">
        <f ca="1">COUNTIF(INDIRECT("U"&amp;(ROW()+12*(($AO921-1)*3+$AP921)-ROW())/12+5):INDIRECT("AF"&amp;(ROW()+12*(($AO921-1)*3+$AP921)-ROW())/12+5),AT921)</f>
        <v>0</v>
      </c>
      <c r="AV921" s="502">
        <f ca="1">IF(AND(AR921+AT921&gt;0,AS921+AU921&gt;0),COUNTIF(AV$6:AV920,"&gt;0")+1,0)</f>
        <v>0</v>
      </c>
    </row>
    <row r="922" spans="41:48">
      <c r="AO922" s="502">
        <v>26</v>
      </c>
      <c r="AP922" s="502">
        <v>2</v>
      </c>
      <c r="AQ922" s="502">
        <v>5</v>
      </c>
      <c r="AR922" s="506">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02">
        <f ca="1">COUNTIF(INDIRECT("H"&amp;(ROW()+12*(($AO922-1)*3+$AP922)-ROW())/12+5):INDIRECT("S"&amp;(ROW()+12*(($AO922-1)*3+$AP922)-ROW())/12+5),AR922)</f>
        <v>0</v>
      </c>
      <c r="AT922" s="506">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502">
        <f ca="1">COUNTIF(INDIRECT("U"&amp;(ROW()+12*(($AO922-1)*3+$AP922)-ROW())/12+5):INDIRECT("AF"&amp;(ROW()+12*(($AO922-1)*3+$AP922)-ROW())/12+5),AT922)</f>
        <v>0</v>
      </c>
      <c r="AV922" s="502">
        <f ca="1">IF(AND(AR922+AT922&gt;0,AS922+AU922&gt;0),COUNTIF(AV$6:AV921,"&gt;0")+1,0)</f>
        <v>0</v>
      </c>
    </row>
    <row r="923" spans="41:48">
      <c r="AO923" s="502">
        <v>26</v>
      </c>
      <c r="AP923" s="502">
        <v>2</v>
      </c>
      <c r="AQ923" s="502">
        <v>6</v>
      </c>
      <c r="AR923" s="506">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02">
        <f ca="1">COUNTIF(INDIRECT("H"&amp;(ROW()+12*(($AO923-1)*3+$AP923)-ROW())/12+5):INDIRECT("S"&amp;(ROW()+12*(($AO923-1)*3+$AP923)-ROW())/12+5),AR923)</f>
        <v>0</v>
      </c>
      <c r="AT923" s="506">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502">
        <f ca="1">COUNTIF(INDIRECT("U"&amp;(ROW()+12*(($AO923-1)*3+$AP923)-ROW())/12+5):INDIRECT("AF"&amp;(ROW()+12*(($AO923-1)*3+$AP923)-ROW())/12+5),AT923)</f>
        <v>0</v>
      </c>
      <c r="AV923" s="502">
        <f ca="1">IF(AND(AR923+AT923&gt;0,AS923+AU923&gt;0),COUNTIF(AV$6:AV922,"&gt;0")+1,0)</f>
        <v>0</v>
      </c>
    </row>
    <row r="924" spans="41:48">
      <c r="AO924" s="502">
        <v>26</v>
      </c>
      <c r="AP924" s="502">
        <v>2</v>
      </c>
      <c r="AQ924" s="502">
        <v>7</v>
      </c>
      <c r="AR924" s="506">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02">
        <f ca="1">COUNTIF(INDIRECT("H"&amp;(ROW()+12*(($AO924-1)*3+$AP924)-ROW())/12+5):INDIRECT("S"&amp;(ROW()+12*(($AO924-1)*3+$AP924)-ROW())/12+5),AR924)</f>
        <v>0</v>
      </c>
      <c r="AT924" s="506">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502">
        <f ca="1">COUNTIF(INDIRECT("U"&amp;(ROW()+12*(($AO924-1)*3+$AP924)-ROW())/12+5):INDIRECT("AF"&amp;(ROW()+12*(($AO924-1)*3+$AP924)-ROW())/12+5),AT924)</f>
        <v>0</v>
      </c>
      <c r="AV924" s="502">
        <f ca="1">IF(AND(AR924+AT924&gt;0,AS924+AU924&gt;0),COUNTIF(AV$6:AV923,"&gt;0")+1,0)</f>
        <v>0</v>
      </c>
    </row>
    <row r="925" spans="41:48">
      <c r="AO925" s="502">
        <v>26</v>
      </c>
      <c r="AP925" s="502">
        <v>2</v>
      </c>
      <c r="AQ925" s="502">
        <v>8</v>
      </c>
      <c r="AR925" s="506">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02">
        <f ca="1">COUNTIF(INDIRECT("H"&amp;(ROW()+12*(($AO925-1)*3+$AP925)-ROW())/12+5):INDIRECT("S"&amp;(ROW()+12*(($AO925-1)*3+$AP925)-ROW())/12+5),AR925)</f>
        <v>0</v>
      </c>
      <c r="AT925" s="506">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502">
        <f ca="1">COUNTIF(INDIRECT("U"&amp;(ROW()+12*(($AO925-1)*3+$AP925)-ROW())/12+5):INDIRECT("AF"&amp;(ROW()+12*(($AO925-1)*3+$AP925)-ROW())/12+5),AT925)</f>
        <v>0</v>
      </c>
      <c r="AV925" s="502">
        <f ca="1">IF(AND(AR925+AT925&gt;0,AS925+AU925&gt;0),COUNTIF(AV$6:AV924,"&gt;0")+1,0)</f>
        <v>0</v>
      </c>
    </row>
    <row r="926" spans="41:48">
      <c r="AO926" s="502">
        <v>26</v>
      </c>
      <c r="AP926" s="502">
        <v>2</v>
      </c>
      <c r="AQ926" s="502">
        <v>9</v>
      </c>
      <c r="AR926" s="506">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02">
        <f ca="1">COUNTIF(INDIRECT("H"&amp;(ROW()+12*(($AO926-1)*3+$AP926)-ROW())/12+5):INDIRECT("S"&amp;(ROW()+12*(($AO926-1)*3+$AP926)-ROW())/12+5),AR926)</f>
        <v>0</v>
      </c>
      <c r="AT926" s="506">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502">
        <f ca="1">COUNTIF(INDIRECT("U"&amp;(ROW()+12*(($AO926-1)*3+$AP926)-ROW())/12+5):INDIRECT("AF"&amp;(ROW()+12*(($AO926-1)*3+$AP926)-ROW())/12+5),AT926)</f>
        <v>0</v>
      </c>
      <c r="AV926" s="502">
        <f ca="1">IF(AND(AR926+AT926&gt;0,AS926+AU926&gt;0),COUNTIF(AV$6:AV925,"&gt;0")+1,0)</f>
        <v>0</v>
      </c>
    </row>
    <row r="927" spans="41:48">
      <c r="AO927" s="502">
        <v>26</v>
      </c>
      <c r="AP927" s="502">
        <v>2</v>
      </c>
      <c r="AQ927" s="502">
        <v>10</v>
      </c>
      <c r="AR927" s="506">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02">
        <f ca="1">COUNTIF(INDIRECT("H"&amp;(ROW()+12*(($AO927-1)*3+$AP927)-ROW())/12+5):INDIRECT("S"&amp;(ROW()+12*(($AO927-1)*3+$AP927)-ROW())/12+5),AR927)</f>
        <v>0</v>
      </c>
      <c r="AT927" s="506">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502">
        <f ca="1">COUNTIF(INDIRECT("U"&amp;(ROW()+12*(($AO927-1)*3+$AP927)-ROW())/12+5):INDIRECT("AF"&amp;(ROW()+12*(($AO927-1)*3+$AP927)-ROW())/12+5),AT927)</f>
        <v>0</v>
      </c>
      <c r="AV927" s="502">
        <f ca="1">IF(AND(AR927+AT927&gt;0,AS927+AU927&gt;0),COUNTIF(AV$6:AV926,"&gt;0")+1,0)</f>
        <v>0</v>
      </c>
    </row>
    <row r="928" spans="41:48">
      <c r="AO928" s="502">
        <v>26</v>
      </c>
      <c r="AP928" s="502">
        <v>2</v>
      </c>
      <c r="AQ928" s="502">
        <v>11</v>
      </c>
      <c r="AR928" s="506">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02">
        <f ca="1">COUNTIF(INDIRECT("H"&amp;(ROW()+12*(($AO928-1)*3+$AP928)-ROW())/12+5):INDIRECT("S"&amp;(ROW()+12*(($AO928-1)*3+$AP928)-ROW())/12+5),AR928)</f>
        <v>0</v>
      </c>
      <c r="AT928" s="506">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502">
        <f ca="1">COUNTIF(INDIRECT("U"&amp;(ROW()+12*(($AO928-1)*3+$AP928)-ROW())/12+5):INDIRECT("AF"&amp;(ROW()+12*(($AO928-1)*3+$AP928)-ROW())/12+5),AT928)</f>
        <v>0</v>
      </c>
      <c r="AV928" s="502">
        <f ca="1">IF(AND(AR928+AT928&gt;0,AS928+AU928&gt;0),COUNTIF(AV$6:AV927,"&gt;0")+1,0)</f>
        <v>0</v>
      </c>
    </row>
    <row r="929" spans="41:48">
      <c r="AO929" s="502">
        <v>26</v>
      </c>
      <c r="AP929" s="502">
        <v>2</v>
      </c>
      <c r="AQ929" s="502">
        <v>12</v>
      </c>
      <c r="AR929" s="506">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02">
        <f ca="1">COUNTIF(INDIRECT("H"&amp;(ROW()+12*(($AO929-1)*3+$AP929)-ROW())/12+5):INDIRECT("S"&amp;(ROW()+12*(($AO929-1)*3+$AP929)-ROW())/12+5),AR929)</f>
        <v>0</v>
      </c>
      <c r="AT929" s="506">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502">
        <f ca="1">COUNTIF(INDIRECT("U"&amp;(ROW()+12*(($AO929-1)*3+$AP929)-ROW())/12+5):INDIRECT("AF"&amp;(ROW()+12*(($AO929-1)*3+$AP929)-ROW())/12+5),AT929)</f>
        <v>0</v>
      </c>
      <c r="AV929" s="502">
        <f ca="1">IF(AND(AR929+AT929&gt;0,AS929+AU929&gt;0),COUNTIF(AV$6:AV928,"&gt;0")+1,0)</f>
        <v>0</v>
      </c>
    </row>
    <row r="930" spans="41:48">
      <c r="AO930" s="502">
        <v>26</v>
      </c>
      <c r="AP930" s="502">
        <v>3</v>
      </c>
      <c r="AQ930" s="502">
        <v>1</v>
      </c>
      <c r="AR930" s="506">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02">
        <f ca="1">COUNTIF(INDIRECT("H"&amp;(ROW()+12*(($AO930-1)*3+$AP930)-ROW())/12+5):INDIRECT("S"&amp;(ROW()+12*(($AO930-1)*3+$AP930)-ROW())/12+5),AR930)</f>
        <v>0</v>
      </c>
      <c r="AT930" s="506">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502">
        <f ca="1">COUNTIF(INDIRECT("U"&amp;(ROW()+12*(($AO930-1)*3+$AP930)-ROW())/12+5):INDIRECT("AF"&amp;(ROW()+12*(($AO930-1)*3+$AP930)-ROW())/12+5),AT930)</f>
        <v>0</v>
      </c>
      <c r="AV930" s="502">
        <f ca="1">IF(AND(AR930+AT930&gt;0,AS930+AU930&gt;0),COUNTIF(AV$6:AV929,"&gt;0")+1,0)</f>
        <v>0</v>
      </c>
    </row>
    <row r="931" spans="41:48">
      <c r="AO931" s="502">
        <v>26</v>
      </c>
      <c r="AP931" s="502">
        <v>3</v>
      </c>
      <c r="AQ931" s="502">
        <v>2</v>
      </c>
      <c r="AR931" s="506">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02">
        <f ca="1">COUNTIF(INDIRECT("H"&amp;(ROW()+12*(($AO931-1)*3+$AP931)-ROW())/12+5):INDIRECT("S"&amp;(ROW()+12*(($AO931-1)*3+$AP931)-ROW())/12+5),AR931)</f>
        <v>0</v>
      </c>
      <c r="AT931" s="506">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502">
        <f ca="1">COUNTIF(INDIRECT("U"&amp;(ROW()+12*(($AO931-1)*3+$AP931)-ROW())/12+5):INDIRECT("AF"&amp;(ROW()+12*(($AO931-1)*3+$AP931)-ROW())/12+5),AT931)</f>
        <v>0</v>
      </c>
      <c r="AV931" s="502">
        <f ca="1">IF(AND(AR931+AT931&gt;0,AS931+AU931&gt;0),COUNTIF(AV$6:AV930,"&gt;0")+1,0)</f>
        <v>0</v>
      </c>
    </row>
    <row r="932" spans="41:48">
      <c r="AO932" s="502">
        <v>26</v>
      </c>
      <c r="AP932" s="502">
        <v>3</v>
      </c>
      <c r="AQ932" s="502">
        <v>3</v>
      </c>
      <c r="AR932" s="506">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02">
        <f ca="1">COUNTIF(INDIRECT("H"&amp;(ROW()+12*(($AO932-1)*3+$AP932)-ROW())/12+5):INDIRECT("S"&amp;(ROW()+12*(($AO932-1)*3+$AP932)-ROW())/12+5),AR932)</f>
        <v>0</v>
      </c>
      <c r="AT932" s="506">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502">
        <f ca="1">COUNTIF(INDIRECT("U"&amp;(ROW()+12*(($AO932-1)*3+$AP932)-ROW())/12+5):INDIRECT("AF"&amp;(ROW()+12*(($AO932-1)*3+$AP932)-ROW())/12+5),AT932)</f>
        <v>0</v>
      </c>
      <c r="AV932" s="502">
        <f ca="1">IF(AND(AR932+AT932&gt;0,AS932+AU932&gt;0),COUNTIF(AV$6:AV931,"&gt;0")+1,0)</f>
        <v>0</v>
      </c>
    </row>
    <row r="933" spans="41:48">
      <c r="AO933" s="502">
        <v>26</v>
      </c>
      <c r="AP933" s="502">
        <v>3</v>
      </c>
      <c r="AQ933" s="502">
        <v>4</v>
      </c>
      <c r="AR933" s="506">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02">
        <f ca="1">COUNTIF(INDIRECT("H"&amp;(ROW()+12*(($AO933-1)*3+$AP933)-ROW())/12+5):INDIRECT("S"&amp;(ROW()+12*(($AO933-1)*3+$AP933)-ROW())/12+5),AR933)</f>
        <v>0</v>
      </c>
      <c r="AT933" s="506">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502">
        <f ca="1">COUNTIF(INDIRECT("U"&amp;(ROW()+12*(($AO933-1)*3+$AP933)-ROW())/12+5):INDIRECT("AF"&amp;(ROW()+12*(($AO933-1)*3+$AP933)-ROW())/12+5),AT933)</f>
        <v>0</v>
      </c>
      <c r="AV933" s="502">
        <f ca="1">IF(AND(AR933+AT933&gt;0,AS933+AU933&gt;0),COUNTIF(AV$6:AV932,"&gt;0")+1,0)</f>
        <v>0</v>
      </c>
    </row>
    <row r="934" spans="41:48">
      <c r="AO934" s="502">
        <v>26</v>
      </c>
      <c r="AP934" s="502">
        <v>3</v>
      </c>
      <c r="AQ934" s="502">
        <v>5</v>
      </c>
      <c r="AR934" s="506">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02">
        <f ca="1">COUNTIF(INDIRECT("H"&amp;(ROW()+12*(($AO934-1)*3+$AP934)-ROW())/12+5):INDIRECT("S"&amp;(ROW()+12*(($AO934-1)*3+$AP934)-ROW())/12+5),AR934)</f>
        <v>0</v>
      </c>
      <c r="AT934" s="506">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502">
        <f ca="1">COUNTIF(INDIRECT("U"&amp;(ROW()+12*(($AO934-1)*3+$AP934)-ROW())/12+5):INDIRECT("AF"&amp;(ROW()+12*(($AO934-1)*3+$AP934)-ROW())/12+5),AT934)</f>
        <v>0</v>
      </c>
      <c r="AV934" s="502">
        <f ca="1">IF(AND(AR934+AT934&gt;0,AS934+AU934&gt;0),COUNTIF(AV$6:AV933,"&gt;0")+1,0)</f>
        <v>0</v>
      </c>
    </row>
    <row r="935" spans="41:48">
      <c r="AO935" s="502">
        <v>26</v>
      </c>
      <c r="AP935" s="502">
        <v>3</v>
      </c>
      <c r="AQ935" s="502">
        <v>6</v>
      </c>
      <c r="AR935" s="506">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02">
        <f ca="1">COUNTIF(INDIRECT("H"&amp;(ROW()+12*(($AO935-1)*3+$AP935)-ROW())/12+5):INDIRECT("S"&amp;(ROW()+12*(($AO935-1)*3+$AP935)-ROW())/12+5),AR935)</f>
        <v>0</v>
      </c>
      <c r="AT935" s="506">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502">
        <f ca="1">COUNTIF(INDIRECT("U"&amp;(ROW()+12*(($AO935-1)*3+$AP935)-ROW())/12+5):INDIRECT("AF"&amp;(ROW()+12*(($AO935-1)*3+$AP935)-ROW())/12+5),AT935)</f>
        <v>0</v>
      </c>
      <c r="AV935" s="502">
        <f ca="1">IF(AND(AR935+AT935&gt;0,AS935+AU935&gt;0),COUNTIF(AV$6:AV934,"&gt;0")+1,0)</f>
        <v>0</v>
      </c>
    </row>
    <row r="936" spans="41:48">
      <c r="AO936" s="502">
        <v>26</v>
      </c>
      <c r="AP936" s="502">
        <v>3</v>
      </c>
      <c r="AQ936" s="502">
        <v>7</v>
      </c>
      <c r="AR936" s="506">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02">
        <f ca="1">COUNTIF(INDIRECT("H"&amp;(ROW()+12*(($AO936-1)*3+$AP936)-ROW())/12+5):INDIRECT("S"&amp;(ROW()+12*(($AO936-1)*3+$AP936)-ROW())/12+5),AR936)</f>
        <v>0</v>
      </c>
      <c r="AT936" s="506">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502">
        <f ca="1">COUNTIF(INDIRECT("U"&amp;(ROW()+12*(($AO936-1)*3+$AP936)-ROW())/12+5):INDIRECT("AF"&amp;(ROW()+12*(($AO936-1)*3+$AP936)-ROW())/12+5),AT936)</f>
        <v>0</v>
      </c>
      <c r="AV936" s="502">
        <f ca="1">IF(AND(AR936+AT936&gt;0,AS936+AU936&gt;0),COUNTIF(AV$6:AV935,"&gt;0")+1,0)</f>
        <v>0</v>
      </c>
    </row>
    <row r="937" spans="41:48">
      <c r="AO937" s="502">
        <v>26</v>
      </c>
      <c r="AP937" s="502">
        <v>3</v>
      </c>
      <c r="AQ937" s="502">
        <v>8</v>
      </c>
      <c r="AR937" s="506">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02">
        <f ca="1">COUNTIF(INDIRECT("H"&amp;(ROW()+12*(($AO937-1)*3+$AP937)-ROW())/12+5):INDIRECT("S"&amp;(ROW()+12*(($AO937-1)*3+$AP937)-ROW())/12+5),AR937)</f>
        <v>0</v>
      </c>
      <c r="AT937" s="506">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502">
        <f ca="1">COUNTIF(INDIRECT("U"&amp;(ROW()+12*(($AO937-1)*3+$AP937)-ROW())/12+5):INDIRECT("AF"&amp;(ROW()+12*(($AO937-1)*3+$AP937)-ROW())/12+5),AT937)</f>
        <v>0</v>
      </c>
      <c r="AV937" s="502">
        <f ca="1">IF(AND(AR937+AT937&gt;0,AS937+AU937&gt;0),COUNTIF(AV$6:AV936,"&gt;0")+1,0)</f>
        <v>0</v>
      </c>
    </row>
    <row r="938" spans="41:48">
      <c r="AO938" s="502">
        <v>26</v>
      </c>
      <c r="AP938" s="502">
        <v>3</v>
      </c>
      <c r="AQ938" s="502">
        <v>9</v>
      </c>
      <c r="AR938" s="506">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02">
        <f ca="1">COUNTIF(INDIRECT("H"&amp;(ROW()+12*(($AO938-1)*3+$AP938)-ROW())/12+5):INDIRECT("S"&amp;(ROW()+12*(($AO938-1)*3+$AP938)-ROW())/12+5),AR938)</f>
        <v>0</v>
      </c>
      <c r="AT938" s="506">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502">
        <f ca="1">COUNTIF(INDIRECT("U"&amp;(ROW()+12*(($AO938-1)*3+$AP938)-ROW())/12+5):INDIRECT("AF"&amp;(ROW()+12*(($AO938-1)*3+$AP938)-ROW())/12+5),AT938)</f>
        <v>0</v>
      </c>
      <c r="AV938" s="502">
        <f ca="1">IF(AND(AR938+AT938&gt;0,AS938+AU938&gt;0),COUNTIF(AV$6:AV937,"&gt;0")+1,0)</f>
        <v>0</v>
      </c>
    </row>
    <row r="939" spans="41:48">
      <c r="AO939" s="502">
        <v>26</v>
      </c>
      <c r="AP939" s="502">
        <v>3</v>
      </c>
      <c r="AQ939" s="502">
        <v>10</v>
      </c>
      <c r="AR939" s="506">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02">
        <f ca="1">COUNTIF(INDIRECT("H"&amp;(ROW()+12*(($AO939-1)*3+$AP939)-ROW())/12+5):INDIRECT("S"&amp;(ROW()+12*(($AO939-1)*3+$AP939)-ROW())/12+5),AR939)</f>
        <v>0</v>
      </c>
      <c r="AT939" s="506">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502">
        <f ca="1">COUNTIF(INDIRECT("U"&amp;(ROW()+12*(($AO939-1)*3+$AP939)-ROW())/12+5):INDIRECT("AF"&amp;(ROW()+12*(($AO939-1)*3+$AP939)-ROW())/12+5),AT939)</f>
        <v>0</v>
      </c>
      <c r="AV939" s="502">
        <f ca="1">IF(AND(AR939+AT939&gt;0,AS939+AU939&gt;0),COUNTIF(AV$6:AV938,"&gt;0")+1,0)</f>
        <v>0</v>
      </c>
    </row>
    <row r="940" spans="41:48">
      <c r="AO940" s="502">
        <v>26</v>
      </c>
      <c r="AP940" s="502">
        <v>3</v>
      </c>
      <c r="AQ940" s="502">
        <v>11</v>
      </c>
      <c r="AR940" s="506">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02">
        <f ca="1">COUNTIF(INDIRECT("H"&amp;(ROW()+12*(($AO940-1)*3+$AP940)-ROW())/12+5):INDIRECT("S"&amp;(ROW()+12*(($AO940-1)*3+$AP940)-ROW())/12+5),AR940)</f>
        <v>0</v>
      </c>
      <c r="AT940" s="506">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502">
        <f ca="1">COUNTIF(INDIRECT("U"&amp;(ROW()+12*(($AO940-1)*3+$AP940)-ROW())/12+5):INDIRECT("AF"&amp;(ROW()+12*(($AO940-1)*3+$AP940)-ROW())/12+5),AT940)</f>
        <v>0</v>
      </c>
      <c r="AV940" s="502">
        <f ca="1">IF(AND(AR940+AT940&gt;0,AS940+AU940&gt;0),COUNTIF(AV$6:AV939,"&gt;0")+1,0)</f>
        <v>0</v>
      </c>
    </row>
    <row r="941" spans="41:48">
      <c r="AO941" s="502">
        <v>26</v>
      </c>
      <c r="AP941" s="502">
        <v>3</v>
      </c>
      <c r="AQ941" s="502">
        <v>12</v>
      </c>
      <c r="AR941" s="506">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02">
        <f ca="1">COUNTIF(INDIRECT("H"&amp;(ROW()+12*(($AO941-1)*3+$AP941)-ROW())/12+5):INDIRECT("S"&amp;(ROW()+12*(($AO941-1)*3+$AP941)-ROW())/12+5),AR941)</f>
        <v>0</v>
      </c>
      <c r="AT941" s="506">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502">
        <f ca="1">COUNTIF(INDIRECT("U"&amp;(ROW()+12*(($AO941-1)*3+$AP941)-ROW())/12+5):INDIRECT("AF"&amp;(ROW()+12*(($AO941-1)*3+$AP941)-ROW())/12+5),AT941)</f>
        <v>0</v>
      </c>
      <c r="AV941" s="502">
        <f ca="1">IF(AND(AR941+AT941&gt;0,AS941+AU941&gt;0),COUNTIF(AV$6:AV940,"&gt;0")+1,0)</f>
        <v>0</v>
      </c>
    </row>
    <row r="942" spans="41:48">
      <c r="AO942" s="502">
        <v>27</v>
      </c>
      <c r="AP942" s="502">
        <v>1</v>
      </c>
      <c r="AQ942" s="502">
        <v>1</v>
      </c>
      <c r="AR942" s="506">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02">
        <f ca="1">COUNTIF(INDIRECT("H"&amp;(ROW()+12*(($AO942-1)*3+$AP942)-ROW())/12+5):INDIRECT("S"&amp;(ROW()+12*(($AO942-1)*3+$AP942)-ROW())/12+5),AR942)</f>
        <v>0</v>
      </c>
      <c r="AT942" s="506">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502">
        <f ca="1">COUNTIF(INDIRECT("U"&amp;(ROW()+12*(($AO942-1)*3+$AP942)-ROW())/12+5):INDIRECT("AF"&amp;(ROW()+12*(($AO942-1)*3+$AP942)-ROW())/12+5),AT942)</f>
        <v>0</v>
      </c>
      <c r="AV942" s="502">
        <f ca="1">IF(AND(AR942+AT942&gt;0,AS942+AU942&gt;0),COUNTIF(AV$6:AV941,"&gt;0")+1,0)</f>
        <v>0</v>
      </c>
    </row>
    <row r="943" spans="41:48">
      <c r="AO943" s="502">
        <v>27</v>
      </c>
      <c r="AP943" s="502">
        <v>1</v>
      </c>
      <c r="AQ943" s="502">
        <v>2</v>
      </c>
      <c r="AR943" s="506">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02">
        <f ca="1">COUNTIF(INDIRECT("H"&amp;(ROW()+12*(($AO943-1)*3+$AP943)-ROW())/12+5):INDIRECT("S"&amp;(ROW()+12*(($AO943-1)*3+$AP943)-ROW())/12+5),AR943)</f>
        <v>0</v>
      </c>
      <c r="AT943" s="506">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502">
        <f ca="1">COUNTIF(INDIRECT("U"&amp;(ROW()+12*(($AO943-1)*3+$AP943)-ROW())/12+5):INDIRECT("AF"&amp;(ROW()+12*(($AO943-1)*3+$AP943)-ROW())/12+5),AT943)</f>
        <v>0</v>
      </c>
      <c r="AV943" s="502">
        <f ca="1">IF(AND(AR943+AT943&gt;0,AS943+AU943&gt;0),COUNTIF(AV$6:AV942,"&gt;0")+1,0)</f>
        <v>0</v>
      </c>
    </row>
    <row r="944" spans="41:48">
      <c r="AO944" s="502">
        <v>27</v>
      </c>
      <c r="AP944" s="502">
        <v>1</v>
      </c>
      <c r="AQ944" s="502">
        <v>3</v>
      </c>
      <c r="AR944" s="506">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02">
        <f ca="1">COUNTIF(INDIRECT("H"&amp;(ROW()+12*(($AO944-1)*3+$AP944)-ROW())/12+5):INDIRECT("S"&amp;(ROW()+12*(($AO944-1)*3+$AP944)-ROW())/12+5),AR944)</f>
        <v>0</v>
      </c>
      <c r="AT944" s="506">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502">
        <f ca="1">COUNTIF(INDIRECT("U"&amp;(ROW()+12*(($AO944-1)*3+$AP944)-ROW())/12+5):INDIRECT("AF"&amp;(ROW()+12*(($AO944-1)*3+$AP944)-ROW())/12+5),AT944)</f>
        <v>0</v>
      </c>
      <c r="AV944" s="502">
        <f ca="1">IF(AND(AR944+AT944&gt;0,AS944+AU944&gt;0),COUNTIF(AV$6:AV943,"&gt;0")+1,0)</f>
        <v>0</v>
      </c>
    </row>
    <row r="945" spans="41:48">
      <c r="AO945" s="502">
        <v>27</v>
      </c>
      <c r="AP945" s="502">
        <v>1</v>
      </c>
      <c r="AQ945" s="502">
        <v>4</v>
      </c>
      <c r="AR945" s="506">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02">
        <f ca="1">COUNTIF(INDIRECT("H"&amp;(ROW()+12*(($AO945-1)*3+$AP945)-ROW())/12+5):INDIRECT("S"&amp;(ROW()+12*(($AO945-1)*3+$AP945)-ROW())/12+5),AR945)</f>
        <v>0</v>
      </c>
      <c r="AT945" s="506">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502">
        <f ca="1">COUNTIF(INDIRECT("U"&amp;(ROW()+12*(($AO945-1)*3+$AP945)-ROW())/12+5):INDIRECT("AF"&amp;(ROW()+12*(($AO945-1)*3+$AP945)-ROW())/12+5),AT945)</f>
        <v>0</v>
      </c>
      <c r="AV945" s="502">
        <f ca="1">IF(AND(AR945+AT945&gt;0,AS945+AU945&gt;0),COUNTIF(AV$6:AV944,"&gt;0")+1,0)</f>
        <v>0</v>
      </c>
    </row>
    <row r="946" spans="41:48">
      <c r="AO946" s="502">
        <v>27</v>
      </c>
      <c r="AP946" s="502">
        <v>1</v>
      </c>
      <c r="AQ946" s="502">
        <v>5</v>
      </c>
      <c r="AR946" s="506">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02">
        <f ca="1">COUNTIF(INDIRECT("H"&amp;(ROW()+12*(($AO946-1)*3+$AP946)-ROW())/12+5):INDIRECT("S"&amp;(ROW()+12*(($AO946-1)*3+$AP946)-ROW())/12+5),AR946)</f>
        <v>0</v>
      </c>
      <c r="AT946" s="506">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502">
        <f ca="1">COUNTIF(INDIRECT("U"&amp;(ROW()+12*(($AO946-1)*3+$AP946)-ROW())/12+5):INDIRECT("AF"&amp;(ROW()+12*(($AO946-1)*3+$AP946)-ROW())/12+5),AT946)</f>
        <v>0</v>
      </c>
      <c r="AV946" s="502">
        <f ca="1">IF(AND(AR946+AT946&gt;0,AS946+AU946&gt;0),COUNTIF(AV$6:AV945,"&gt;0")+1,0)</f>
        <v>0</v>
      </c>
    </row>
    <row r="947" spans="41:48">
      <c r="AO947" s="502">
        <v>27</v>
      </c>
      <c r="AP947" s="502">
        <v>1</v>
      </c>
      <c r="AQ947" s="502">
        <v>6</v>
      </c>
      <c r="AR947" s="506">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02">
        <f ca="1">COUNTIF(INDIRECT("H"&amp;(ROW()+12*(($AO947-1)*3+$AP947)-ROW())/12+5):INDIRECT("S"&amp;(ROW()+12*(($AO947-1)*3+$AP947)-ROW())/12+5),AR947)</f>
        <v>0</v>
      </c>
      <c r="AT947" s="506">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502">
        <f ca="1">COUNTIF(INDIRECT("U"&amp;(ROW()+12*(($AO947-1)*3+$AP947)-ROW())/12+5):INDIRECT("AF"&amp;(ROW()+12*(($AO947-1)*3+$AP947)-ROW())/12+5),AT947)</f>
        <v>0</v>
      </c>
      <c r="AV947" s="502">
        <f ca="1">IF(AND(AR947+AT947&gt;0,AS947+AU947&gt;0),COUNTIF(AV$6:AV946,"&gt;0")+1,0)</f>
        <v>0</v>
      </c>
    </row>
    <row r="948" spans="41:48">
      <c r="AO948" s="502">
        <v>27</v>
      </c>
      <c r="AP948" s="502">
        <v>1</v>
      </c>
      <c r="AQ948" s="502">
        <v>7</v>
      </c>
      <c r="AR948" s="506">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02">
        <f ca="1">COUNTIF(INDIRECT("H"&amp;(ROW()+12*(($AO948-1)*3+$AP948)-ROW())/12+5):INDIRECT("S"&amp;(ROW()+12*(($AO948-1)*3+$AP948)-ROW())/12+5),AR948)</f>
        <v>0</v>
      </c>
      <c r="AT948" s="506">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502">
        <f ca="1">COUNTIF(INDIRECT("U"&amp;(ROW()+12*(($AO948-1)*3+$AP948)-ROW())/12+5):INDIRECT("AF"&amp;(ROW()+12*(($AO948-1)*3+$AP948)-ROW())/12+5),AT948)</f>
        <v>0</v>
      </c>
      <c r="AV948" s="502">
        <f ca="1">IF(AND(AR948+AT948&gt;0,AS948+AU948&gt;0),COUNTIF(AV$6:AV947,"&gt;0")+1,0)</f>
        <v>0</v>
      </c>
    </row>
    <row r="949" spans="41:48">
      <c r="AO949" s="502">
        <v>27</v>
      </c>
      <c r="AP949" s="502">
        <v>1</v>
      </c>
      <c r="AQ949" s="502">
        <v>8</v>
      </c>
      <c r="AR949" s="506">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02">
        <f ca="1">COUNTIF(INDIRECT("H"&amp;(ROW()+12*(($AO949-1)*3+$AP949)-ROW())/12+5):INDIRECT("S"&amp;(ROW()+12*(($AO949-1)*3+$AP949)-ROW())/12+5),AR949)</f>
        <v>0</v>
      </c>
      <c r="AT949" s="506">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502">
        <f ca="1">COUNTIF(INDIRECT("U"&amp;(ROW()+12*(($AO949-1)*3+$AP949)-ROW())/12+5):INDIRECT("AF"&amp;(ROW()+12*(($AO949-1)*3+$AP949)-ROW())/12+5),AT949)</f>
        <v>0</v>
      </c>
      <c r="AV949" s="502">
        <f ca="1">IF(AND(AR949+AT949&gt;0,AS949+AU949&gt;0),COUNTIF(AV$6:AV948,"&gt;0")+1,0)</f>
        <v>0</v>
      </c>
    </row>
    <row r="950" spans="41:48">
      <c r="AO950" s="502">
        <v>27</v>
      </c>
      <c r="AP950" s="502">
        <v>1</v>
      </c>
      <c r="AQ950" s="502">
        <v>9</v>
      </c>
      <c r="AR950" s="506">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02">
        <f ca="1">COUNTIF(INDIRECT("H"&amp;(ROW()+12*(($AO950-1)*3+$AP950)-ROW())/12+5):INDIRECT("S"&amp;(ROW()+12*(($AO950-1)*3+$AP950)-ROW())/12+5),AR950)</f>
        <v>0</v>
      </c>
      <c r="AT950" s="506">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502">
        <f ca="1">COUNTIF(INDIRECT("U"&amp;(ROW()+12*(($AO950-1)*3+$AP950)-ROW())/12+5):INDIRECT("AF"&amp;(ROW()+12*(($AO950-1)*3+$AP950)-ROW())/12+5),AT950)</f>
        <v>0</v>
      </c>
      <c r="AV950" s="502">
        <f ca="1">IF(AND(AR950+AT950&gt;0,AS950+AU950&gt;0),COUNTIF(AV$6:AV949,"&gt;0")+1,0)</f>
        <v>0</v>
      </c>
    </row>
    <row r="951" spans="41:48">
      <c r="AO951" s="502">
        <v>27</v>
      </c>
      <c r="AP951" s="502">
        <v>1</v>
      </c>
      <c r="AQ951" s="502">
        <v>10</v>
      </c>
      <c r="AR951" s="506">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02">
        <f ca="1">COUNTIF(INDIRECT("H"&amp;(ROW()+12*(($AO951-1)*3+$AP951)-ROW())/12+5):INDIRECT("S"&amp;(ROW()+12*(($AO951-1)*3+$AP951)-ROW())/12+5),AR951)</f>
        <v>0</v>
      </c>
      <c r="AT951" s="506">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502">
        <f ca="1">COUNTIF(INDIRECT("U"&amp;(ROW()+12*(($AO951-1)*3+$AP951)-ROW())/12+5):INDIRECT("AF"&amp;(ROW()+12*(($AO951-1)*3+$AP951)-ROW())/12+5),AT951)</f>
        <v>0</v>
      </c>
      <c r="AV951" s="502">
        <f ca="1">IF(AND(AR951+AT951&gt;0,AS951+AU951&gt;0),COUNTIF(AV$6:AV950,"&gt;0")+1,0)</f>
        <v>0</v>
      </c>
    </row>
    <row r="952" spans="41:48">
      <c r="AO952" s="502">
        <v>27</v>
      </c>
      <c r="AP952" s="502">
        <v>1</v>
      </c>
      <c r="AQ952" s="502">
        <v>11</v>
      </c>
      <c r="AR952" s="506">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02">
        <f ca="1">COUNTIF(INDIRECT("H"&amp;(ROW()+12*(($AO952-1)*3+$AP952)-ROW())/12+5):INDIRECT("S"&amp;(ROW()+12*(($AO952-1)*3+$AP952)-ROW())/12+5),AR952)</f>
        <v>0</v>
      </c>
      <c r="AT952" s="506">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502">
        <f ca="1">COUNTIF(INDIRECT("U"&amp;(ROW()+12*(($AO952-1)*3+$AP952)-ROW())/12+5):INDIRECT("AF"&amp;(ROW()+12*(($AO952-1)*3+$AP952)-ROW())/12+5),AT952)</f>
        <v>0</v>
      </c>
      <c r="AV952" s="502">
        <f ca="1">IF(AND(AR952+AT952&gt;0,AS952+AU952&gt;0),COUNTIF(AV$6:AV951,"&gt;0")+1,0)</f>
        <v>0</v>
      </c>
    </row>
    <row r="953" spans="41:48">
      <c r="AO953" s="502">
        <v>27</v>
      </c>
      <c r="AP953" s="502">
        <v>1</v>
      </c>
      <c r="AQ953" s="502">
        <v>12</v>
      </c>
      <c r="AR953" s="506">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02">
        <f ca="1">COUNTIF(INDIRECT("H"&amp;(ROW()+12*(($AO953-1)*3+$AP953)-ROW())/12+5):INDIRECT("S"&amp;(ROW()+12*(($AO953-1)*3+$AP953)-ROW())/12+5),AR953)</f>
        <v>0</v>
      </c>
      <c r="AT953" s="506">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502">
        <f ca="1">COUNTIF(INDIRECT("U"&amp;(ROW()+12*(($AO953-1)*3+$AP953)-ROW())/12+5):INDIRECT("AF"&amp;(ROW()+12*(($AO953-1)*3+$AP953)-ROW())/12+5),AT953)</f>
        <v>0</v>
      </c>
      <c r="AV953" s="502">
        <f ca="1">IF(AND(AR953+AT953&gt;0,AS953+AU953&gt;0),COUNTIF(AV$6:AV952,"&gt;0")+1,0)</f>
        <v>0</v>
      </c>
    </row>
    <row r="954" spans="41:48">
      <c r="AO954" s="502">
        <v>27</v>
      </c>
      <c r="AP954" s="502">
        <v>2</v>
      </c>
      <c r="AQ954" s="502">
        <v>1</v>
      </c>
      <c r="AR954" s="506">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02">
        <f ca="1">COUNTIF(INDIRECT("H"&amp;(ROW()+12*(($AO954-1)*3+$AP954)-ROW())/12+5):INDIRECT("S"&amp;(ROW()+12*(($AO954-1)*3+$AP954)-ROW())/12+5),AR954)</f>
        <v>0</v>
      </c>
      <c r="AT954" s="506">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502">
        <f ca="1">COUNTIF(INDIRECT("U"&amp;(ROW()+12*(($AO954-1)*3+$AP954)-ROW())/12+5):INDIRECT("AF"&amp;(ROW()+12*(($AO954-1)*3+$AP954)-ROW())/12+5),AT954)</f>
        <v>0</v>
      </c>
      <c r="AV954" s="502">
        <f ca="1">IF(AND(AR954+AT954&gt;0,AS954+AU954&gt;0),COUNTIF(AV$6:AV953,"&gt;0")+1,0)</f>
        <v>0</v>
      </c>
    </row>
    <row r="955" spans="41:48">
      <c r="AO955" s="502">
        <v>27</v>
      </c>
      <c r="AP955" s="502">
        <v>2</v>
      </c>
      <c r="AQ955" s="502">
        <v>2</v>
      </c>
      <c r="AR955" s="506">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02">
        <f ca="1">COUNTIF(INDIRECT("H"&amp;(ROW()+12*(($AO955-1)*3+$AP955)-ROW())/12+5):INDIRECT("S"&amp;(ROW()+12*(($AO955-1)*3+$AP955)-ROW())/12+5),AR955)</f>
        <v>0</v>
      </c>
      <c r="AT955" s="506">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502">
        <f ca="1">COUNTIF(INDIRECT("U"&amp;(ROW()+12*(($AO955-1)*3+$AP955)-ROW())/12+5):INDIRECT("AF"&amp;(ROW()+12*(($AO955-1)*3+$AP955)-ROW())/12+5),AT955)</f>
        <v>0</v>
      </c>
      <c r="AV955" s="502">
        <f ca="1">IF(AND(AR955+AT955&gt;0,AS955+AU955&gt;0),COUNTIF(AV$6:AV954,"&gt;0")+1,0)</f>
        <v>0</v>
      </c>
    </row>
    <row r="956" spans="41:48">
      <c r="AO956" s="502">
        <v>27</v>
      </c>
      <c r="AP956" s="502">
        <v>2</v>
      </c>
      <c r="AQ956" s="502">
        <v>3</v>
      </c>
      <c r="AR956" s="506">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02">
        <f ca="1">COUNTIF(INDIRECT("H"&amp;(ROW()+12*(($AO956-1)*3+$AP956)-ROW())/12+5):INDIRECT("S"&amp;(ROW()+12*(($AO956-1)*3+$AP956)-ROW())/12+5),AR956)</f>
        <v>0</v>
      </c>
      <c r="AT956" s="506">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502">
        <f ca="1">COUNTIF(INDIRECT("U"&amp;(ROW()+12*(($AO956-1)*3+$AP956)-ROW())/12+5):INDIRECT("AF"&amp;(ROW()+12*(($AO956-1)*3+$AP956)-ROW())/12+5),AT956)</f>
        <v>0</v>
      </c>
      <c r="AV956" s="502">
        <f ca="1">IF(AND(AR956+AT956&gt;0,AS956+AU956&gt;0),COUNTIF(AV$6:AV955,"&gt;0")+1,0)</f>
        <v>0</v>
      </c>
    </row>
    <row r="957" spans="41:48">
      <c r="AO957" s="502">
        <v>27</v>
      </c>
      <c r="AP957" s="502">
        <v>2</v>
      </c>
      <c r="AQ957" s="502">
        <v>4</v>
      </c>
      <c r="AR957" s="506">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02">
        <f ca="1">COUNTIF(INDIRECT("H"&amp;(ROW()+12*(($AO957-1)*3+$AP957)-ROW())/12+5):INDIRECT("S"&amp;(ROW()+12*(($AO957-1)*3+$AP957)-ROW())/12+5),AR957)</f>
        <v>0</v>
      </c>
      <c r="AT957" s="506">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502">
        <f ca="1">COUNTIF(INDIRECT("U"&amp;(ROW()+12*(($AO957-1)*3+$AP957)-ROW())/12+5):INDIRECT("AF"&amp;(ROW()+12*(($AO957-1)*3+$AP957)-ROW())/12+5),AT957)</f>
        <v>0</v>
      </c>
      <c r="AV957" s="502">
        <f ca="1">IF(AND(AR957+AT957&gt;0,AS957+AU957&gt;0),COUNTIF(AV$6:AV956,"&gt;0")+1,0)</f>
        <v>0</v>
      </c>
    </row>
    <row r="958" spans="41:48">
      <c r="AO958" s="502">
        <v>27</v>
      </c>
      <c r="AP958" s="502">
        <v>2</v>
      </c>
      <c r="AQ958" s="502">
        <v>5</v>
      </c>
      <c r="AR958" s="506">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02">
        <f ca="1">COUNTIF(INDIRECT("H"&amp;(ROW()+12*(($AO958-1)*3+$AP958)-ROW())/12+5):INDIRECT("S"&amp;(ROW()+12*(($AO958-1)*3+$AP958)-ROW())/12+5),AR958)</f>
        <v>0</v>
      </c>
      <c r="AT958" s="506">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502">
        <f ca="1">COUNTIF(INDIRECT("U"&amp;(ROW()+12*(($AO958-1)*3+$AP958)-ROW())/12+5):INDIRECT("AF"&amp;(ROW()+12*(($AO958-1)*3+$AP958)-ROW())/12+5),AT958)</f>
        <v>0</v>
      </c>
      <c r="AV958" s="502">
        <f ca="1">IF(AND(AR958+AT958&gt;0,AS958+AU958&gt;0),COUNTIF(AV$6:AV957,"&gt;0")+1,0)</f>
        <v>0</v>
      </c>
    </row>
    <row r="959" spans="41:48">
      <c r="AO959" s="502">
        <v>27</v>
      </c>
      <c r="AP959" s="502">
        <v>2</v>
      </c>
      <c r="AQ959" s="502">
        <v>6</v>
      </c>
      <c r="AR959" s="506">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02">
        <f ca="1">COUNTIF(INDIRECT("H"&amp;(ROW()+12*(($AO959-1)*3+$AP959)-ROW())/12+5):INDIRECT("S"&amp;(ROW()+12*(($AO959-1)*3+$AP959)-ROW())/12+5),AR959)</f>
        <v>0</v>
      </c>
      <c r="AT959" s="506">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502">
        <f ca="1">COUNTIF(INDIRECT("U"&amp;(ROW()+12*(($AO959-1)*3+$AP959)-ROW())/12+5):INDIRECT("AF"&amp;(ROW()+12*(($AO959-1)*3+$AP959)-ROW())/12+5),AT959)</f>
        <v>0</v>
      </c>
      <c r="AV959" s="502">
        <f ca="1">IF(AND(AR959+AT959&gt;0,AS959+AU959&gt;0),COUNTIF(AV$6:AV958,"&gt;0")+1,0)</f>
        <v>0</v>
      </c>
    </row>
    <row r="960" spans="41:48">
      <c r="AO960" s="502">
        <v>27</v>
      </c>
      <c r="AP960" s="502">
        <v>2</v>
      </c>
      <c r="AQ960" s="502">
        <v>7</v>
      </c>
      <c r="AR960" s="506">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02">
        <f ca="1">COUNTIF(INDIRECT("H"&amp;(ROW()+12*(($AO960-1)*3+$AP960)-ROW())/12+5):INDIRECT("S"&amp;(ROW()+12*(($AO960-1)*3+$AP960)-ROW())/12+5),AR960)</f>
        <v>0</v>
      </c>
      <c r="AT960" s="506">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502">
        <f ca="1">COUNTIF(INDIRECT("U"&amp;(ROW()+12*(($AO960-1)*3+$AP960)-ROW())/12+5):INDIRECT("AF"&amp;(ROW()+12*(($AO960-1)*3+$AP960)-ROW())/12+5),AT960)</f>
        <v>0</v>
      </c>
      <c r="AV960" s="502">
        <f ca="1">IF(AND(AR960+AT960&gt;0,AS960+AU960&gt;0),COUNTIF(AV$6:AV959,"&gt;0")+1,0)</f>
        <v>0</v>
      </c>
    </row>
    <row r="961" spans="41:48">
      <c r="AO961" s="502">
        <v>27</v>
      </c>
      <c r="AP961" s="502">
        <v>2</v>
      </c>
      <c r="AQ961" s="502">
        <v>8</v>
      </c>
      <c r="AR961" s="506">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02">
        <f ca="1">COUNTIF(INDIRECT("H"&amp;(ROW()+12*(($AO961-1)*3+$AP961)-ROW())/12+5):INDIRECT("S"&amp;(ROW()+12*(($AO961-1)*3+$AP961)-ROW())/12+5),AR961)</f>
        <v>0</v>
      </c>
      <c r="AT961" s="506">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502">
        <f ca="1">COUNTIF(INDIRECT("U"&amp;(ROW()+12*(($AO961-1)*3+$AP961)-ROW())/12+5):INDIRECT("AF"&amp;(ROW()+12*(($AO961-1)*3+$AP961)-ROW())/12+5),AT961)</f>
        <v>0</v>
      </c>
      <c r="AV961" s="502">
        <f ca="1">IF(AND(AR961+AT961&gt;0,AS961+AU961&gt;0),COUNTIF(AV$6:AV960,"&gt;0")+1,0)</f>
        <v>0</v>
      </c>
    </row>
    <row r="962" spans="41:48">
      <c r="AO962" s="502">
        <v>27</v>
      </c>
      <c r="AP962" s="502">
        <v>2</v>
      </c>
      <c r="AQ962" s="502">
        <v>9</v>
      </c>
      <c r="AR962" s="506">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02">
        <f ca="1">COUNTIF(INDIRECT("H"&amp;(ROW()+12*(($AO962-1)*3+$AP962)-ROW())/12+5):INDIRECT("S"&amp;(ROW()+12*(($AO962-1)*3+$AP962)-ROW())/12+5),AR962)</f>
        <v>0</v>
      </c>
      <c r="AT962" s="506">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502">
        <f ca="1">COUNTIF(INDIRECT("U"&amp;(ROW()+12*(($AO962-1)*3+$AP962)-ROW())/12+5):INDIRECT("AF"&amp;(ROW()+12*(($AO962-1)*3+$AP962)-ROW())/12+5),AT962)</f>
        <v>0</v>
      </c>
      <c r="AV962" s="502">
        <f ca="1">IF(AND(AR962+AT962&gt;0,AS962+AU962&gt;0),COUNTIF(AV$6:AV961,"&gt;0")+1,0)</f>
        <v>0</v>
      </c>
    </row>
    <row r="963" spans="41:48">
      <c r="AO963" s="502">
        <v>27</v>
      </c>
      <c r="AP963" s="502">
        <v>2</v>
      </c>
      <c r="AQ963" s="502">
        <v>10</v>
      </c>
      <c r="AR963" s="506">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02">
        <f ca="1">COUNTIF(INDIRECT("H"&amp;(ROW()+12*(($AO963-1)*3+$AP963)-ROW())/12+5):INDIRECT("S"&amp;(ROW()+12*(($AO963-1)*3+$AP963)-ROW())/12+5),AR963)</f>
        <v>0</v>
      </c>
      <c r="AT963" s="506">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502">
        <f ca="1">COUNTIF(INDIRECT("U"&amp;(ROW()+12*(($AO963-1)*3+$AP963)-ROW())/12+5):INDIRECT("AF"&amp;(ROW()+12*(($AO963-1)*3+$AP963)-ROW())/12+5),AT963)</f>
        <v>0</v>
      </c>
      <c r="AV963" s="502">
        <f ca="1">IF(AND(AR963+AT963&gt;0,AS963+AU963&gt;0),COUNTIF(AV$6:AV962,"&gt;0")+1,0)</f>
        <v>0</v>
      </c>
    </row>
    <row r="964" spans="41:48">
      <c r="AO964" s="502">
        <v>27</v>
      </c>
      <c r="AP964" s="502">
        <v>2</v>
      </c>
      <c r="AQ964" s="502">
        <v>11</v>
      </c>
      <c r="AR964" s="506">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02">
        <f ca="1">COUNTIF(INDIRECT("H"&amp;(ROW()+12*(($AO964-1)*3+$AP964)-ROW())/12+5):INDIRECT("S"&amp;(ROW()+12*(($AO964-1)*3+$AP964)-ROW())/12+5),AR964)</f>
        <v>0</v>
      </c>
      <c r="AT964" s="506">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502">
        <f ca="1">COUNTIF(INDIRECT("U"&amp;(ROW()+12*(($AO964-1)*3+$AP964)-ROW())/12+5):INDIRECT("AF"&amp;(ROW()+12*(($AO964-1)*3+$AP964)-ROW())/12+5),AT964)</f>
        <v>0</v>
      </c>
      <c r="AV964" s="502">
        <f ca="1">IF(AND(AR964+AT964&gt;0,AS964+AU964&gt;0),COUNTIF(AV$6:AV963,"&gt;0")+1,0)</f>
        <v>0</v>
      </c>
    </row>
    <row r="965" spans="41:48">
      <c r="AO965" s="502">
        <v>27</v>
      </c>
      <c r="AP965" s="502">
        <v>2</v>
      </c>
      <c r="AQ965" s="502">
        <v>12</v>
      </c>
      <c r="AR965" s="506">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02">
        <f ca="1">COUNTIF(INDIRECT("H"&amp;(ROW()+12*(($AO965-1)*3+$AP965)-ROW())/12+5):INDIRECT("S"&amp;(ROW()+12*(($AO965-1)*3+$AP965)-ROW())/12+5),AR965)</f>
        <v>0</v>
      </c>
      <c r="AT965" s="506">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502">
        <f ca="1">COUNTIF(INDIRECT("U"&amp;(ROW()+12*(($AO965-1)*3+$AP965)-ROW())/12+5):INDIRECT("AF"&amp;(ROW()+12*(($AO965-1)*3+$AP965)-ROW())/12+5),AT965)</f>
        <v>0</v>
      </c>
      <c r="AV965" s="502">
        <f ca="1">IF(AND(AR965+AT965&gt;0,AS965+AU965&gt;0),COUNTIF(AV$6:AV964,"&gt;0")+1,0)</f>
        <v>0</v>
      </c>
    </row>
    <row r="966" spans="41:48">
      <c r="AO966" s="502">
        <v>27</v>
      </c>
      <c r="AP966" s="502">
        <v>3</v>
      </c>
      <c r="AQ966" s="502">
        <v>1</v>
      </c>
      <c r="AR966" s="506">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02">
        <f ca="1">COUNTIF(INDIRECT("H"&amp;(ROW()+12*(($AO966-1)*3+$AP966)-ROW())/12+5):INDIRECT("S"&amp;(ROW()+12*(($AO966-1)*3+$AP966)-ROW())/12+5),AR966)</f>
        <v>0</v>
      </c>
      <c r="AT966" s="506">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502">
        <f ca="1">COUNTIF(INDIRECT("U"&amp;(ROW()+12*(($AO966-1)*3+$AP966)-ROW())/12+5):INDIRECT("AF"&amp;(ROW()+12*(($AO966-1)*3+$AP966)-ROW())/12+5),AT966)</f>
        <v>0</v>
      </c>
      <c r="AV966" s="502">
        <f ca="1">IF(AND(AR966+AT966&gt;0,AS966+AU966&gt;0),COUNTIF(AV$6:AV965,"&gt;0")+1,0)</f>
        <v>0</v>
      </c>
    </row>
    <row r="967" spans="41:48">
      <c r="AO967" s="502">
        <v>27</v>
      </c>
      <c r="AP967" s="502">
        <v>3</v>
      </c>
      <c r="AQ967" s="502">
        <v>2</v>
      </c>
      <c r="AR967" s="506">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02">
        <f ca="1">COUNTIF(INDIRECT("H"&amp;(ROW()+12*(($AO967-1)*3+$AP967)-ROW())/12+5):INDIRECT("S"&amp;(ROW()+12*(($AO967-1)*3+$AP967)-ROW())/12+5),AR967)</f>
        <v>0</v>
      </c>
      <c r="AT967" s="506">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502">
        <f ca="1">COUNTIF(INDIRECT("U"&amp;(ROW()+12*(($AO967-1)*3+$AP967)-ROW())/12+5):INDIRECT("AF"&amp;(ROW()+12*(($AO967-1)*3+$AP967)-ROW())/12+5),AT967)</f>
        <v>0</v>
      </c>
      <c r="AV967" s="502">
        <f ca="1">IF(AND(AR967+AT967&gt;0,AS967+AU967&gt;0),COUNTIF(AV$6:AV966,"&gt;0")+1,0)</f>
        <v>0</v>
      </c>
    </row>
    <row r="968" spans="41:48">
      <c r="AO968" s="502">
        <v>27</v>
      </c>
      <c r="AP968" s="502">
        <v>3</v>
      </c>
      <c r="AQ968" s="502">
        <v>3</v>
      </c>
      <c r="AR968" s="506">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02">
        <f ca="1">COUNTIF(INDIRECT("H"&amp;(ROW()+12*(($AO968-1)*3+$AP968)-ROW())/12+5):INDIRECT("S"&amp;(ROW()+12*(($AO968-1)*3+$AP968)-ROW())/12+5),AR968)</f>
        <v>0</v>
      </c>
      <c r="AT968" s="506">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502">
        <f ca="1">COUNTIF(INDIRECT("U"&amp;(ROW()+12*(($AO968-1)*3+$AP968)-ROW())/12+5):INDIRECT("AF"&amp;(ROW()+12*(($AO968-1)*3+$AP968)-ROW())/12+5),AT968)</f>
        <v>0</v>
      </c>
      <c r="AV968" s="502">
        <f ca="1">IF(AND(AR968+AT968&gt;0,AS968+AU968&gt;0),COUNTIF(AV$6:AV967,"&gt;0")+1,0)</f>
        <v>0</v>
      </c>
    </row>
    <row r="969" spans="41:48">
      <c r="AO969" s="502">
        <v>27</v>
      </c>
      <c r="AP969" s="502">
        <v>3</v>
      </c>
      <c r="AQ969" s="502">
        <v>4</v>
      </c>
      <c r="AR969" s="506">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02">
        <f ca="1">COUNTIF(INDIRECT("H"&amp;(ROW()+12*(($AO969-1)*3+$AP969)-ROW())/12+5):INDIRECT("S"&amp;(ROW()+12*(($AO969-1)*3+$AP969)-ROW())/12+5),AR969)</f>
        <v>0</v>
      </c>
      <c r="AT969" s="506">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502">
        <f ca="1">COUNTIF(INDIRECT("U"&amp;(ROW()+12*(($AO969-1)*3+$AP969)-ROW())/12+5):INDIRECT("AF"&amp;(ROW()+12*(($AO969-1)*3+$AP969)-ROW())/12+5),AT969)</f>
        <v>0</v>
      </c>
      <c r="AV969" s="502">
        <f ca="1">IF(AND(AR969+AT969&gt;0,AS969+AU969&gt;0),COUNTIF(AV$6:AV968,"&gt;0")+1,0)</f>
        <v>0</v>
      </c>
    </row>
    <row r="970" spans="41:48">
      <c r="AO970" s="502">
        <v>27</v>
      </c>
      <c r="AP970" s="502">
        <v>3</v>
      </c>
      <c r="AQ970" s="502">
        <v>5</v>
      </c>
      <c r="AR970" s="506">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02">
        <f ca="1">COUNTIF(INDIRECT("H"&amp;(ROW()+12*(($AO970-1)*3+$AP970)-ROW())/12+5):INDIRECT("S"&amp;(ROW()+12*(($AO970-1)*3+$AP970)-ROW())/12+5),AR970)</f>
        <v>0</v>
      </c>
      <c r="AT970" s="506">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502">
        <f ca="1">COUNTIF(INDIRECT("U"&amp;(ROW()+12*(($AO970-1)*3+$AP970)-ROW())/12+5):INDIRECT("AF"&amp;(ROW()+12*(($AO970-1)*3+$AP970)-ROW())/12+5),AT970)</f>
        <v>0</v>
      </c>
      <c r="AV970" s="502">
        <f ca="1">IF(AND(AR970+AT970&gt;0,AS970+AU970&gt;0),COUNTIF(AV$6:AV969,"&gt;0")+1,0)</f>
        <v>0</v>
      </c>
    </row>
    <row r="971" spans="41:48">
      <c r="AO971" s="502">
        <v>27</v>
      </c>
      <c r="AP971" s="502">
        <v>3</v>
      </c>
      <c r="AQ971" s="502">
        <v>6</v>
      </c>
      <c r="AR971" s="506">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02">
        <f ca="1">COUNTIF(INDIRECT("H"&amp;(ROW()+12*(($AO971-1)*3+$AP971)-ROW())/12+5):INDIRECT("S"&amp;(ROW()+12*(($AO971-1)*3+$AP971)-ROW())/12+5),AR971)</f>
        <v>0</v>
      </c>
      <c r="AT971" s="506">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502">
        <f ca="1">COUNTIF(INDIRECT("U"&amp;(ROW()+12*(($AO971-1)*3+$AP971)-ROW())/12+5):INDIRECT("AF"&amp;(ROW()+12*(($AO971-1)*3+$AP971)-ROW())/12+5),AT971)</f>
        <v>0</v>
      </c>
      <c r="AV971" s="502">
        <f ca="1">IF(AND(AR971+AT971&gt;0,AS971+AU971&gt;0),COUNTIF(AV$6:AV970,"&gt;0")+1,0)</f>
        <v>0</v>
      </c>
    </row>
    <row r="972" spans="41:48">
      <c r="AO972" s="502">
        <v>27</v>
      </c>
      <c r="AP972" s="502">
        <v>3</v>
      </c>
      <c r="AQ972" s="502">
        <v>7</v>
      </c>
      <c r="AR972" s="506">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02">
        <f ca="1">COUNTIF(INDIRECT("H"&amp;(ROW()+12*(($AO972-1)*3+$AP972)-ROW())/12+5):INDIRECT("S"&amp;(ROW()+12*(($AO972-1)*3+$AP972)-ROW())/12+5),AR972)</f>
        <v>0</v>
      </c>
      <c r="AT972" s="506">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502">
        <f ca="1">COUNTIF(INDIRECT("U"&amp;(ROW()+12*(($AO972-1)*3+$AP972)-ROW())/12+5):INDIRECT("AF"&amp;(ROW()+12*(($AO972-1)*3+$AP972)-ROW())/12+5),AT972)</f>
        <v>0</v>
      </c>
      <c r="AV972" s="502">
        <f ca="1">IF(AND(AR972+AT972&gt;0,AS972+AU972&gt;0),COUNTIF(AV$6:AV971,"&gt;0")+1,0)</f>
        <v>0</v>
      </c>
    </row>
    <row r="973" spans="41:48">
      <c r="AO973" s="502">
        <v>27</v>
      </c>
      <c r="AP973" s="502">
        <v>3</v>
      </c>
      <c r="AQ973" s="502">
        <v>8</v>
      </c>
      <c r="AR973" s="506">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02">
        <f ca="1">COUNTIF(INDIRECT("H"&amp;(ROW()+12*(($AO973-1)*3+$AP973)-ROW())/12+5):INDIRECT("S"&amp;(ROW()+12*(($AO973-1)*3+$AP973)-ROW())/12+5),AR973)</f>
        <v>0</v>
      </c>
      <c r="AT973" s="506">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502">
        <f ca="1">COUNTIF(INDIRECT("U"&amp;(ROW()+12*(($AO973-1)*3+$AP973)-ROW())/12+5):INDIRECT("AF"&amp;(ROW()+12*(($AO973-1)*3+$AP973)-ROW())/12+5),AT973)</f>
        <v>0</v>
      </c>
      <c r="AV973" s="502">
        <f ca="1">IF(AND(AR973+AT973&gt;0,AS973+AU973&gt;0),COUNTIF(AV$6:AV972,"&gt;0")+1,0)</f>
        <v>0</v>
      </c>
    </row>
    <row r="974" spans="41:48">
      <c r="AO974" s="502">
        <v>27</v>
      </c>
      <c r="AP974" s="502">
        <v>3</v>
      </c>
      <c r="AQ974" s="502">
        <v>9</v>
      </c>
      <c r="AR974" s="506">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02">
        <f ca="1">COUNTIF(INDIRECT("H"&amp;(ROW()+12*(($AO974-1)*3+$AP974)-ROW())/12+5):INDIRECT("S"&amp;(ROW()+12*(($AO974-1)*3+$AP974)-ROW())/12+5),AR974)</f>
        <v>0</v>
      </c>
      <c r="AT974" s="506">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502">
        <f ca="1">COUNTIF(INDIRECT("U"&amp;(ROW()+12*(($AO974-1)*3+$AP974)-ROW())/12+5):INDIRECT("AF"&amp;(ROW()+12*(($AO974-1)*3+$AP974)-ROW())/12+5),AT974)</f>
        <v>0</v>
      </c>
      <c r="AV974" s="502">
        <f ca="1">IF(AND(AR974+AT974&gt;0,AS974+AU974&gt;0),COUNTIF(AV$6:AV973,"&gt;0")+1,0)</f>
        <v>0</v>
      </c>
    </row>
    <row r="975" spans="41:48">
      <c r="AO975" s="502">
        <v>27</v>
      </c>
      <c r="AP975" s="502">
        <v>3</v>
      </c>
      <c r="AQ975" s="502">
        <v>10</v>
      </c>
      <c r="AR975" s="506">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02">
        <f ca="1">COUNTIF(INDIRECT("H"&amp;(ROW()+12*(($AO975-1)*3+$AP975)-ROW())/12+5):INDIRECT("S"&amp;(ROW()+12*(($AO975-1)*3+$AP975)-ROW())/12+5),AR975)</f>
        <v>0</v>
      </c>
      <c r="AT975" s="506">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502">
        <f ca="1">COUNTIF(INDIRECT("U"&amp;(ROW()+12*(($AO975-1)*3+$AP975)-ROW())/12+5):INDIRECT("AF"&amp;(ROW()+12*(($AO975-1)*3+$AP975)-ROW())/12+5),AT975)</f>
        <v>0</v>
      </c>
      <c r="AV975" s="502">
        <f ca="1">IF(AND(AR975+AT975&gt;0,AS975+AU975&gt;0),COUNTIF(AV$6:AV974,"&gt;0")+1,0)</f>
        <v>0</v>
      </c>
    </row>
    <row r="976" spans="41:48">
      <c r="AO976" s="502">
        <v>27</v>
      </c>
      <c r="AP976" s="502">
        <v>3</v>
      </c>
      <c r="AQ976" s="502">
        <v>11</v>
      </c>
      <c r="AR976" s="506">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02">
        <f ca="1">COUNTIF(INDIRECT("H"&amp;(ROW()+12*(($AO976-1)*3+$AP976)-ROW())/12+5):INDIRECT("S"&amp;(ROW()+12*(($AO976-1)*3+$AP976)-ROW())/12+5),AR976)</f>
        <v>0</v>
      </c>
      <c r="AT976" s="506">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502">
        <f ca="1">COUNTIF(INDIRECT("U"&amp;(ROW()+12*(($AO976-1)*3+$AP976)-ROW())/12+5):INDIRECT("AF"&amp;(ROW()+12*(($AO976-1)*3+$AP976)-ROW())/12+5),AT976)</f>
        <v>0</v>
      </c>
      <c r="AV976" s="502">
        <f ca="1">IF(AND(AR976+AT976&gt;0,AS976+AU976&gt;0),COUNTIF(AV$6:AV975,"&gt;0")+1,0)</f>
        <v>0</v>
      </c>
    </row>
    <row r="977" spans="41:48">
      <c r="AO977" s="502">
        <v>27</v>
      </c>
      <c r="AP977" s="502">
        <v>3</v>
      </c>
      <c r="AQ977" s="502">
        <v>12</v>
      </c>
      <c r="AR977" s="506">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02">
        <f ca="1">COUNTIF(INDIRECT("H"&amp;(ROW()+12*(($AO977-1)*3+$AP977)-ROW())/12+5):INDIRECT("S"&amp;(ROW()+12*(($AO977-1)*3+$AP977)-ROW())/12+5),AR977)</f>
        <v>0</v>
      </c>
      <c r="AT977" s="506">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502">
        <f ca="1">COUNTIF(INDIRECT("U"&amp;(ROW()+12*(($AO977-1)*3+$AP977)-ROW())/12+5):INDIRECT("AF"&amp;(ROW()+12*(($AO977-1)*3+$AP977)-ROW())/12+5),AT977)</f>
        <v>0</v>
      </c>
      <c r="AV977" s="502">
        <f ca="1">IF(AND(AR977+AT977&gt;0,AS977+AU977&gt;0),COUNTIF(AV$6:AV976,"&gt;0")+1,0)</f>
        <v>0</v>
      </c>
    </row>
    <row r="978" spans="41:48">
      <c r="AO978" s="502">
        <v>28</v>
      </c>
      <c r="AP978" s="502">
        <v>1</v>
      </c>
      <c r="AQ978" s="502">
        <v>1</v>
      </c>
      <c r="AR978" s="506">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02">
        <f ca="1">COUNTIF(INDIRECT("H"&amp;(ROW()+12*(($AO978-1)*3+$AP978)-ROW())/12+5):INDIRECT("S"&amp;(ROW()+12*(($AO978-1)*3+$AP978)-ROW())/12+5),AR978)</f>
        <v>0</v>
      </c>
      <c r="AT978" s="506">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502">
        <f ca="1">COUNTIF(INDIRECT("U"&amp;(ROW()+12*(($AO978-1)*3+$AP978)-ROW())/12+5):INDIRECT("AF"&amp;(ROW()+12*(($AO978-1)*3+$AP978)-ROW())/12+5),AT978)</f>
        <v>0</v>
      </c>
      <c r="AV978" s="502">
        <f ca="1">IF(AND(AR978+AT978&gt;0,AS978+AU978&gt;0),COUNTIF(AV$6:AV977,"&gt;0")+1,0)</f>
        <v>0</v>
      </c>
    </row>
    <row r="979" spans="41:48">
      <c r="AO979" s="502">
        <v>28</v>
      </c>
      <c r="AP979" s="502">
        <v>1</v>
      </c>
      <c r="AQ979" s="502">
        <v>2</v>
      </c>
      <c r="AR979" s="506">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02">
        <f ca="1">COUNTIF(INDIRECT("H"&amp;(ROW()+12*(($AO979-1)*3+$AP979)-ROW())/12+5):INDIRECT("S"&amp;(ROW()+12*(($AO979-1)*3+$AP979)-ROW())/12+5),AR979)</f>
        <v>0</v>
      </c>
      <c r="AT979" s="506">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502">
        <f ca="1">COUNTIF(INDIRECT("U"&amp;(ROW()+12*(($AO979-1)*3+$AP979)-ROW())/12+5):INDIRECT("AF"&amp;(ROW()+12*(($AO979-1)*3+$AP979)-ROW())/12+5),AT979)</f>
        <v>0</v>
      </c>
      <c r="AV979" s="502">
        <f ca="1">IF(AND(AR979+AT979&gt;0,AS979+AU979&gt;0),COUNTIF(AV$6:AV978,"&gt;0")+1,0)</f>
        <v>0</v>
      </c>
    </row>
    <row r="980" spans="41:48">
      <c r="AO980" s="502">
        <v>28</v>
      </c>
      <c r="AP980" s="502">
        <v>1</v>
      </c>
      <c r="AQ980" s="502">
        <v>3</v>
      </c>
      <c r="AR980" s="506">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02">
        <f ca="1">COUNTIF(INDIRECT("H"&amp;(ROW()+12*(($AO980-1)*3+$AP980)-ROW())/12+5):INDIRECT("S"&amp;(ROW()+12*(($AO980-1)*3+$AP980)-ROW())/12+5),AR980)</f>
        <v>0</v>
      </c>
      <c r="AT980" s="506">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502">
        <f ca="1">COUNTIF(INDIRECT("U"&amp;(ROW()+12*(($AO980-1)*3+$AP980)-ROW())/12+5):INDIRECT("AF"&amp;(ROW()+12*(($AO980-1)*3+$AP980)-ROW())/12+5),AT980)</f>
        <v>0</v>
      </c>
      <c r="AV980" s="502">
        <f ca="1">IF(AND(AR980+AT980&gt;0,AS980+AU980&gt;0),COUNTIF(AV$6:AV979,"&gt;0")+1,0)</f>
        <v>0</v>
      </c>
    </row>
    <row r="981" spans="41:48">
      <c r="AO981" s="502">
        <v>28</v>
      </c>
      <c r="AP981" s="502">
        <v>1</v>
      </c>
      <c r="AQ981" s="502">
        <v>4</v>
      </c>
      <c r="AR981" s="506">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02">
        <f ca="1">COUNTIF(INDIRECT("H"&amp;(ROW()+12*(($AO981-1)*3+$AP981)-ROW())/12+5):INDIRECT("S"&amp;(ROW()+12*(($AO981-1)*3+$AP981)-ROW())/12+5),AR981)</f>
        <v>0</v>
      </c>
      <c r="AT981" s="506">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502">
        <f ca="1">COUNTIF(INDIRECT("U"&amp;(ROW()+12*(($AO981-1)*3+$AP981)-ROW())/12+5):INDIRECT("AF"&amp;(ROW()+12*(($AO981-1)*3+$AP981)-ROW())/12+5),AT981)</f>
        <v>0</v>
      </c>
      <c r="AV981" s="502">
        <f ca="1">IF(AND(AR981+AT981&gt;0,AS981+AU981&gt;0),COUNTIF(AV$6:AV980,"&gt;0")+1,0)</f>
        <v>0</v>
      </c>
    </row>
    <row r="982" spans="41:48">
      <c r="AO982" s="502">
        <v>28</v>
      </c>
      <c r="AP982" s="502">
        <v>1</v>
      </c>
      <c r="AQ982" s="502">
        <v>5</v>
      </c>
      <c r="AR982" s="506">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02">
        <f ca="1">COUNTIF(INDIRECT("H"&amp;(ROW()+12*(($AO982-1)*3+$AP982)-ROW())/12+5):INDIRECT("S"&amp;(ROW()+12*(($AO982-1)*3+$AP982)-ROW())/12+5),AR982)</f>
        <v>0</v>
      </c>
      <c r="AT982" s="506">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502">
        <f ca="1">COUNTIF(INDIRECT("U"&amp;(ROW()+12*(($AO982-1)*3+$AP982)-ROW())/12+5):INDIRECT("AF"&amp;(ROW()+12*(($AO982-1)*3+$AP982)-ROW())/12+5),AT982)</f>
        <v>0</v>
      </c>
      <c r="AV982" s="502">
        <f ca="1">IF(AND(AR982+AT982&gt;0,AS982+AU982&gt;0),COUNTIF(AV$6:AV981,"&gt;0")+1,0)</f>
        <v>0</v>
      </c>
    </row>
    <row r="983" spans="41:48">
      <c r="AO983" s="502">
        <v>28</v>
      </c>
      <c r="AP983" s="502">
        <v>1</v>
      </c>
      <c r="AQ983" s="502">
        <v>6</v>
      </c>
      <c r="AR983" s="506">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02">
        <f ca="1">COUNTIF(INDIRECT("H"&amp;(ROW()+12*(($AO983-1)*3+$AP983)-ROW())/12+5):INDIRECT("S"&amp;(ROW()+12*(($AO983-1)*3+$AP983)-ROW())/12+5),AR983)</f>
        <v>0</v>
      </c>
      <c r="AT983" s="506">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502">
        <f ca="1">COUNTIF(INDIRECT("U"&amp;(ROW()+12*(($AO983-1)*3+$AP983)-ROW())/12+5):INDIRECT("AF"&amp;(ROW()+12*(($AO983-1)*3+$AP983)-ROW())/12+5),AT983)</f>
        <v>0</v>
      </c>
      <c r="AV983" s="502">
        <f ca="1">IF(AND(AR983+AT983&gt;0,AS983+AU983&gt;0),COUNTIF(AV$6:AV982,"&gt;0")+1,0)</f>
        <v>0</v>
      </c>
    </row>
    <row r="984" spans="41:48">
      <c r="AO984" s="502">
        <v>28</v>
      </c>
      <c r="AP984" s="502">
        <v>1</v>
      </c>
      <c r="AQ984" s="502">
        <v>7</v>
      </c>
      <c r="AR984" s="506">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02">
        <f ca="1">COUNTIF(INDIRECT("H"&amp;(ROW()+12*(($AO984-1)*3+$AP984)-ROW())/12+5):INDIRECT("S"&amp;(ROW()+12*(($AO984-1)*3+$AP984)-ROW())/12+5),AR984)</f>
        <v>0</v>
      </c>
      <c r="AT984" s="506">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502">
        <f ca="1">COUNTIF(INDIRECT("U"&amp;(ROW()+12*(($AO984-1)*3+$AP984)-ROW())/12+5):INDIRECT("AF"&amp;(ROW()+12*(($AO984-1)*3+$AP984)-ROW())/12+5),AT984)</f>
        <v>0</v>
      </c>
      <c r="AV984" s="502">
        <f ca="1">IF(AND(AR984+AT984&gt;0,AS984+AU984&gt;0),COUNTIF(AV$6:AV983,"&gt;0")+1,0)</f>
        <v>0</v>
      </c>
    </row>
    <row r="985" spans="41:48">
      <c r="AO985" s="502">
        <v>28</v>
      </c>
      <c r="AP985" s="502">
        <v>1</v>
      </c>
      <c r="AQ985" s="502">
        <v>8</v>
      </c>
      <c r="AR985" s="506">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02">
        <f ca="1">COUNTIF(INDIRECT("H"&amp;(ROW()+12*(($AO985-1)*3+$AP985)-ROW())/12+5):INDIRECT("S"&amp;(ROW()+12*(($AO985-1)*3+$AP985)-ROW())/12+5),AR985)</f>
        <v>0</v>
      </c>
      <c r="AT985" s="506">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502">
        <f ca="1">COUNTIF(INDIRECT("U"&amp;(ROW()+12*(($AO985-1)*3+$AP985)-ROW())/12+5):INDIRECT("AF"&amp;(ROW()+12*(($AO985-1)*3+$AP985)-ROW())/12+5),AT985)</f>
        <v>0</v>
      </c>
      <c r="AV985" s="502">
        <f ca="1">IF(AND(AR985+AT985&gt;0,AS985+AU985&gt;0),COUNTIF(AV$6:AV984,"&gt;0")+1,0)</f>
        <v>0</v>
      </c>
    </row>
    <row r="986" spans="41:48">
      <c r="AO986" s="502">
        <v>28</v>
      </c>
      <c r="AP986" s="502">
        <v>1</v>
      </c>
      <c r="AQ986" s="502">
        <v>9</v>
      </c>
      <c r="AR986" s="506">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02">
        <f ca="1">COUNTIF(INDIRECT("H"&amp;(ROW()+12*(($AO986-1)*3+$AP986)-ROW())/12+5):INDIRECT("S"&amp;(ROW()+12*(($AO986-1)*3+$AP986)-ROW())/12+5),AR986)</f>
        <v>0</v>
      </c>
      <c r="AT986" s="506">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502">
        <f ca="1">COUNTIF(INDIRECT("U"&amp;(ROW()+12*(($AO986-1)*3+$AP986)-ROW())/12+5):INDIRECT("AF"&amp;(ROW()+12*(($AO986-1)*3+$AP986)-ROW())/12+5),AT986)</f>
        <v>0</v>
      </c>
      <c r="AV986" s="502">
        <f ca="1">IF(AND(AR986+AT986&gt;0,AS986+AU986&gt;0),COUNTIF(AV$6:AV985,"&gt;0")+1,0)</f>
        <v>0</v>
      </c>
    </row>
    <row r="987" spans="41:48">
      <c r="AO987" s="502">
        <v>28</v>
      </c>
      <c r="AP987" s="502">
        <v>1</v>
      </c>
      <c r="AQ987" s="502">
        <v>10</v>
      </c>
      <c r="AR987" s="506">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02">
        <f ca="1">COUNTIF(INDIRECT("H"&amp;(ROW()+12*(($AO987-1)*3+$AP987)-ROW())/12+5):INDIRECT("S"&amp;(ROW()+12*(($AO987-1)*3+$AP987)-ROW())/12+5),AR987)</f>
        <v>0</v>
      </c>
      <c r="AT987" s="506">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502">
        <f ca="1">COUNTIF(INDIRECT("U"&amp;(ROW()+12*(($AO987-1)*3+$AP987)-ROW())/12+5):INDIRECT("AF"&amp;(ROW()+12*(($AO987-1)*3+$AP987)-ROW())/12+5),AT987)</f>
        <v>0</v>
      </c>
      <c r="AV987" s="502">
        <f ca="1">IF(AND(AR987+AT987&gt;0,AS987+AU987&gt;0),COUNTIF(AV$6:AV986,"&gt;0")+1,0)</f>
        <v>0</v>
      </c>
    </row>
    <row r="988" spans="41:48">
      <c r="AO988" s="502">
        <v>28</v>
      </c>
      <c r="AP988" s="502">
        <v>1</v>
      </c>
      <c r="AQ988" s="502">
        <v>11</v>
      </c>
      <c r="AR988" s="506">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02">
        <f ca="1">COUNTIF(INDIRECT("H"&amp;(ROW()+12*(($AO988-1)*3+$AP988)-ROW())/12+5):INDIRECT("S"&amp;(ROW()+12*(($AO988-1)*3+$AP988)-ROW())/12+5),AR988)</f>
        <v>0</v>
      </c>
      <c r="AT988" s="506">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502">
        <f ca="1">COUNTIF(INDIRECT("U"&amp;(ROW()+12*(($AO988-1)*3+$AP988)-ROW())/12+5):INDIRECT("AF"&amp;(ROW()+12*(($AO988-1)*3+$AP988)-ROW())/12+5),AT988)</f>
        <v>0</v>
      </c>
      <c r="AV988" s="502">
        <f ca="1">IF(AND(AR988+AT988&gt;0,AS988+AU988&gt;0),COUNTIF(AV$6:AV987,"&gt;0")+1,0)</f>
        <v>0</v>
      </c>
    </row>
    <row r="989" spans="41:48">
      <c r="AO989" s="502">
        <v>28</v>
      </c>
      <c r="AP989" s="502">
        <v>1</v>
      </c>
      <c r="AQ989" s="502">
        <v>12</v>
      </c>
      <c r="AR989" s="506">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02">
        <f ca="1">COUNTIF(INDIRECT("H"&amp;(ROW()+12*(($AO989-1)*3+$AP989)-ROW())/12+5):INDIRECT("S"&amp;(ROW()+12*(($AO989-1)*3+$AP989)-ROW())/12+5),AR989)</f>
        <v>0</v>
      </c>
      <c r="AT989" s="506">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502">
        <f ca="1">COUNTIF(INDIRECT("U"&amp;(ROW()+12*(($AO989-1)*3+$AP989)-ROW())/12+5):INDIRECT("AF"&amp;(ROW()+12*(($AO989-1)*3+$AP989)-ROW())/12+5),AT989)</f>
        <v>0</v>
      </c>
      <c r="AV989" s="502">
        <f ca="1">IF(AND(AR989+AT989&gt;0,AS989+AU989&gt;0),COUNTIF(AV$6:AV988,"&gt;0")+1,0)</f>
        <v>0</v>
      </c>
    </row>
    <row r="990" spans="41:48">
      <c r="AO990" s="502">
        <v>28</v>
      </c>
      <c r="AP990" s="502">
        <v>2</v>
      </c>
      <c r="AQ990" s="502">
        <v>1</v>
      </c>
      <c r="AR990" s="506">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02">
        <f ca="1">COUNTIF(INDIRECT("H"&amp;(ROW()+12*(($AO990-1)*3+$AP990)-ROW())/12+5):INDIRECT("S"&amp;(ROW()+12*(($AO990-1)*3+$AP990)-ROW())/12+5),AR990)</f>
        <v>0</v>
      </c>
      <c r="AT990" s="506">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502">
        <f ca="1">COUNTIF(INDIRECT("U"&amp;(ROW()+12*(($AO990-1)*3+$AP990)-ROW())/12+5):INDIRECT("AF"&amp;(ROW()+12*(($AO990-1)*3+$AP990)-ROW())/12+5),AT990)</f>
        <v>0</v>
      </c>
      <c r="AV990" s="502">
        <f ca="1">IF(AND(AR990+AT990&gt;0,AS990+AU990&gt;0),COUNTIF(AV$6:AV989,"&gt;0")+1,0)</f>
        <v>0</v>
      </c>
    </row>
    <row r="991" spans="41:48">
      <c r="AO991" s="502">
        <v>28</v>
      </c>
      <c r="AP991" s="502">
        <v>2</v>
      </c>
      <c r="AQ991" s="502">
        <v>2</v>
      </c>
      <c r="AR991" s="506">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02">
        <f ca="1">COUNTIF(INDIRECT("H"&amp;(ROW()+12*(($AO991-1)*3+$AP991)-ROW())/12+5):INDIRECT("S"&amp;(ROW()+12*(($AO991-1)*3+$AP991)-ROW())/12+5),AR991)</f>
        <v>0</v>
      </c>
      <c r="AT991" s="506">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502">
        <f ca="1">COUNTIF(INDIRECT("U"&amp;(ROW()+12*(($AO991-1)*3+$AP991)-ROW())/12+5):INDIRECT("AF"&amp;(ROW()+12*(($AO991-1)*3+$AP991)-ROW())/12+5),AT991)</f>
        <v>0</v>
      </c>
      <c r="AV991" s="502">
        <f ca="1">IF(AND(AR991+AT991&gt;0,AS991+AU991&gt;0),COUNTIF(AV$6:AV990,"&gt;0")+1,0)</f>
        <v>0</v>
      </c>
    </row>
    <row r="992" spans="41:48">
      <c r="AO992" s="502">
        <v>28</v>
      </c>
      <c r="AP992" s="502">
        <v>2</v>
      </c>
      <c r="AQ992" s="502">
        <v>3</v>
      </c>
      <c r="AR992" s="506">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02">
        <f ca="1">COUNTIF(INDIRECT("H"&amp;(ROW()+12*(($AO992-1)*3+$AP992)-ROW())/12+5):INDIRECT("S"&amp;(ROW()+12*(($AO992-1)*3+$AP992)-ROW())/12+5),AR992)</f>
        <v>0</v>
      </c>
      <c r="AT992" s="506">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502">
        <f ca="1">COUNTIF(INDIRECT("U"&amp;(ROW()+12*(($AO992-1)*3+$AP992)-ROW())/12+5):INDIRECT("AF"&amp;(ROW()+12*(($AO992-1)*3+$AP992)-ROW())/12+5),AT992)</f>
        <v>0</v>
      </c>
      <c r="AV992" s="502">
        <f ca="1">IF(AND(AR992+AT992&gt;0,AS992+AU992&gt;0),COUNTIF(AV$6:AV991,"&gt;0")+1,0)</f>
        <v>0</v>
      </c>
    </row>
    <row r="993" spans="41:48">
      <c r="AO993" s="502">
        <v>28</v>
      </c>
      <c r="AP993" s="502">
        <v>2</v>
      </c>
      <c r="AQ993" s="502">
        <v>4</v>
      </c>
      <c r="AR993" s="506">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02">
        <f ca="1">COUNTIF(INDIRECT("H"&amp;(ROW()+12*(($AO993-1)*3+$AP993)-ROW())/12+5):INDIRECT("S"&amp;(ROW()+12*(($AO993-1)*3+$AP993)-ROW())/12+5),AR993)</f>
        <v>0</v>
      </c>
      <c r="AT993" s="506">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502">
        <f ca="1">COUNTIF(INDIRECT("U"&amp;(ROW()+12*(($AO993-1)*3+$AP993)-ROW())/12+5):INDIRECT("AF"&amp;(ROW()+12*(($AO993-1)*3+$AP993)-ROW())/12+5),AT993)</f>
        <v>0</v>
      </c>
      <c r="AV993" s="502">
        <f ca="1">IF(AND(AR993+AT993&gt;0,AS993+AU993&gt;0),COUNTIF(AV$6:AV992,"&gt;0")+1,0)</f>
        <v>0</v>
      </c>
    </row>
    <row r="994" spans="41:48">
      <c r="AO994" s="502">
        <v>28</v>
      </c>
      <c r="AP994" s="502">
        <v>2</v>
      </c>
      <c r="AQ994" s="502">
        <v>5</v>
      </c>
      <c r="AR994" s="506">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02">
        <f ca="1">COUNTIF(INDIRECT("H"&amp;(ROW()+12*(($AO994-1)*3+$AP994)-ROW())/12+5):INDIRECT("S"&amp;(ROW()+12*(($AO994-1)*3+$AP994)-ROW())/12+5),AR994)</f>
        <v>0</v>
      </c>
      <c r="AT994" s="506">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502">
        <f ca="1">COUNTIF(INDIRECT("U"&amp;(ROW()+12*(($AO994-1)*3+$AP994)-ROW())/12+5):INDIRECT("AF"&amp;(ROW()+12*(($AO994-1)*3+$AP994)-ROW())/12+5),AT994)</f>
        <v>0</v>
      </c>
      <c r="AV994" s="502">
        <f ca="1">IF(AND(AR994+AT994&gt;0,AS994+AU994&gt;0),COUNTIF(AV$6:AV993,"&gt;0")+1,0)</f>
        <v>0</v>
      </c>
    </row>
    <row r="995" spans="41:48">
      <c r="AO995" s="502">
        <v>28</v>
      </c>
      <c r="AP995" s="502">
        <v>2</v>
      </c>
      <c r="AQ995" s="502">
        <v>6</v>
      </c>
      <c r="AR995" s="506">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02">
        <f ca="1">COUNTIF(INDIRECT("H"&amp;(ROW()+12*(($AO995-1)*3+$AP995)-ROW())/12+5):INDIRECT("S"&amp;(ROW()+12*(($AO995-1)*3+$AP995)-ROW())/12+5),AR995)</f>
        <v>0</v>
      </c>
      <c r="AT995" s="506">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502">
        <f ca="1">COUNTIF(INDIRECT("U"&amp;(ROW()+12*(($AO995-1)*3+$AP995)-ROW())/12+5):INDIRECT("AF"&amp;(ROW()+12*(($AO995-1)*3+$AP995)-ROW())/12+5),AT995)</f>
        <v>0</v>
      </c>
      <c r="AV995" s="502">
        <f ca="1">IF(AND(AR995+AT995&gt;0,AS995+AU995&gt;0),COUNTIF(AV$6:AV994,"&gt;0")+1,0)</f>
        <v>0</v>
      </c>
    </row>
    <row r="996" spans="41:48">
      <c r="AO996" s="502">
        <v>28</v>
      </c>
      <c r="AP996" s="502">
        <v>2</v>
      </c>
      <c r="AQ996" s="502">
        <v>7</v>
      </c>
      <c r="AR996" s="506">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02">
        <f ca="1">COUNTIF(INDIRECT("H"&amp;(ROW()+12*(($AO996-1)*3+$AP996)-ROW())/12+5):INDIRECT("S"&amp;(ROW()+12*(($AO996-1)*3+$AP996)-ROW())/12+5),AR996)</f>
        <v>0</v>
      </c>
      <c r="AT996" s="506">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502">
        <f ca="1">COUNTIF(INDIRECT("U"&amp;(ROW()+12*(($AO996-1)*3+$AP996)-ROW())/12+5):INDIRECT("AF"&amp;(ROW()+12*(($AO996-1)*3+$AP996)-ROW())/12+5),AT996)</f>
        <v>0</v>
      </c>
      <c r="AV996" s="502">
        <f ca="1">IF(AND(AR996+AT996&gt;0,AS996+AU996&gt;0),COUNTIF(AV$6:AV995,"&gt;0")+1,0)</f>
        <v>0</v>
      </c>
    </row>
    <row r="997" spans="41:48">
      <c r="AO997" s="502">
        <v>28</v>
      </c>
      <c r="AP997" s="502">
        <v>2</v>
      </c>
      <c r="AQ997" s="502">
        <v>8</v>
      </c>
      <c r="AR997" s="506">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02">
        <f ca="1">COUNTIF(INDIRECT("H"&amp;(ROW()+12*(($AO997-1)*3+$AP997)-ROW())/12+5):INDIRECT("S"&amp;(ROW()+12*(($AO997-1)*3+$AP997)-ROW())/12+5),AR997)</f>
        <v>0</v>
      </c>
      <c r="AT997" s="506">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502">
        <f ca="1">COUNTIF(INDIRECT("U"&amp;(ROW()+12*(($AO997-1)*3+$AP997)-ROW())/12+5):INDIRECT("AF"&amp;(ROW()+12*(($AO997-1)*3+$AP997)-ROW())/12+5),AT997)</f>
        <v>0</v>
      </c>
      <c r="AV997" s="502">
        <f ca="1">IF(AND(AR997+AT997&gt;0,AS997+AU997&gt;0),COUNTIF(AV$6:AV996,"&gt;0")+1,0)</f>
        <v>0</v>
      </c>
    </row>
    <row r="998" spans="41:48">
      <c r="AO998" s="502">
        <v>28</v>
      </c>
      <c r="AP998" s="502">
        <v>2</v>
      </c>
      <c r="AQ998" s="502">
        <v>9</v>
      </c>
      <c r="AR998" s="506">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02">
        <f ca="1">COUNTIF(INDIRECT("H"&amp;(ROW()+12*(($AO998-1)*3+$AP998)-ROW())/12+5):INDIRECT("S"&amp;(ROW()+12*(($AO998-1)*3+$AP998)-ROW())/12+5),AR998)</f>
        <v>0</v>
      </c>
      <c r="AT998" s="506">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502">
        <f ca="1">COUNTIF(INDIRECT("U"&amp;(ROW()+12*(($AO998-1)*3+$AP998)-ROW())/12+5):INDIRECT("AF"&amp;(ROW()+12*(($AO998-1)*3+$AP998)-ROW())/12+5),AT998)</f>
        <v>0</v>
      </c>
      <c r="AV998" s="502">
        <f ca="1">IF(AND(AR998+AT998&gt;0,AS998+AU998&gt;0),COUNTIF(AV$6:AV997,"&gt;0")+1,0)</f>
        <v>0</v>
      </c>
    </row>
    <row r="999" spans="41:48">
      <c r="AO999" s="502">
        <v>28</v>
      </c>
      <c r="AP999" s="502">
        <v>2</v>
      </c>
      <c r="AQ999" s="502">
        <v>10</v>
      </c>
      <c r="AR999" s="506">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02">
        <f ca="1">COUNTIF(INDIRECT("H"&amp;(ROW()+12*(($AO999-1)*3+$AP999)-ROW())/12+5):INDIRECT("S"&amp;(ROW()+12*(($AO999-1)*3+$AP999)-ROW())/12+5),AR999)</f>
        <v>0</v>
      </c>
      <c r="AT999" s="506">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502">
        <f ca="1">COUNTIF(INDIRECT("U"&amp;(ROW()+12*(($AO999-1)*3+$AP999)-ROW())/12+5):INDIRECT("AF"&amp;(ROW()+12*(($AO999-1)*3+$AP999)-ROW())/12+5),AT999)</f>
        <v>0</v>
      </c>
      <c r="AV999" s="502">
        <f ca="1">IF(AND(AR999+AT999&gt;0,AS999+AU999&gt;0),COUNTIF(AV$6:AV998,"&gt;0")+1,0)</f>
        <v>0</v>
      </c>
    </row>
    <row r="1000" spans="41:48">
      <c r="AO1000" s="502">
        <v>28</v>
      </c>
      <c r="AP1000" s="502">
        <v>2</v>
      </c>
      <c r="AQ1000" s="502">
        <v>11</v>
      </c>
      <c r="AR1000" s="506">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02">
        <f ca="1">COUNTIF(INDIRECT("H"&amp;(ROW()+12*(($AO1000-1)*3+$AP1000)-ROW())/12+5):INDIRECT("S"&amp;(ROW()+12*(($AO1000-1)*3+$AP1000)-ROW())/12+5),AR1000)</f>
        <v>0</v>
      </c>
      <c r="AT1000" s="506">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502">
        <f ca="1">COUNTIF(INDIRECT("U"&amp;(ROW()+12*(($AO1000-1)*3+$AP1000)-ROW())/12+5):INDIRECT("AF"&amp;(ROW()+12*(($AO1000-1)*3+$AP1000)-ROW())/12+5),AT1000)</f>
        <v>0</v>
      </c>
      <c r="AV1000" s="502">
        <f ca="1">IF(AND(AR1000+AT1000&gt;0,AS1000+AU1000&gt;0),COUNTIF(AV$6:AV999,"&gt;0")+1,0)</f>
        <v>0</v>
      </c>
    </row>
    <row r="1001" spans="41:48">
      <c r="AO1001" s="502">
        <v>28</v>
      </c>
      <c r="AP1001" s="502">
        <v>2</v>
      </c>
      <c r="AQ1001" s="502">
        <v>12</v>
      </c>
      <c r="AR1001" s="506">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02">
        <f ca="1">COUNTIF(INDIRECT("H"&amp;(ROW()+12*(($AO1001-1)*3+$AP1001)-ROW())/12+5):INDIRECT("S"&amp;(ROW()+12*(($AO1001-1)*3+$AP1001)-ROW())/12+5),AR1001)</f>
        <v>0</v>
      </c>
      <c r="AT1001" s="506">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502">
        <f ca="1">COUNTIF(INDIRECT("U"&amp;(ROW()+12*(($AO1001-1)*3+$AP1001)-ROW())/12+5):INDIRECT("AF"&amp;(ROW()+12*(($AO1001-1)*3+$AP1001)-ROW())/12+5),AT1001)</f>
        <v>0</v>
      </c>
      <c r="AV1001" s="502">
        <f ca="1">IF(AND(AR1001+AT1001&gt;0,AS1001+AU1001&gt;0),COUNTIF(AV$6:AV1000,"&gt;0")+1,0)</f>
        <v>0</v>
      </c>
    </row>
    <row r="1002" spans="41:48">
      <c r="AO1002" s="502">
        <v>28</v>
      </c>
      <c r="AP1002" s="502">
        <v>3</v>
      </c>
      <c r="AQ1002" s="502">
        <v>1</v>
      </c>
      <c r="AR1002" s="506">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02">
        <f ca="1">COUNTIF(INDIRECT("H"&amp;(ROW()+12*(($AO1002-1)*3+$AP1002)-ROW())/12+5):INDIRECT("S"&amp;(ROW()+12*(($AO1002-1)*3+$AP1002)-ROW())/12+5),AR1002)</f>
        <v>0</v>
      </c>
      <c r="AT1002" s="506">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502">
        <f ca="1">COUNTIF(INDIRECT("U"&amp;(ROW()+12*(($AO1002-1)*3+$AP1002)-ROW())/12+5):INDIRECT("AF"&amp;(ROW()+12*(($AO1002-1)*3+$AP1002)-ROW())/12+5),AT1002)</f>
        <v>0</v>
      </c>
      <c r="AV1002" s="502">
        <f ca="1">IF(AND(AR1002+AT1002&gt;0,AS1002+AU1002&gt;0),COUNTIF(AV$6:AV1001,"&gt;0")+1,0)</f>
        <v>0</v>
      </c>
    </row>
    <row r="1003" spans="41:48">
      <c r="AO1003" s="502">
        <v>28</v>
      </c>
      <c r="AP1003" s="502">
        <v>3</v>
      </c>
      <c r="AQ1003" s="502">
        <v>2</v>
      </c>
      <c r="AR1003" s="506">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02">
        <f ca="1">COUNTIF(INDIRECT("H"&amp;(ROW()+12*(($AO1003-1)*3+$AP1003)-ROW())/12+5):INDIRECT("S"&amp;(ROW()+12*(($AO1003-1)*3+$AP1003)-ROW())/12+5),AR1003)</f>
        <v>0</v>
      </c>
      <c r="AT1003" s="506">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502">
        <f ca="1">COUNTIF(INDIRECT("U"&amp;(ROW()+12*(($AO1003-1)*3+$AP1003)-ROW())/12+5):INDIRECT("AF"&amp;(ROW()+12*(($AO1003-1)*3+$AP1003)-ROW())/12+5),AT1003)</f>
        <v>0</v>
      </c>
      <c r="AV1003" s="502">
        <f ca="1">IF(AND(AR1003+AT1003&gt;0,AS1003+AU1003&gt;0),COUNTIF(AV$6:AV1002,"&gt;0")+1,0)</f>
        <v>0</v>
      </c>
    </row>
    <row r="1004" spans="41:48">
      <c r="AO1004" s="502">
        <v>28</v>
      </c>
      <c r="AP1004" s="502">
        <v>3</v>
      </c>
      <c r="AQ1004" s="502">
        <v>3</v>
      </c>
      <c r="AR1004" s="506">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02">
        <f ca="1">COUNTIF(INDIRECT("H"&amp;(ROW()+12*(($AO1004-1)*3+$AP1004)-ROW())/12+5):INDIRECT("S"&amp;(ROW()+12*(($AO1004-1)*3+$AP1004)-ROW())/12+5),AR1004)</f>
        <v>0</v>
      </c>
      <c r="AT1004" s="506">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502">
        <f ca="1">COUNTIF(INDIRECT("U"&amp;(ROW()+12*(($AO1004-1)*3+$AP1004)-ROW())/12+5):INDIRECT("AF"&amp;(ROW()+12*(($AO1004-1)*3+$AP1004)-ROW())/12+5),AT1004)</f>
        <v>0</v>
      </c>
      <c r="AV1004" s="502">
        <f ca="1">IF(AND(AR1004+AT1004&gt;0,AS1004+AU1004&gt;0),COUNTIF(AV$6:AV1003,"&gt;0")+1,0)</f>
        <v>0</v>
      </c>
    </row>
    <row r="1005" spans="41:48">
      <c r="AO1005" s="502">
        <v>28</v>
      </c>
      <c r="AP1005" s="502">
        <v>3</v>
      </c>
      <c r="AQ1005" s="502">
        <v>4</v>
      </c>
      <c r="AR1005" s="506">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02">
        <f ca="1">COUNTIF(INDIRECT("H"&amp;(ROW()+12*(($AO1005-1)*3+$AP1005)-ROW())/12+5):INDIRECT("S"&amp;(ROW()+12*(($AO1005-1)*3+$AP1005)-ROW())/12+5),AR1005)</f>
        <v>0</v>
      </c>
      <c r="AT1005" s="506">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502">
        <f ca="1">COUNTIF(INDIRECT("U"&amp;(ROW()+12*(($AO1005-1)*3+$AP1005)-ROW())/12+5):INDIRECT("AF"&amp;(ROW()+12*(($AO1005-1)*3+$AP1005)-ROW())/12+5),AT1005)</f>
        <v>0</v>
      </c>
      <c r="AV1005" s="502">
        <f ca="1">IF(AND(AR1005+AT1005&gt;0,AS1005+AU1005&gt;0),COUNTIF(AV$6:AV1004,"&gt;0")+1,0)</f>
        <v>0</v>
      </c>
    </row>
    <row r="1006" spans="41:48">
      <c r="AO1006" s="502">
        <v>28</v>
      </c>
      <c r="AP1006" s="502">
        <v>3</v>
      </c>
      <c r="AQ1006" s="502">
        <v>5</v>
      </c>
      <c r="AR1006" s="506">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02">
        <f ca="1">COUNTIF(INDIRECT("H"&amp;(ROW()+12*(($AO1006-1)*3+$AP1006)-ROW())/12+5):INDIRECT("S"&amp;(ROW()+12*(($AO1006-1)*3+$AP1006)-ROW())/12+5),AR1006)</f>
        <v>0</v>
      </c>
      <c r="AT1006" s="506">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502">
        <f ca="1">COUNTIF(INDIRECT("U"&amp;(ROW()+12*(($AO1006-1)*3+$AP1006)-ROW())/12+5):INDIRECT("AF"&amp;(ROW()+12*(($AO1006-1)*3+$AP1006)-ROW())/12+5),AT1006)</f>
        <v>0</v>
      </c>
      <c r="AV1006" s="502">
        <f ca="1">IF(AND(AR1006+AT1006&gt;0,AS1006+AU1006&gt;0),COUNTIF(AV$6:AV1005,"&gt;0")+1,0)</f>
        <v>0</v>
      </c>
    </row>
    <row r="1007" spans="41:48">
      <c r="AO1007" s="502">
        <v>28</v>
      </c>
      <c r="AP1007" s="502">
        <v>3</v>
      </c>
      <c r="AQ1007" s="502">
        <v>6</v>
      </c>
      <c r="AR1007" s="506">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02">
        <f ca="1">COUNTIF(INDIRECT("H"&amp;(ROW()+12*(($AO1007-1)*3+$AP1007)-ROW())/12+5):INDIRECT("S"&amp;(ROW()+12*(($AO1007-1)*3+$AP1007)-ROW())/12+5),AR1007)</f>
        <v>0</v>
      </c>
      <c r="AT1007" s="506">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502">
        <f ca="1">COUNTIF(INDIRECT("U"&amp;(ROW()+12*(($AO1007-1)*3+$AP1007)-ROW())/12+5):INDIRECT("AF"&amp;(ROW()+12*(($AO1007-1)*3+$AP1007)-ROW())/12+5),AT1007)</f>
        <v>0</v>
      </c>
      <c r="AV1007" s="502">
        <f ca="1">IF(AND(AR1007+AT1007&gt;0,AS1007+AU1007&gt;0),COUNTIF(AV$6:AV1006,"&gt;0")+1,0)</f>
        <v>0</v>
      </c>
    </row>
    <row r="1008" spans="41:48">
      <c r="AO1008" s="502">
        <v>28</v>
      </c>
      <c r="AP1008" s="502">
        <v>3</v>
      </c>
      <c r="AQ1008" s="502">
        <v>7</v>
      </c>
      <c r="AR1008" s="506">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02">
        <f ca="1">COUNTIF(INDIRECT("H"&amp;(ROW()+12*(($AO1008-1)*3+$AP1008)-ROW())/12+5):INDIRECT("S"&amp;(ROW()+12*(($AO1008-1)*3+$AP1008)-ROW())/12+5),AR1008)</f>
        <v>0</v>
      </c>
      <c r="AT1008" s="506">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502">
        <f ca="1">COUNTIF(INDIRECT("U"&amp;(ROW()+12*(($AO1008-1)*3+$AP1008)-ROW())/12+5):INDIRECT("AF"&amp;(ROW()+12*(($AO1008-1)*3+$AP1008)-ROW())/12+5),AT1008)</f>
        <v>0</v>
      </c>
      <c r="AV1008" s="502">
        <f ca="1">IF(AND(AR1008+AT1008&gt;0,AS1008+AU1008&gt;0),COUNTIF(AV$6:AV1007,"&gt;0")+1,0)</f>
        <v>0</v>
      </c>
    </row>
    <row r="1009" spans="41:48">
      <c r="AO1009" s="502">
        <v>28</v>
      </c>
      <c r="AP1009" s="502">
        <v>3</v>
      </c>
      <c r="AQ1009" s="502">
        <v>8</v>
      </c>
      <c r="AR1009" s="506">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02">
        <f ca="1">COUNTIF(INDIRECT("H"&amp;(ROW()+12*(($AO1009-1)*3+$AP1009)-ROW())/12+5):INDIRECT("S"&amp;(ROW()+12*(($AO1009-1)*3+$AP1009)-ROW())/12+5),AR1009)</f>
        <v>0</v>
      </c>
      <c r="AT1009" s="506">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502">
        <f ca="1">COUNTIF(INDIRECT("U"&amp;(ROW()+12*(($AO1009-1)*3+$AP1009)-ROW())/12+5):INDIRECT("AF"&amp;(ROW()+12*(($AO1009-1)*3+$AP1009)-ROW())/12+5),AT1009)</f>
        <v>0</v>
      </c>
      <c r="AV1009" s="502">
        <f ca="1">IF(AND(AR1009+AT1009&gt;0,AS1009+AU1009&gt;0),COUNTIF(AV$6:AV1008,"&gt;0")+1,0)</f>
        <v>0</v>
      </c>
    </row>
    <row r="1010" spans="41:48">
      <c r="AO1010" s="502">
        <v>28</v>
      </c>
      <c r="AP1010" s="502">
        <v>3</v>
      </c>
      <c r="AQ1010" s="502">
        <v>9</v>
      </c>
      <c r="AR1010" s="506">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02">
        <f ca="1">COUNTIF(INDIRECT("H"&amp;(ROW()+12*(($AO1010-1)*3+$AP1010)-ROW())/12+5):INDIRECT("S"&amp;(ROW()+12*(($AO1010-1)*3+$AP1010)-ROW())/12+5),AR1010)</f>
        <v>0</v>
      </c>
      <c r="AT1010" s="506">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502">
        <f ca="1">COUNTIF(INDIRECT("U"&amp;(ROW()+12*(($AO1010-1)*3+$AP1010)-ROW())/12+5):INDIRECT("AF"&amp;(ROW()+12*(($AO1010-1)*3+$AP1010)-ROW())/12+5),AT1010)</f>
        <v>0</v>
      </c>
      <c r="AV1010" s="502">
        <f ca="1">IF(AND(AR1010+AT1010&gt;0,AS1010+AU1010&gt;0),COUNTIF(AV$6:AV1009,"&gt;0")+1,0)</f>
        <v>0</v>
      </c>
    </row>
    <row r="1011" spans="41:48">
      <c r="AO1011" s="502">
        <v>28</v>
      </c>
      <c r="AP1011" s="502">
        <v>3</v>
      </c>
      <c r="AQ1011" s="502">
        <v>10</v>
      </c>
      <c r="AR1011" s="506">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02">
        <f ca="1">COUNTIF(INDIRECT("H"&amp;(ROW()+12*(($AO1011-1)*3+$AP1011)-ROW())/12+5):INDIRECT("S"&amp;(ROW()+12*(($AO1011-1)*3+$AP1011)-ROW())/12+5),AR1011)</f>
        <v>0</v>
      </c>
      <c r="AT1011" s="506">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502">
        <f ca="1">COUNTIF(INDIRECT("U"&amp;(ROW()+12*(($AO1011-1)*3+$AP1011)-ROW())/12+5):INDIRECT("AF"&amp;(ROW()+12*(($AO1011-1)*3+$AP1011)-ROW())/12+5),AT1011)</f>
        <v>0</v>
      </c>
      <c r="AV1011" s="502">
        <f ca="1">IF(AND(AR1011+AT1011&gt;0,AS1011+AU1011&gt;0),COUNTIF(AV$6:AV1010,"&gt;0")+1,0)</f>
        <v>0</v>
      </c>
    </row>
    <row r="1012" spans="41:48">
      <c r="AO1012" s="502">
        <v>28</v>
      </c>
      <c r="AP1012" s="502">
        <v>3</v>
      </c>
      <c r="AQ1012" s="502">
        <v>11</v>
      </c>
      <c r="AR1012" s="506">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02">
        <f ca="1">COUNTIF(INDIRECT("H"&amp;(ROW()+12*(($AO1012-1)*3+$AP1012)-ROW())/12+5):INDIRECT("S"&amp;(ROW()+12*(($AO1012-1)*3+$AP1012)-ROW())/12+5),AR1012)</f>
        <v>0</v>
      </c>
      <c r="AT1012" s="506">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502">
        <f ca="1">COUNTIF(INDIRECT("U"&amp;(ROW()+12*(($AO1012-1)*3+$AP1012)-ROW())/12+5):INDIRECT("AF"&amp;(ROW()+12*(($AO1012-1)*3+$AP1012)-ROW())/12+5),AT1012)</f>
        <v>0</v>
      </c>
      <c r="AV1012" s="502">
        <f ca="1">IF(AND(AR1012+AT1012&gt;0,AS1012+AU1012&gt;0),COUNTIF(AV$6:AV1011,"&gt;0")+1,0)</f>
        <v>0</v>
      </c>
    </row>
    <row r="1013" spans="41:48">
      <c r="AO1013" s="502">
        <v>28</v>
      </c>
      <c r="AP1013" s="502">
        <v>3</v>
      </c>
      <c r="AQ1013" s="502">
        <v>12</v>
      </c>
      <c r="AR1013" s="506">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02">
        <f ca="1">COUNTIF(INDIRECT("H"&amp;(ROW()+12*(($AO1013-1)*3+$AP1013)-ROW())/12+5):INDIRECT("S"&amp;(ROW()+12*(($AO1013-1)*3+$AP1013)-ROW())/12+5),AR1013)</f>
        <v>0</v>
      </c>
      <c r="AT1013" s="506">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502">
        <f ca="1">COUNTIF(INDIRECT("U"&amp;(ROW()+12*(($AO1013-1)*3+$AP1013)-ROW())/12+5):INDIRECT("AF"&amp;(ROW()+12*(($AO1013-1)*3+$AP1013)-ROW())/12+5),AT1013)</f>
        <v>0</v>
      </c>
      <c r="AV1013" s="502">
        <f ca="1">IF(AND(AR1013+AT1013&gt;0,AS1013+AU1013&gt;0),COUNTIF(AV$6:AV1012,"&gt;0")+1,0)</f>
        <v>0</v>
      </c>
    </row>
    <row r="1014" spans="41:48">
      <c r="AO1014" s="502">
        <v>29</v>
      </c>
      <c r="AP1014" s="502">
        <v>1</v>
      </c>
      <c r="AQ1014" s="502">
        <v>1</v>
      </c>
      <c r="AR1014" s="506">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02">
        <f ca="1">COUNTIF(INDIRECT("H"&amp;(ROW()+12*(($AO1014-1)*3+$AP1014)-ROW())/12+5):INDIRECT("S"&amp;(ROW()+12*(($AO1014-1)*3+$AP1014)-ROW())/12+5),AR1014)</f>
        <v>0</v>
      </c>
      <c r="AT1014" s="506">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502">
        <f ca="1">COUNTIF(INDIRECT("U"&amp;(ROW()+12*(($AO1014-1)*3+$AP1014)-ROW())/12+5):INDIRECT("AF"&amp;(ROW()+12*(($AO1014-1)*3+$AP1014)-ROW())/12+5),AT1014)</f>
        <v>0</v>
      </c>
      <c r="AV1014" s="502">
        <f ca="1">IF(AND(AR1014+AT1014&gt;0,AS1014+AU1014&gt;0),COUNTIF(AV$6:AV1013,"&gt;0")+1,0)</f>
        <v>0</v>
      </c>
    </row>
    <row r="1015" spans="41:48">
      <c r="AO1015" s="502">
        <v>29</v>
      </c>
      <c r="AP1015" s="502">
        <v>1</v>
      </c>
      <c r="AQ1015" s="502">
        <v>2</v>
      </c>
      <c r="AR1015" s="506">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02">
        <f ca="1">COUNTIF(INDIRECT("H"&amp;(ROW()+12*(($AO1015-1)*3+$AP1015)-ROW())/12+5):INDIRECT("S"&amp;(ROW()+12*(($AO1015-1)*3+$AP1015)-ROW())/12+5),AR1015)</f>
        <v>0</v>
      </c>
      <c r="AT1015" s="506">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502">
        <f ca="1">COUNTIF(INDIRECT("U"&amp;(ROW()+12*(($AO1015-1)*3+$AP1015)-ROW())/12+5):INDIRECT("AF"&amp;(ROW()+12*(($AO1015-1)*3+$AP1015)-ROW())/12+5),AT1015)</f>
        <v>0</v>
      </c>
      <c r="AV1015" s="502">
        <f ca="1">IF(AND(AR1015+AT1015&gt;0,AS1015+AU1015&gt;0),COUNTIF(AV$6:AV1014,"&gt;0")+1,0)</f>
        <v>0</v>
      </c>
    </row>
    <row r="1016" spans="41:48">
      <c r="AO1016" s="502">
        <v>29</v>
      </c>
      <c r="AP1016" s="502">
        <v>1</v>
      </c>
      <c r="AQ1016" s="502">
        <v>3</v>
      </c>
      <c r="AR1016" s="506">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02">
        <f ca="1">COUNTIF(INDIRECT("H"&amp;(ROW()+12*(($AO1016-1)*3+$AP1016)-ROW())/12+5):INDIRECT("S"&amp;(ROW()+12*(($AO1016-1)*3+$AP1016)-ROW())/12+5),AR1016)</f>
        <v>0</v>
      </c>
      <c r="AT1016" s="506">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502">
        <f ca="1">COUNTIF(INDIRECT("U"&amp;(ROW()+12*(($AO1016-1)*3+$AP1016)-ROW())/12+5):INDIRECT("AF"&amp;(ROW()+12*(($AO1016-1)*3+$AP1016)-ROW())/12+5),AT1016)</f>
        <v>0</v>
      </c>
      <c r="AV1016" s="502">
        <f ca="1">IF(AND(AR1016+AT1016&gt;0,AS1016+AU1016&gt;0),COUNTIF(AV$6:AV1015,"&gt;0")+1,0)</f>
        <v>0</v>
      </c>
    </row>
    <row r="1017" spans="41:48">
      <c r="AO1017" s="502">
        <v>29</v>
      </c>
      <c r="AP1017" s="502">
        <v>1</v>
      </c>
      <c r="AQ1017" s="502">
        <v>4</v>
      </c>
      <c r="AR1017" s="506">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02">
        <f ca="1">COUNTIF(INDIRECT("H"&amp;(ROW()+12*(($AO1017-1)*3+$AP1017)-ROW())/12+5):INDIRECT("S"&amp;(ROW()+12*(($AO1017-1)*3+$AP1017)-ROW())/12+5),AR1017)</f>
        <v>0</v>
      </c>
      <c r="AT1017" s="506">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502">
        <f ca="1">COUNTIF(INDIRECT("U"&amp;(ROW()+12*(($AO1017-1)*3+$AP1017)-ROW())/12+5):INDIRECT("AF"&amp;(ROW()+12*(($AO1017-1)*3+$AP1017)-ROW())/12+5),AT1017)</f>
        <v>0</v>
      </c>
      <c r="AV1017" s="502">
        <f ca="1">IF(AND(AR1017+AT1017&gt;0,AS1017+AU1017&gt;0),COUNTIF(AV$6:AV1016,"&gt;0")+1,0)</f>
        <v>0</v>
      </c>
    </row>
    <row r="1018" spans="41:48">
      <c r="AO1018" s="502">
        <v>29</v>
      </c>
      <c r="AP1018" s="502">
        <v>1</v>
      </c>
      <c r="AQ1018" s="502">
        <v>5</v>
      </c>
      <c r="AR1018" s="506">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02">
        <f ca="1">COUNTIF(INDIRECT("H"&amp;(ROW()+12*(($AO1018-1)*3+$AP1018)-ROW())/12+5):INDIRECT("S"&amp;(ROW()+12*(($AO1018-1)*3+$AP1018)-ROW())/12+5),AR1018)</f>
        <v>0</v>
      </c>
      <c r="AT1018" s="506">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502">
        <f ca="1">COUNTIF(INDIRECT("U"&amp;(ROW()+12*(($AO1018-1)*3+$AP1018)-ROW())/12+5):INDIRECT("AF"&amp;(ROW()+12*(($AO1018-1)*3+$AP1018)-ROW())/12+5),AT1018)</f>
        <v>0</v>
      </c>
      <c r="AV1018" s="502">
        <f ca="1">IF(AND(AR1018+AT1018&gt;0,AS1018+AU1018&gt;0),COUNTIF(AV$6:AV1017,"&gt;0")+1,0)</f>
        <v>0</v>
      </c>
    </row>
    <row r="1019" spans="41:48">
      <c r="AO1019" s="502">
        <v>29</v>
      </c>
      <c r="AP1019" s="502">
        <v>1</v>
      </c>
      <c r="AQ1019" s="502">
        <v>6</v>
      </c>
      <c r="AR1019" s="506">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02">
        <f ca="1">COUNTIF(INDIRECT("H"&amp;(ROW()+12*(($AO1019-1)*3+$AP1019)-ROW())/12+5):INDIRECT("S"&amp;(ROW()+12*(($AO1019-1)*3+$AP1019)-ROW())/12+5),AR1019)</f>
        <v>0</v>
      </c>
      <c r="AT1019" s="506">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502">
        <f ca="1">COUNTIF(INDIRECT("U"&amp;(ROW()+12*(($AO1019-1)*3+$AP1019)-ROW())/12+5):INDIRECT("AF"&amp;(ROW()+12*(($AO1019-1)*3+$AP1019)-ROW())/12+5),AT1019)</f>
        <v>0</v>
      </c>
      <c r="AV1019" s="502">
        <f ca="1">IF(AND(AR1019+AT1019&gt;0,AS1019+AU1019&gt;0),COUNTIF(AV$6:AV1018,"&gt;0")+1,0)</f>
        <v>0</v>
      </c>
    </row>
    <row r="1020" spans="41:48">
      <c r="AO1020" s="502">
        <v>29</v>
      </c>
      <c r="AP1020" s="502">
        <v>1</v>
      </c>
      <c r="AQ1020" s="502">
        <v>7</v>
      </c>
      <c r="AR1020" s="506">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02">
        <f ca="1">COUNTIF(INDIRECT("H"&amp;(ROW()+12*(($AO1020-1)*3+$AP1020)-ROW())/12+5):INDIRECT("S"&amp;(ROW()+12*(($AO1020-1)*3+$AP1020)-ROW())/12+5),AR1020)</f>
        <v>0</v>
      </c>
      <c r="AT1020" s="506">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502">
        <f ca="1">COUNTIF(INDIRECT("U"&amp;(ROW()+12*(($AO1020-1)*3+$AP1020)-ROW())/12+5):INDIRECT("AF"&amp;(ROW()+12*(($AO1020-1)*3+$AP1020)-ROW())/12+5),AT1020)</f>
        <v>0</v>
      </c>
      <c r="AV1020" s="502">
        <f ca="1">IF(AND(AR1020+AT1020&gt;0,AS1020+AU1020&gt;0),COUNTIF(AV$6:AV1019,"&gt;0")+1,0)</f>
        <v>0</v>
      </c>
    </row>
    <row r="1021" spans="41:48">
      <c r="AO1021" s="502">
        <v>29</v>
      </c>
      <c r="AP1021" s="502">
        <v>1</v>
      </c>
      <c r="AQ1021" s="502">
        <v>8</v>
      </c>
      <c r="AR1021" s="506">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02">
        <f ca="1">COUNTIF(INDIRECT("H"&amp;(ROW()+12*(($AO1021-1)*3+$AP1021)-ROW())/12+5):INDIRECT("S"&amp;(ROW()+12*(($AO1021-1)*3+$AP1021)-ROW())/12+5),AR1021)</f>
        <v>0</v>
      </c>
      <c r="AT1021" s="506">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502">
        <f ca="1">COUNTIF(INDIRECT("U"&amp;(ROW()+12*(($AO1021-1)*3+$AP1021)-ROW())/12+5):INDIRECT("AF"&amp;(ROW()+12*(($AO1021-1)*3+$AP1021)-ROW())/12+5),AT1021)</f>
        <v>0</v>
      </c>
      <c r="AV1021" s="502">
        <f ca="1">IF(AND(AR1021+AT1021&gt;0,AS1021+AU1021&gt;0),COUNTIF(AV$6:AV1020,"&gt;0")+1,0)</f>
        <v>0</v>
      </c>
    </row>
    <row r="1022" spans="41:48">
      <c r="AO1022" s="502">
        <v>29</v>
      </c>
      <c r="AP1022" s="502">
        <v>1</v>
      </c>
      <c r="AQ1022" s="502">
        <v>9</v>
      </c>
      <c r="AR1022" s="506">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02">
        <f ca="1">COUNTIF(INDIRECT("H"&amp;(ROW()+12*(($AO1022-1)*3+$AP1022)-ROW())/12+5):INDIRECT("S"&amp;(ROW()+12*(($AO1022-1)*3+$AP1022)-ROW())/12+5),AR1022)</f>
        <v>0</v>
      </c>
      <c r="AT1022" s="506">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502">
        <f ca="1">COUNTIF(INDIRECT("U"&amp;(ROW()+12*(($AO1022-1)*3+$AP1022)-ROW())/12+5):INDIRECT("AF"&amp;(ROW()+12*(($AO1022-1)*3+$AP1022)-ROW())/12+5),AT1022)</f>
        <v>0</v>
      </c>
      <c r="AV1022" s="502">
        <f ca="1">IF(AND(AR1022+AT1022&gt;0,AS1022+AU1022&gt;0),COUNTIF(AV$6:AV1021,"&gt;0")+1,0)</f>
        <v>0</v>
      </c>
    </row>
    <row r="1023" spans="41:48">
      <c r="AO1023" s="502">
        <v>29</v>
      </c>
      <c r="AP1023" s="502">
        <v>1</v>
      </c>
      <c r="AQ1023" s="502">
        <v>10</v>
      </c>
      <c r="AR1023" s="506">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02">
        <f ca="1">COUNTIF(INDIRECT("H"&amp;(ROW()+12*(($AO1023-1)*3+$AP1023)-ROW())/12+5):INDIRECT("S"&amp;(ROW()+12*(($AO1023-1)*3+$AP1023)-ROW())/12+5),AR1023)</f>
        <v>0</v>
      </c>
      <c r="AT1023" s="506">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502">
        <f ca="1">COUNTIF(INDIRECT("U"&amp;(ROW()+12*(($AO1023-1)*3+$AP1023)-ROW())/12+5):INDIRECT("AF"&amp;(ROW()+12*(($AO1023-1)*3+$AP1023)-ROW())/12+5),AT1023)</f>
        <v>0</v>
      </c>
      <c r="AV1023" s="502">
        <f ca="1">IF(AND(AR1023+AT1023&gt;0,AS1023+AU1023&gt;0),COUNTIF(AV$6:AV1022,"&gt;0")+1,0)</f>
        <v>0</v>
      </c>
    </row>
    <row r="1024" spans="41:48">
      <c r="AO1024" s="502">
        <v>29</v>
      </c>
      <c r="AP1024" s="502">
        <v>1</v>
      </c>
      <c r="AQ1024" s="502">
        <v>11</v>
      </c>
      <c r="AR1024" s="506">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02">
        <f ca="1">COUNTIF(INDIRECT("H"&amp;(ROW()+12*(($AO1024-1)*3+$AP1024)-ROW())/12+5):INDIRECT("S"&amp;(ROW()+12*(($AO1024-1)*3+$AP1024)-ROW())/12+5),AR1024)</f>
        <v>0</v>
      </c>
      <c r="AT1024" s="506">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502">
        <f ca="1">COUNTIF(INDIRECT("U"&amp;(ROW()+12*(($AO1024-1)*3+$AP1024)-ROW())/12+5):INDIRECT("AF"&amp;(ROW()+12*(($AO1024-1)*3+$AP1024)-ROW())/12+5),AT1024)</f>
        <v>0</v>
      </c>
      <c r="AV1024" s="502">
        <f ca="1">IF(AND(AR1024+AT1024&gt;0,AS1024+AU1024&gt;0),COUNTIF(AV$6:AV1023,"&gt;0")+1,0)</f>
        <v>0</v>
      </c>
    </row>
    <row r="1025" spans="41:48">
      <c r="AO1025" s="502">
        <v>29</v>
      </c>
      <c r="AP1025" s="502">
        <v>1</v>
      </c>
      <c r="AQ1025" s="502">
        <v>12</v>
      </c>
      <c r="AR1025" s="506">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02">
        <f ca="1">COUNTIF(INDIRECT("H"&amp;(ROW()+12*(($AO1025-1)*3+$AP1025)-ROW())/12+5):INDIRECT("S"&amp;(ROW()+12*(($AO1025-1)*3+$AP1025)-ROW())/12+5),AR1025)</f>
        <v>0</v>
      </c>
      <c r="AT1025" s="506">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502">
        <f ca="1">COUNTIF(INDIRECT("U"&amp;(ROW()+12*(($AO1025-1)*3+$AP1025)-ROW())/12+5):INDIRECT("AF"&amp;(ROW()+12*(($AO1025-1)*3+$AP1025)-ROW())/12+5),AT1025)</f>
        <v>0</v>
      </c>
      <c r="AV1025" s="502">
        <f ca="1">IF(AND(AR1025+AT1025&gt;0,AS1025+AU1025&gt;0),COUNTIF(AV$6:AV1024,"&gt;0")+1,0)</f>
        <v>0</v>
      </c>
    </row>
    <row r="1026" spans="41:48">
      <c r="AO1026" s="502">
        <v>29</v>
      </c>
      <c r="AP1026" s="502">
        <v>2</v>
      </c>
      <c r="AQ1026" s="502">
        <v>1</v>
      </c>
      <c r="AR1026" s="506">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02">
        <f ca="1">COUNTIF(INDIRECT("H"&amp;(ROW()+12*(($AO1026-1)*3+$AP1026)-ROW())/12+5):INDIRECT("S"&amp;(ROW()+12*(($AO1026-1)*3+$AP1026)-ROW())/12+5),AR1026)</f>
        <v>0</v>
      </c>
      <c r="AT1026" s="506">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502">
        <f ca="1">COUNTIF(INDIRECT("U"&amp;(ROW()+12*(($AO1026-1)*3+$AP1026)-ROW())/12+5):INDIRECT("AF"&amp;(ROW()+12*(($AO1026-1)*3+$AP1026)-ROW())/12+5),AT1026)</f>
        <v>0</v>
      </c>
      <c r="AV1026" s="502">
        <f ca="1">IF(AND(AR1026+AT1026&gt;0,AS1026+AU1026&gt;0),COUNTIF(AV$6:AV1025,"&gt;0")+1,0)</f>
        <v>0</v>
      </c>
    </row>
    <row r="1027" spans="41:48">
      <c r="AO1027" s="502">
        <v>29</v>
      </c>
      <c r="AP1027" s="502">
        <v>2</v>
      </c>
      <c r="AQ1027" s="502">
        <v>2</v>
      </c>
      <c r="AR1027" s="506">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02">
        <f ca="1">COUNTIF(INDIRECT("H"&amp;(ROW()+12*(($AO1027-1)*3+$AP1027)-ROW())/12+5):INDIRECT("S"&amp;(ROW()+12*(($AO1027-1)*3+$AP1027)-ROW())/12+5),AR1027)</f>
        <v>0</v>
      </c>
      <c r="AT1027" s="506">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502">
        <f ca="1">COUNTIF(INDIRECT("U"&amp;(ROW()+12*(($AO1027-1)*3+$AP1027)-ROW())/12+5):INDIRECT("AF"&amp;(ROW()+12*(($AO1027-1)*3+$AP1027)-ROW())/12+5),AT1027)</f>
        <v>0</v>
      </c>
      <c r="AV1027" s="502">
        <f ca="1">IF(AND(AR1027+AT1027&gt;0,AS1027+AU1027&gt;0),COUNTIF(AV$6:AV1026,"&gt;0")+1,0)</f>
        <v>0</v>
      </c>
    </row>
    <row r="1028" spans="41:48">
      <c r="AO1028" s="502">
        <v>29</v>
      </c>
      <c r="AP1028" s="502">
        <v>2</v>
      </c>
      <c r="AQ1028" s="502">
        <v>3</v>
      </c>
      <c r="AR1028" s="506">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02">
        <f ca="1">COUNTIF(INDIRECT("H"&amp;(ROW()+12*(($AO1028-1)*3+$AP1028)-ROW())/12+5):INDIRECT("S"&amp;(ROW()+12*(($AO1028-1)*3+$AP1028)-ROW())/12+5),AR1028)</f>
        <v>0</v>
      </c>
      <c r="AT1028" s="506">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502">
        <f ca="1">COUNTIF(INDIRECT("U"&amp;(ROW()+12*(($AO1028-1)*3+$AP1028)-ROW())/12+5):INDIRECT("AF"&amp;(ROW()+12*(($AO1028-1)*3+$AP1028)-ROW())/12+5),AT1028)</f>
        <v>0</v>
      </c>
      <c r="AV1028" s="502">
        <f ca="1">IF(AND(AR1028+AT1028&gt;0,AS1028+AU1028&gt;0),COUNTIF(AV$6:AV1027,"&gt;0")+1,0)</f>
        <v>0</v>
      </c>
    </row>
    <row r="1029" spans="41:48">
      <c r="AO1029" s="502">
        <v>29</v>
      </c>
      <c r="AP1029" s="502">
        <v>2</v>
      </c>
      <c r="AQ1029" s="502">
        <v>4</v>
      </c>
      <c r="AR1029" s="506">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02">
        <f ca="1">COUNTIF(INDIRECT("H"&amp;(ROW()+12*(($AO1029-1)*3+$AP1029)-ROW())/12+5):INDIRECT("S"&amp;(ROW()+12*(($AO1029-1)*3+$AP1029)-ROW())/12+5),AR1029)</f>
        <v>0</v>
      </c>
      <c r="AT1029" s="506">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502">
        <f ca="1">COUNTIF(INDIRECT("U"&amp;(ROW()+12*(($AO1029-1)*3+$AP1029)-ROW())/12+5):INDIRECT("AF"&amp;(ROW()+12*(($AO1029-1)*3+$AP1029)-ROW())/12+5),AT1029)</f>
        <v>0</v>
      </c>
      <c r="AV1029" s="502">
        <f ca="1">IF(AND(AR1029+AT1029&gt;0,AS1029+AU1029&gt;0),COUNTIF(AV$6:AV1028,"&gt;0")+1,0)</f>
        <v>0</v>
      </c>
    </row>
    <row r="1030" spans="41:48">
      <c r="AO1030" s="502">
        <v>29</v>
      </c>
      <c r="AP1030" s="502">
        <v>2</v>
      </c>
      <c r="AQ1030" s="502">
        <v>5</v>
      </c>
      <c r="AR1030" s="506">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02">
        <f ca="1">COUNTIF(INDIRECT("H"&amp;(ROW()+12*(($AO1030-1)*3+$AP1030)-ROW())/12+5):INDIRECT("S"&amp;(ROW()+12*(($AO1030-1)*3+$AP1030)-ROW())/12+5),AR1030)</f>
        <v>0</v>
      </c>
      <c r="AT1030" s="506">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502">
        <f ca="1">COUNTIF(INDIRECT("U"&amp;(ROW()+12*(($AO1030-1)*3+$AP1030)-ROW())/12+5):INDIRECT("AF"&amp;(ROW()+12*(($AO1030-1)*3+$AP1030)-ROW())/12+5),AT1030)</f>
        <v>0</v>
      </c>
      <c r="AV1030" s="502">
        <f ca="1">IF(AND(AR1030+AT1030&gt;0,AS1030+AU1030&gt;0),COUNTIF(AV$6:AV1029,"&gt;0")+1,0)</f>
        <v>0</v>
      </c>
    </row>
    <row r="1031" spans="41:48">
      <c r="AO1031" s="502">
        <v>29</v>
      </c>
      <c r="AP1031" s="502">
        <v>2</v>
      </c>
      <c r="AQ1031" s="502">
        <v>6</v>
      </c>
      <c r="AR1031" s="506">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02">
        <f ca="1">COUNTIF(INDIRECT("H"&amp;(ROW()+12*(($AO1031-1)*3+$AP1031)-ROW())/12+5):INDIRECT("S"&amp;(ROW()+12*(($AO1031-1)*3+$AP1031)-ROW())/12+5),AR1031)</f>
        <v>0</v>
      </c>
      <c r="AT1031" s="506">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502">
        <f ca="1">COUNTIF(INDIRECT("U"&amp;(ROW()+12*(($AO1031-1)*3+$AP1031)-ROW())/12+5):INDIRECT("AF"&amp;(ROW()+12*(($AO1031-1)*3+$AP1031)-ROW())/12+5),AT1031)</f>
        <v>0</v>
      </c>
      <c r="AV1031" s="502">
        <f ca="1">IF(AND(AR1031+AT1031&gt;0,AS1031+AU1031&gt;0),COUNTIF(AV$6:AV1030,"&gt;0")+1,0)</f>
        <v>0</v>
      </c>
    </row>
    <row r="1032" spans="41:48">
      <c r="AO1032" s="502">
        <v>29</v>
      </c>
      <c r="AP1032" s="502">
        <v>2</v>
      </c>
      <c r="AQ1032" s="502">
        <v>7</v>
      </c>
      <c r="AR1032" s="506">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02">
        <f ca="1">COUNTIF(INDIRECT("H"&amp;(ROW()+12*(($AO1032-1)*3+$AP1032)-ROW())/12+5):INDIRECT("S"&amp;(ROW()+12*(($AO1032-1)*3+$AP1032)-ROW())/12+5),AR1032)</f>
        <v>0</v>
      </c>
      <c r="AT1032" s="506">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502">
        <f ca="1">COUNTIF(INDIRECT("U"&amp;(ROW()+12*(($AO1032-1)*3+$AP1032)-ROW())/12+5):INDIRECT("AF"&amp;(ROW()+12*(($AO1032-1)*3+$AP1032)-ROW())/12+5),AT1032)</f>
        <v>0</v>
      </c>
      <c r="AV1032" s="502">
        <f ca="1">IF(AND(AR1032+AT1032&gt;0,AS1032+AU1032&gt;0),COUNTIF(AV$6:AV1031,"&gt;0")+1,0)</f>
        <v>0</v>
      </c>
    </row>
    <row r="1033" spans="41:48">
      <c r="AO1033" s="502">
        <v>29</v>
      </c>
      <c r="AP1033" s="502">
        <v>2</v>
      </c>
      <c r="AQ1033" s="502">
        <v>8</v>
      </c>
      <c r="AR1033" s="506">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02">
        <f ca="1">COUNTIF(INDIRECT("H"&amp;(ROW()+12*(($AO1033-1)*3+$AP1033)-ROW())/12+5):INDIRECT("S"&amp;(ROW()+12*(($AO1033-1)*3+$AP1033)-ROW())/12+5),AR1033)</f>
        <v>0</v>
      </c>
      <c r="AT1033" s="506">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502">
        <f ca="1">COUNTIF(INDIRECT("U"&amp;(ROW()+12*(($AO1033-1)*3+$AP1033)-ROW())/12+5):INDIRECT("AF"&amp;(ROW()+12*(($AO1033-1)*3+$AP1033)-ROW())/12+5),AT1033)</f>
        <v>0</v>
      </c>
      <c r="AV1033" s="502">
        <f ca="1">IF(AND(AR1033+AT1033&gt;0,AS1033+AU1033&gt;0),COUNTIF(AV$6:AV1032,"&gt;0")+1,0)</f>
        <v>0</v>
      </c>
    </row>
    <row r="1034" spans="41:48">
      <c r="AO1034" s="502">
        <v>29</v>
      </c>
      <c r="AP1034" s="502">
        <v>2</v>
      </c>
      <c r="AQ1034" s="502">
        <v>9</v>
      </c>
      <c r="AR1034" s="506">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02">
        <f ca="1">COUNTIF(INDIRECT("H"&amp;(ROW()+12*(($AO1034-1)*3+$AP1034)-ROW())/12+5):INDIRECT("S"&amp;(ROW()+12*(($AO1034-1)*3+$AP1034)-ROW())/12+5),AR1034)</f>
        <v>0</v>
      </c>
      <c r="AT1034" s="506">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502">
        <f ca="1">COUNTIF(INDIRECT("U"&amp;(ROW()+12*(($AO1034-1)*3+$AP1034)-ROW())/12+5):INDIRECT("AF"&amp;(ROW()+12*(($AO1034-1)*3+$AP1034)-ROW())/12+5),AT1034)</f>
        <v>0</v>
      </c>
      <c r="AV1034" s="502">
        <f ca="1">IF(AND(AR1034+AT1034&gt;0,AS1034+AU1034&gt;0),COUNTIF(AV$6:AV1033,"&gt;0")+1,0)</f>
        <v>0</v>
      </c>
    </row>
    <row r="1035" spans="41:48">
      <c r="AO1035" s="502">
        <v>29</v>
      </c>
      <c r="AP1035" s="502">
        <v>2</v>
      </c>
      <c r="AQ1035" s="502">
        <v>10</v>
      </c>
      <c r="AR1035" s="506">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02">
        <f ca="1">COUNTIF(INDIRECT("H"&amp;(ROW()+12*(($AO1035-1)*3+$AP1035)-ROW())/12+5):INDIRECT("S"&amp;(ROW()+12*(($AO1035-1)*3+$AP1035)-ROW())/12+5),AR1035)</f>
        <v>0</v>
      </c>
      <c r="AT1035" s="506">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502">
        <f ca="1">COUNTIF(INDIRECT("U"&amp;(ROW()+12*(($AO1035-1)*3+$AP1035)-ROW())/12+5):INDIRECT("AF"&amp;(ROW()+12*(($AO1035-1)*3+$AP1035)-ROW())/12+5),AT1035)</f>
        <v>0</v>
      </c>
      <c r="AV1035" s="502">
        <f ca="1">IF(AND(AR1035+AT1035&gt;0,AS1035+AU1035&gt;0),COUNTIF(AV$6:AV1034,"&gt;0")+1,0)</f>
        <v>0</v>
      </c>
    </row>
    <row r="1036" spans="41:48">
      <c r="AO1036" s="502">
        <v>29</v>
      </c>
      <c r="AP1036" s="502">
        <v>2</v>
      </c>
      <c r="AQ1036" s="502">
        <v>11</v>
      </c>
      <c r="AR1036" s="506">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02">
        <f ca="1">COUNTIF(INDIRECT("H"&amp;(ROW()+12*(($AO1036-1)*3+$AP1036)-ROW())/12+5):INDIRECT("S"&amp;(ROW()+12*(($AO1036-1)*3+$AP1036)-ROW())/12+5),AR1036)</f>
        <v>0</v>
      </c>
      <c r="AT1036" s="506">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502">
        <f ca="1">COUNTIF(INDIRECT("U"&amp;(ROW()+12*(($AO1036-1)*3+$AP1036)-ROW())/12+5):INDIRECT("AF"&amp;(ROW()+12*(($AO1036-1)*3+$AP1036)-ROW())/12+5),AT1036)</f>
        <v>0</v>
      </c>
      <c r="AV1036" s="502">
        <f ca="1">IF(AND(AR1036+AT1036&gt;0,AS1036+AU1036&gt;0),COUNTIF(AV$6:AV1035,"&gt;0")+1,0)</f>
        <v>0</v>
      </c>
    </row>
    <row r="1037" spans="41:48">
      <c r="AO1037" s="502">
        <v>29</v>
      </c>
      <c r="AP1037" s="502">
        <v>2</v>
      </c>
      <c r="AQ1037" s="502">
        <v>12</v>
      </c>
      <c r="AR1037" s="506">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02">
        <f ca="1">COUNTIF(INDIRECT("H"&amp;(ROW()+12*(($AO1037-1)*3+$AP1037)-ROW())/12+5):INDIRECT("S"&amp;(ROW()+12*(($AO1037-1)*3+$AP1037)-ROW())/12+5),AR1037)</f>
        <v>0</v>
      </c>
      <c r="AT1037" s="506">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502">
        <f ca="1">COUNTIF(INDIRECT("U"&amp;(ROW()+12*(($AO1037-1)*3+$AP1037)-ROW())/12+5):INDIRECT("AF"&amp;(ROW()+12*(($AO1037-1)*3+$AP1037)-ROW())/12+5),AT1037)</f>
        <v>0</v>
      </c>
      <c r="AV1037" s="502">
        <f ca="1">IF(AND(AR1037+AT1037&gt;0,AS1037+AU1037&gt;0),COUNTIF(AV$6:AV1036,"&gt;0")+1,0)</f>
        <v>0</v>
      </c>
    </row>
    <row r="1038" spans="41:48">
      <c r="AO1038" s="502">
        <v>29</v>
      </c>
      <c r="AP1038" s="502">
        <v>3</v>
      </c>
      <c r="AQ1038" s="502">
        <v>1</v>
      </c>
      <c r="AR1038" s="506">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02">
        <f ca="1">COUNTIF(INDIRECT("H"&amp;(ROW()+12*(($AO1038-1)*3+$AP1038)-ROW())/12+5):INDIRECT("S"&amp;(ROW()+12*(($AO1038-1)*3+$AP1038)-ROW())/12+5),AR1038)</f>
        <v>0</v>
      </c>
      <c r="AT1038" s="506">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502">
        <f ca="1">COUNTIF(INDIRECT("U"&amp;(ROW()+12*(($AO1038-1)*3+$AP1038)-ROW())/12+5):INDIRECT("AF"&amp;(ROW()+12*(($AO1038-1)*3+$AP1038)-ROW())/12+5),AT1038)</f>
        <v>0</v>
      </c>
      <c r="AV1038" s="502">
        <f ca="1">IF(AND(AR1038+AT1038&gt;0,AS1038+AU1038&gt;0),COUNTIF(AV$6:AV1037,"&gt;0")+1,0)</f>
        <v>0</v>
      </c>
    </row>
    <row r="1039" spans="41:48">
      <c r="AO1039" s="502">
        <v>29</v>
      </c>
      <c r="AP1039" s="502">
        <v>3</v>
      </c>
      <c r="AQ1039" s="502">
        <v>2</v>
      </c>
      <c r="AR1039" s="506">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02">
        <f ca="1">COUNTIF(INDIRECT("H"&amp;(ROW()+12*(($AO1039-1)*3+$AP1039)-ROW())/12+5):INDIRECT("S"&amp;(ROW()+12*(($AO1039-1)*3+$AP1039)-ROW())/12+5),AR1039)</f>
        <v>0</v>
      </c>
      <c r="AT1039" s="506">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502">
        <f ca="1">COUNTIF(INDIRECT("U"&amp;(ROW()+12*(($AO1039-1)*3+$AP1039)-ROW())/12+5):INDIRECT("AF"&amp;(ROW()+12*(($AO1039-1)*3+$AP1039)-ROW())/12+5),AT1039)</f>
        <v>0</v>
      </c>
      <c r="AV1039" s="502">
        <f ca="1">IF(AND(AR1039+AT1039&gt;0,AS1039+AU1039&gt;0),COUNTIF(AV$6:AV1038,"&gt;0")+1,0)</f>
        <v>0</v>
      </c>
    </row>
    <row r="1040" spans="41:48">
      <c r="AO1040" s="502">
        <v>29</v>
      </c>
      <c r="AP1040" s="502">
        <v>3</v>
      </c>
      <c r="AQ1040" s="502">
        <v>3</v>
      </c>
      <c r="AR1040" s="506">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02">
        <f ca="1">COUNTIF(INDIRECT("H"&amp;(ROW()+12*(($AO1040-1)*3+$AP1040)-ROW())/12+5):INDIRECT("S"&amp;(ROW()+12*(($AO1040-1)*3+$AP1040)-ROW())/12+5),AR1040)</f>
        <v>0</v>
      </c>
      <c r="AT1040" s="506">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502">
        <f ca="1">COUNTIF(INDIRECT("U"&amp;(ROW()+12*(($AO1040-1)*3+$AP1040)-ROW())/12+5):INDIRECT("AF"&amp;(ROW()+12*(($AO1040-1)*3+$AP1040)-ROW())/12+5),AT1040)</f>
        <v>0</v>
      </c>
      <c r="AV1040" s="502">
        <f ca="1">IF(AND(AR1040+AT1040&gt;0,AS1040+AU1040&gt;0),COUNTIF(AV$6:AV1039,"&gt;0")+1,0)</f>
        <v>0</v>
      </c>
    </row>
    <row r="1041" spans="41:48">
      <c r="AO1041" s="502">
        <v>29</v>
      </c>
      <c r="AP1041" s="502">
        <v>3</v>
      </c>
      <c r="AQ1041" s="502">
        <v>4</v>
      </c>
      <c r="AR1041" s="506">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02">
        <f ca="1">COUNTIF(INDIRECT("H"&amp;(ROW()+12*(($AO1041-1)*3+$AP1041)-ROW())/12+5):INDIRECT("S"&amp;(ROW()+12*(($AO1041-1)*3+$AP1041)-ROW())/12+5),AR1041)</f>
        <v>0</v>
      </c>
      <c r="AT1041" s="506">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502">
        <f ca="1">COUNTIF(INDIRECT("U"&amp;(ROW()+12*(($AO1041-1)*3+$AP1041)-ROW())/12+5):INDIRECT("AF"&amp;(ROW()+12*(($AO1041-1)*3+$AP1041)-ROW())/12+5),AT1041)</f>
        <v>0</v>
      </c>
      <c r="AV1041" s="502">
        <f ca="1">IF(AND(AR1041+AT1041&gt;0,AS1041+AU1041&gt;0),COUNTIF(AV$6:AV1040,"&gt;0")+1,0)</f>
        <v>0</v>
      </c>
    </row>
    <row r="1042" spans="41:48">
      <c r="AO1042" s="502">
        <v>29</v>
      </c>
      <c r="AP1042" s="502">
        <v>3</v>
      </c>
      <c r="AQ1042" s="502">
        <v>5</v>
      </c>
      <c r="AR1042" s="506">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02">
        <f ca="1">COUNTIF(INDIRECT("H"&amp;(ROW()+12*(($AO1042-1)*3+$AP1042)-ROW())/12+5):INDIRECT("S"&amp;(ROW()+12*(($AO1042-1)*3+$AP1042)-ROW())/12+5),AR1042)</f>
        <v>0</v>
      </c>
      <c r="AT1042" s="506">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502">
        <f ca="1">COUNTIF(INDIRECT("U"&amp;(ROW()+12*(($AO1042-1)*3+$AP1042)-ROW())/12+5):INDIRECT("AF"&amp;(ROW()+12*(($AO1042-1)*3+$AP1042)-ROW())/12+5),AT1042)</f>
        <v>0</v>
      </c>
      <c r="AV1042" s="502">
        <f ca="1">IF(AND(AR1042+AT1042&gt;0,AS1042+AU1042&gt;0),COUNTIF(AV$6:AV1041,"&gt;0")+1,0)</f>
        <v>0</v>
      </c>
    </row>
    <row r="1043" spans="41:48">
      <c r="AO1043" s="502">
        <v>29</v>
      </c>
      <c r="AP1043" s="502">
        <v>3</v>
      </c>
      <c r="AQ1043" s="502">
        <v>6</v>
      </c>
      <c r="AR1043" s="506">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02">
        <f ca="1">COUNTIF(INDIRECT("H"&amp;(ROW()+12*(($AO1043-1)*3+$AP1043)-ROW())/12+5):INDIRECT("S"&amp;(ROW()+12*(($AO1043-1)*3+$AP1043)-ROW())/12+5),AR1043)</f>
        <v>0</v>
      </c>
      <c r="AT1043" s="506">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502">
        <f ca="1">COUNTIF(INDIRECT("U"&amp;(ROW()+12*(($AO1043-1)*3+$AP1043)-ROW())/12+5):INDIRECT("AF"&amp;(ROW()+12*(($AO1043-1)*3+$AP1043)-ROW())/12+5),AT1043)</f>
        <v>0</v>
      </c>
      <c r="AV1043" s="502">
        <f ca="1">IF(AND(AR1043+AT1043&gt;0,AS1043+AU1043&gt;0),COUNTIF(AV$6:AV1042,"&gt;0")+1,0)</f>
        <v>0</v>
      </c>
    </row>
    <row r="1044" spans="41:48">
      <c r="AO1044" s="502">
        <v>29</v>
      </c>
      <c r="AP1044" s="502">
        <v>3</v>
      </c>
      <c r="AQ1044" s="502">
        <v>7</v>
      </c>
      <c r="AR1044" s="506">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02">
        <f ca="1">COUNTIF(INDIRECT("H"&amp;(ROW()+12*(($AO1044-1)*3+$AP1044)-ROW())/12+5):INDIRECT("S"&amp;(ROW()+12*(($AO1044-1)*3+$AP1044)-ROW())/12+5),AR1044)</f>
        <v>0</v>
      </c>
      <c r="AT1044" s="506">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502">
        <f ca="1">COUNTIF(INDIRECT("U"&amp;(ROW()+12*(($AO1044-1)*3+$AP1044)-ROW())/12+5):INDIRECT("AF"&amp;(ROW()+12*(($AO1044-1)*3+$AP1044)-ROW())/12+5),AT1044)</f>
        <v>0</v>
      </c>
      <c r="AV1044" s="502">
        <f ca="1">IF(AND(AR1044+AT1044&gt;0,AS1044+AU1044&gt;0),COUNTIF(AV$6:AV1043,"&gt;0")+1,0)</f>
        <v>0</v>
      </c>
    </row>
    <row r="1045" spans="41:48">
      <c r="AO1045" s="502">
        <v>29</v>
      </c>
      <c r="AP1045" s="502">
        <v>3</v>
      </c>
      <c r="AQ1045" s="502">
        <v>8</v>
      </c>
      <c r="AR1045" s="506">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02">
        <f ca="1">COUNTIF(INDIRECT("H"&amp;(ROW()+12*(($AO1045-1)*3+$AP1045)-ROW())/12+5):INDIRECT("S"&amp;(ROW()+12*(($AO1045-1)*3+$AP1045)-ROW())/12+5),AR1045)</f>
        <v>0</v>
      </c>
      <c r="AT1045" s="506">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502">
        <f ca="1">COUNTIF(INDIRECT("U"&amp;(ROW()+12*(($AO1045-1)*3+$AP1045)-ROW())/12+5):INDIRECT("AF"&amp;(ROW()+12*(($AO1045-1)*3+$AP1045)-ROW())/12+5),AT1045)</f>
        <v>0</v>
      </c>
      <c r="AV1045" s="502">
        <f ca="1">IF(AND(AR1045+AT1045&gt;0,AS1045+AU1045&gt;0),COUNTIF(AV$6:AV1044,"&gt;0")+1,0)</f>
        <v>0</v>
      </c>
    </row>
    <row r="1046" spans="41:48">
      <c r="AO1046" s="502">
        <v>29</v>
      </c>
      <c r="AP1046" s="502">
        <v>3</v>
      </c>
      <c r="AQ1046" s="502">
        <v>9</v>
      </c>
      <c r="AR1046" s="506">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02">
        <f ca="1">COUNTIF(INDIRECT("H"&amp;(ROW()+12*(($AO1046-1)*3+$AP1046)-ROW())/12+5):INDIRECT("S"&amp;(ROW()+12*(($AO1046-1)*3+$AP1046)-ROW())/12+5),AR1046)</f>
        <v>0</v>
      </c>
      <c r="AT1046" s="506">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502">
        <f ca="1">COUNTIF(INDIRECT("U"&amp;(ROW()+12*(($AO1046-1)*3+$AP1046)-ROW())/12+5):INDIRECT("AF"&amp;(ROW()+12*(($AO1046-1)*3+$AP1046)-ROW())/12+5),AT1046)</f>
        <v>0</v>
      </c>
      <c r="AV1046" s="502">
        <f ca="1">IF(AND(AR1046+AT1046&gt;0,AS1046+AU1046&gt;0),COUNTIF(AV$6:AV1045,"&gt;0")+1,0)</f>
        <v>0</v>
      </c>
    </row>
    <row r="1047" spans="41:48">
      <c r="AO1047" s="502">
        <v>29</v>
      </c>
      <c r="AP1047" s="502">
        <v>3</v>
      </c>
      <c r="AQ1047" s="502">
        <v>10</v>
      </c>
      <c r="AR1047" s="506">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02">
        <f ca="1">COUNTIF(INDIRECT("H"&amp;(ROW()+12*(($AO1047-1)*3+$AP1047)-ROW())/12+5):INDIRECT("S"&amp;(ROW()+12*(($AO1047-1)*3+$AP1047)-ROW())/12+5),AR1047)</f>
        <v>0</v>
      </c>
      <c r="AT1047" s="506">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502">
        <f ca="1">COUNTIF(INDIRECT("U"&amp;(ROW()+12*(($AO1047-1)*3+$AP1047)-ROW())/12+5):INDIRECT("AF"&amp;(ROW()+12*(($AO1047-1)*3+$AP1047)-ROW())/12+5),AT1047)</f>
        <v>0</v>
      </c>
      <c r="AV1047" s="502">
        <f ca="1">IF(AND(AR1047+AT1047&gt;0,AS1047+AU1047&gt;0),COUNTIF(AV$6:AV1046,"&gt;0")+1,0)</f>
        <v>0</v>
      </c>
    </row>
    <row r="1048" spans="41:48">
      <c r="AO1048" s="502">
        <v>29</v>
      </c>
      <c r="AP1048" s="502">
        <v>3</v>
      </c>
      <c r="AQ1048" s="502">
        <v>11</v>
      </c>
      <c r="AR1048" s="506">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02">
        <f ca="1">COUNTIF(INDIRECT("H"&amp;(ROW()+12*(($AO1048-1)*3+$AP1048)-ROW())/12+5):INDIRECT("S"&amp;(ROW()+12*(($AO1048-1)*3+$AP1048)-ROW())/12+5),AR1048)</f>
        <v>0</v>
      </c>
      <c r="AT1048" s="506">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502">
        <f ca="1">COUNTIF(INDIRECT("U"&amp;(ROW()+12*(($AO1048-1)*3+$AP1048)-ROW())/12+5):INDIRECT("AF"&amp;(ROW()+12*(($AO1048-1)*3+$AP1048)-ROW())/12+5),AT1048)</f>
        <v>0</v>
      </c>
      <c r="AV1048" s="502">
        <f ca="1">IF(AND(AR1048+AT1048&gt;0,AS1048+AU1048&gt;0),COUNTIF(AV$6:AV1047,"&gt;0")+1,0)</f>
        <v>0</v>
      </c>
    </row>
    <row r="1049" spans="41:48">
      <c r="AO1049" s="502">
        <v>29</v>
      </c>
      <c r="AP1049" s="502">
        <v>3</v>
      </c>
      <c r="AQ1049" s="502">
        <v>12</v>
      </c>
      <c r="AR1049" s="506">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02">
        <f ca="1">COUNTIF(INDIRECT("H"&amp;(ROW()+12*(($AO1049-1)*3+$AP1049)-ROW())/12+5):INDIRECT("S"&amp;(ROW()+12*(($AO1049-1)*3+$AP1049)-ROW())/12+5),AR1049)</f>
        <v>0</v>
      </c>
      <c r="AT1049" s="506">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502">
        <f ca="1">COUNTIF(INDIRECT("U"&amp;(ROW()+12*(($AO1049-1)*3+$AP1049)-ROW())/12+5):INDIRECT("AF"&amp;(ROW()+12*(($AO1049-1)*3+$AP1049)-ROW())/12+5),AT1049)</f>
        <v>0</v>
      </c>
      <c r="AV1049" s="502">
        <f ca="1">IF(AND(AR1049+AT1049&gt;0,AS1049+AU1049&gt;0),COUNTIF(AV$6:AV1048,"&gt;0")+1,0)</f>
        <v>0</v>
      </c>
    </row>
    <row r="1050" spans="41:48">
      <c r="AO1050" s="502">
        <v>30</v>
      </c>
      <c r="AP1050" s="502">
        <v>1</v>
      </c>
      <c r="AQ1050" s="502">
        <v>1</v>
      </c>
      <c r="AR1050" s="506">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02">
        <f ca="1">COUNTIF(INDIRECT("H"&amp;(ROW()+12*(($AO1050-1)*3+$AP1050)-ROW())/12+5):INDIRECT("S"&amp;(ROW()+12*(($AO1050-1)*3+$AP1050)-ROW())/12+5),AR1050)</f>
        <v>0</v>
      </c>
      <c r="AT1050" s="506">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502">
        <f ca="1">COUNTIF(INDIRECT("U"&amp;(ROW()+12*(($AO1050-1)*3+$AP1050)-ROW())/12+5):INDIRECT("AF"&amp;(ROW()+12*(($AO1050-1)*3+$AP1050)-ROW())/12+5),AT1050)</f>
        <v>0</v>
      </c>
      <c r="AV1050" s="502">
        <f ca="1">IF(AND(AR1050+AT1050&gt;0,AS1050+AU1050&gt;0),COUNTIF(AV$6:AV1049,"&gt;0")+1,0)</f>
        <v>0</v>
      </c>
    </row>
    <row r="1051" spans="41:48">
      <c r="AO1051" s="502">
        <v>30</v>
      </c>
      <c r="AP1051" s="502">
        <v>1</v>
      </c>
      <c r="AQ1051" s="502">
        <v>2</v>
      </c>
      <c r="AR1051" s="506">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02">
        <f ca="1">COUNTIF(INDIRECT("H"&amp;(ROW()+12*(($AO1051-1)*3+$AP1051)-ROW())/12+5):INDIRECT("S"&amp;(ROW()+12*(($AO1051-1)*3+$AP1051)-ROW())/12+5),AR1051)</f>
        <v>0</v>
      </c>
      <c r="AT1051" s="506">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502">
        <f ca="1">COUNTIF(INDIRECT("U"&amp;(ROW()+12*(($AO1051-1)*3+$AP1051)-ROW())/12+5):INDIRECT("AF"&amp;(ROW()+12*(($AO1051-1)*3+$AP1051)-ROW())/12+5),AT1051)</f>
        <v>0</v>
      </c>
      <c r="AV1051" s="502">
        <f ca="1">IF(AND(AR1051+AT1051&gt;0,AS1051+AU1051&gt;0),COUNTIF(AV$6:AV1050,"&gt;0")+1,0)</f>
        <v>0</v>
      </c>
    </row>
    <row r="1052" spans="41:48">
      <c r="AO1052" s="502">
        <v>30</v>
      </c>
      <c r="AP1052" s="502">
        <v>1</v>
      </c>
      <c r="AQ1052" s="502">
        <v>3</v>
      </c>
      <c r="AR1052" s="506">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02">
        <f ca="1">COUNTIF(INDIRECT("H"&amp;(ROW()+12*(($AO1052-1)*3+$AP1052)-ROW())/12+5):INDIRECT("S"&amp;(ROW()+12*(($AO1052-1)*3+$AP1052)-ROW())/12+5),AR1052)</f>
        <v>0</v>
      </c>
      <c r="AT1052" s="506">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502">
        <f ca="1">COUNTIF(INDIRECT("U"&amp;(ROW()+12*(($AO1052-1)*3+$AP1052)-ROW())/12+5):INDIRECT("AF"&amp;(ROW()+12*(($AO1052-1)*3+$AP1052)-ROW())/12+5),AT1052)</f>
        <v>0</v>
      </c>
      <c r="AV1052" s="502">
        <f ca="1">IF(AND(AR1052+AT1052&gt;0,AS1052+AU1052&gt;0),COUNTIF(AV$6:AV1051,"&gt;0")+1,0)</f>
        <v>0</v>
      </c>
    </row>
    <row r="1053" spans="41:48">
      <c r="AO1053" s="502">
        <v>30</v>
      </c>
      <c r="AP1053" s="502">
        <v>1</v>
      </c>
      <c r="AQ1053" s="502">
        <v>4</v>
      </c>
      <c r="AR1053" s="506">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02">
        <f ca="1">COUNTIF(INDIRECT("H"&amp;(ROW()+12*(($AO1053-1)*3+$AP1053)-ROW())/12+5):INDIRECT("S"&amp;(ROW()+12*(($AO1053-1)*3+$AP1053)-ROW())/12+5),AR1053)</f>
        <v>0</v>
      </c>
      <c r="AT1053" s="506">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502">
        <f ca="1">COUNTIF(INDIRECT("U"&amp;(ROW()+12*(($AO1053-1)*3+$AP1053)-ROW())/12+5):INDIRECT("AF"&amp;(ROW()+12*(($AO1053-1)*3+$AP1053)-ROW())/12+5),AT1053)</f>
        <v>0</v>
      </c>
      <c r="AV1053" s="502">
        <f ca="1">IF(AND(AR1053+AT1053&gt;0,AS1053+AU1053&gt;0),COUNTIF(AV$6:AV1052,"&gt;0")+1,0)</f>
        <v>0</v>
      </c>
    </row>
    <row r="1054" spans="41:48">
      <c r="AO1054" s="502">
        <v>30</v>
      </c>
      <c r="AP1054" s="502">
        <v>1</v>
      </c>
      <c r="AQ1054" s="502">
        <v>5</v>
      </c>
      <c r="AR1054" s="506">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02">
        <f ca="1">COUNTIF(INDIRECT("H"&amp;(ROW()+12*(($AO1054-1)*3+$AP1054)-ROW())/12+5):INDIRECT("S"&amp;(ROW()+12*(($AO1054-1)*3+$AP1054)-ROW())/12+5),AR1054)</f>
        <v>0</v>
      </c>
      <c r="AT1054" s="506">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502">
        <f ca="1">COUNTIF(INDIRECT("U"&amp;(ROW()+12*(($AO1054-1)*3+$AP1054)-ROW())/12+5):INDIRECT("AF"&amp;(ROW()+12*(($AO1054-1)*3+$AP1054)-ROW())/12+5),AT1054)</f>
        <v>0</v>
      </c>
      <c r="AV1054" s="502">
        <f ca="1">IF(AND(AR1054+AT1054&gt;0,AS1054+AU1054&gt;0),COUNTIF(AV$6:AV1053,"&gt;0")+1,0)</f>
        <v>0</v>
      </c>
    </row>
    <row r="1055" spans="41:48">
      <c r="AO1055" s="502">
        <v>30</v>
      </c>
      <c r="AP1055" s="502">
        <v>1</v>
      </c>
      <c r="AQ1055" s="502">
        <v>6</v>
      </c>
      <c r="AR1055" s="506">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02">
        <f ca="1">COUNTIF(INDIRECT("H"&amp;(ROW()+12*(($AO1055-1)*3+$AP1055)-ROW())/12+5):INDIRECT("S"&amp;(ROW()+12*(($AO1055-1)*3+$AP1055)-ROW())/12+5),AR1055)</f>
        <v>0</v>
      </c>
      <c r="AT1055" s="506">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502">
        <f ca="1">COUNTIF(INDIRECT("U"&amp;(ROW()+12*(($AO1055-1)*3+$AP1055)-ROW())/12+5):INDIRECT("AF"&amp;(ROW()+12*(($AO1055-1)*3+$AP1055)-ROW())/12+5),AT1055)</f>
        <v>0</v>
      </c>
      <c r="AV1055" s="502">
        <f ca="1">IF(AND(AR1055+AT1055&gt;0,AS1055+AU1055&gt;0),COUNTIF(AV$6:AV1054,"&gt;0")+1,0)</f>
        <v>0</v>
      </c>
    </row>
    <row r="1056" spans="41:48">
      <c r="AO1056" s="502">
        <v>30</v>
      </c>
      <c r="AP1056" s="502">
        <v>1</v>
      </c>
      <c r="AQ1056" s="502">
        <v>7</v>
      </c>
      <c r="AR1056" s="506">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02">
        <f ca="1">COUNTIF(INDIRECT("H"&amp;(ROW()+12*(($AO1056-1)*3+$AP1056)-ROW())/12+5):INDIRECT("S"&amp;(ROW()+12*(($AO1056-1)*3+$AP1056)-ROW())/12+5),AR1056)</f>
        <v>0</v>
      </c>
      <c r="AT1056" s="506">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502">
        <f ca="1">COUNTIF(INDIRECT("U"&amp;(ROW()+12*(($AO1056-1)*3+$AP1056)-ROW())/12+5):INDIRECT("AF"&amp;(ROW()+12*(($AO1056-1)*3+$AP1056)-ROW())/12+5),AT1056)</f>
        <v>0</v>
      </c>
      <c r="AV1056" s="502">
        <f ca="1">IF(AND(AR1056+AT1056&gt;0,AS1056+AU1056&gt;0),COUNTIF(AV$6:AV1055,"&gt;0")+1,0)</f>
        <v>0</v>
      </c>
    </row>
    <row r="1057" spans="41:48">
      <c r="AO1057" s="502">
        <v>30</v>
      </c>
      <c r="AP1057" s="502">
        <v>1</v>
      </c>
      <c r="AQ1057" s="502">
        <v>8</v>
      </c>
      <c r="AR1057" s="506">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02">
        <f ca="1">COUNTIF(INDIRECT("H"&amp;(ROW()+12*(($AO1057-1)*3+$AP1057)-ROW())/12+5):INDIRECT("S"&amp;(ROW()+12*(($AO1057-1)*3+$AP1057)-ROW())/12+5),AR1057)</f>
        <v>0</v>
      </c>
      <c r="AT1057" s="506">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502">
        <f ca="1">COUNTIF(INDIRECT("U"&amp;(ROW()+12*(($AO1057-1)*3+$AP1057)-ROW())/12+5):INDIRECT("AF"&amp;(ROW()+12*(($AO1057-1)*3+$AP1057)-ROW())/12+5),AT1057)</f>
        <v>0</v>
      </c>
      <c r="AV1057" s="502">
        <f ca="1">IF(AND(AR1057+AT1057&gt;0,AS1057+AU1057&gt;0),COUNTIF(AV$6:AV1056,"&gt;0")+1,0)</f>
        <v>0</v>
      </c>
    </row>
    <row r="1058" spans="41:48">
      <c r="AO1058" s="502">
        <v>30</v>
      </c>
      <c r="AP1058" s="502">
        <v>1</v>
      </c>
      <c r="AQ1058" s="502">
        <v>9</v>
      </c>
      <c r="AR1058" s="506">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02">
        <f ca="1">COUNTIF(INDIRECT("H"&amp;(ROW()+12*(($AO1058-1)*3+$AP1058)-ROW())/12+5):INDIRECT("S"&amp;(ROW()+12*(($AO1058-1)*3+$AP1058)-ROW())/12+5),AR1058)</f>
        <v>0</v>
      </c>
      <c r="AT1058" s="506">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502">
        <f ca="1">COUNTIF(INDIRECT("U"&amp;(ROW()+12*(($AO1058-1)*3+$AP1058)-ROW())/12+5):INDIRECT("AF"&amp;(ROW()+12*(($AO1058-1)*3+$AP1058)-ROW())/12+5),AT1058)</f>
        <v>0</v>
      </c>
      <c r="AV1058" s="502">
        <f ca="1">IF(AND(AR1058+AT1058&gt;0,AS1058+AU1058&gt;0),COUNTIF(AV$6:AV1057,"&gt;0")+1,0)</f>
        <v>0</v>
      </c>
    </row>
    <row r="1059" spans="41:48">
      <c r="AO1059" s="502">
        <v>30</v>
      </c>
      <c r="AP1059" s="502">
        <v>1</v>
      </c>
      <c r="AQ1059" s="502">
        <v>10</v>
      </c>
      <c r="AR1059" s="506">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02">
        <f ca="1">COUNTIF(INDIRECT("H"&amp;(ROW()+12*(($AO1059-1)*3+$AP1059)-ROW())/12+5):INDIRECT("S"&amp;(ROW()+12*(($AO1059-1)*3+$AP1059)-ROW())/12+5),AR1059)</f>
        <v>0</v>
      </c>
      <c r="AT1059" s="506">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502">
        <f ca="1">COUNTIF(INDIRECT("U"&amp;(ROW()+12*(($AO1059-1)*3+$AP1059)-ROW())/12+5):INDIRECT("AF"&amp;(ROW()+12*(($AO1059-1)*3+$AP1059)-ROW())/12+5),AT1059)</f>
        <v>0</v>
      </c>
      <c r="AV1059" s="502">
        <f ca="1">IF(AND(AR1059+AT1059&gt;0,AS1059+AU1059&gt;0),COUNTIF(AV$6:AV1058,"&gt;0")+1,0)</f>
        <v>0</v>
      </c>
    </row>
    <row r="1060" spans="41:48">
      <c r="AO1060" s="502">
        <v>30</v>
      </c>
      <c r="AP1060" s="502">
        <v>1</v>
      </c>
      <c r="AQ1060" s="502">
        <v>11</v>
      </c>
      <c r="AR1060" s="506">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02">
        <f ca="1">COUNTIF(INDIRECT("H"&amp;(ROW()+12*(($AO1060-1)*3+$AP1060)-ROW())/12+5):INDIRECT("S"&amp;(ROW()+12*(($AO1060-1)*3+$AP1060)-ROW())/12+5),AR1060)</f>
        <v>0</v>
      </c>
      <c r="AT1060" s="506">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502">
        <f ca="1">COUNTIF(INDIRECT("U"&amp;(ROW()+12*(($AO1060-1)*3+$AP1060)-ROW())/12+5):INDIRECT("AF"&amp;(ROW()+12*(($AO1060-1)*3+$AP1060)-ROW())/12+5),AT1060)</f>
        <v>0</v>
      </c>
      <c r="AV1060" s="502">
        <f ca="1">IF(AND(AR1060+AT1060&gt;0,AS1060+AU1060&gt;0),COUNTIF(AV$6:AV1059,"&gt;0")+1,0)</f>
        <v>0</v>
      </c>
    </row>
    <row r="1061" spans="41:48">
      <c r="AO1061" s="502">
        <v>30</v>
      </c>
      <c r="AP1061" s="502">
        <v>1</v>
      </c>
      <c r="AQ1061" s="502">
        <v>12</v>
      </c>
      <c r="AR1061" s="506">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02">
        <f ca="1">COUNTIF(INDIRECT("H"&amp;(ROW()+12*(($AO1061-1)*3+$AP1061)-ROW())/12+5):INDIRECT("S"&amp;(ROW()+12*(($AO1061-1)*3+$AP1061)-ROW())/12+5),AR1061)</f>
        <v>0</v>
      </c>
      <c r="AT1061" s="506">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502">
        <f ca="1">COUNTIF(INDIRECT("U"&amp;(ROW()+12*(($AO1061-1)*3+$AP1061)-ROW())/12+5):INDIRECT("AF"&amp;(ROW()+12*(($AO1061-1)*3+$AP1061)-ROW())/12+5),AT1061)</f>
        <v>0</v>
      </c>
      <c r="AV1061" s="502">
        <f ca="1">IF(AND(AR1061+AT1061&gt;0,AS1061+AU1061&gt;0),COUNTIF(AV$6:AV1060,"&gt;0")+1,0)</f>
        <v>0</v>
      </c>
    </row>
    <row r="1062" spans="41:48">
      <c r="AO1062" s="502">
        <v>30</v>
      </c>
      <c r="AP1062" s="502">
        <v>2</v>
      </c>
      <c r="AQ1062" s="502">
        <v>1</v>
      </c>
      <c r="AR1062" s="506">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02">
        <f ca="1">COUNTIF(INDIRECT("H"&amp;(ROW()+12*(($AO1062-1)*3+$AP1062)-ROW())/12+5):INDIRECT("S"&amp;(ROW()+12*(($AO1062-1)*3+$AP1062)-ROW())/12+5),AR1062)</f>
        <v>0</v>
      </c>
      <c r="AT1062" s="506">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502">
        <f ca="1">COUNTIF(INDIRECT("U"&amp;(ROW()+12*(($AO1062-1)*3+$AP1062)-ROW())/12+5):INDIRECT("AF"&amp;(ROW()+12*(($AO1062-1)*3+$AP1062)-ROW())/12+5),AT1062)</f>
        <v>0</v>
      </c>
      <c r="AV1062" s="502">
        <f ca="1">IF(AND(AR1062+AT1062&gt;0,AS1062+AU1062&gt;0),COUNTIF(AV$6:AV1061,"&gt;0")+1,0)</f>
        <v>0</v>
      </c>
    </row>
    <row r="1063" spans="41:48">
      <c r="AO1063" s="502">
        <v>30</v>
      </c>
      <c r="AP1063" s="502">
        <v>2</v>
      </c>
      <c r="AQ1063" s="502">
        <v>2</v>
      </c>
      <c r="AR1063" s="506">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02">
        <f ca="1">COUNTIF(INDIRECT("H"&amp;(ROW()+12*(($AO1063-1)*3+$AP1063)-ROW())/12+5):INDIRECT("S"&amp;(ROW()+12*(($AO1063-1)*3+$AP1063)-ROW())/12+5),AR1063)</f>
        <v>0</v>
      </c>
      <c r="AT1063" s="506">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502">
        <f ca="1">COUNTIF(INDIRECT("U"&amp;(ROW()+12*(($AO1063-1)*3+$AP1063)-ROW())/12+5):INDIRECT("AF"&amp;(ROW()+12*(($AO1063-1)*3+$AP1063)-ROW())/12+5),AT1063)</f>
        <v>0</v>
      </c>
      <c r="AV1063" s="502">
        <f ca="1">IF(AND(AR1063+AT1063&gt;0,AS1063+AU1063&gt;0),COUNTIF(AV$6:AV1062,"&gt;0")+1,0)</f>
        <v>0</v>
      </c>
    </row>
    <row r="1064" spans="41:48">
      <c r="AO1064" s="502">
        <v>30</v>
      </c>
      <c r="AP1064" s="502">
        <v>2</v>
      </c>
      <c r="AQ1064" s="502">
        <v>3</v>
      </c>
      <c r="AR1064" s="506">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02">
        <f ca="1">COUNTIF(INDIRECT("H"&amp;(ROW()+12*(($AO1064-1)*3+$AP1064)-ROW())/12+5):INDIRECT("S"&amp;(ROW()+12*(($AO1064-1)*3+$AP1064)-ROW())/12+5),AR1064)</f>
        <v>0</v>
      </c>
      <c r="AT1064" s="506">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502">
        <f ca="1">COUNTIF(INDIRECT("U"&amp;(ROW()+12*(($AO1064-1)*3+$AP1064)-ROW())/12+5):INDIRECT("AF"&amp;(ROW()+12*(($AO1064-1)*3+$AP1064)-ROW())/12+5),AT1064)</f>
        <v>0</v>
      </c>
      <c r="AV1064" s="502">
        <f ca="1">IF(AND(AR1064+AT1064&gt;0,AS1064+AU1064&gt;0),COUNTIF(AV$6:AV1063,"&gt;0")+1,0)</f>
        <v>0</v>
      </c>
    </row>
    <row r="1065" spans="41:48">
      <c r="AO1065" s="502">
        <v>30</v>
      </c>
      <c r="AP1065" s="502">
        <v>2</v>
      </c>
      <c r="AQ1065" s="502">
        <v>4</v>
      </c>
      <c r="AR1065" s="506">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02">
        <f ca="1">COUNTIF(INDIRECT("H"&amp;(ROW()+12*(($AO1065-1)*3+$AP1065)-ROW())/12+5):INDIRECT("S"&amp;(ROW()+12*(($AO1065-1)*3+$AP1065)-ROW())/12+5),AR1065)</f>
        <v>0</v>
      </c>
      <c r="AT1065" s="506">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502">
        <f ca="1">COUNTIF(INDIRECT("U"&amp;(ROW()+12*(($AO1065-1)*3+$AP1065)-ROW())/12+5):INDIRECT("AF"&amp;(ROW()+12*(($AO1065-1)*3+$AP1065)-ROW())/12+5),AT1065)</f>
        <v>0</v>
      </c>
      <c r="AV1065" s="502">
        <f ca="1">IF(AND(AR1065+AT1065&gt;0,AS1065+AU1065&gt;0),COUNTIF(AV$6:AV1064,"&gt;0")+1,0)</f>
        <v>0</v>
      </c>
    </row>
    <row r="1066" spans="41:48">
      <c r="AO1066" s="502">
        <v>30</v>
      </c>
      <c r="AP1066" s="502">
        <v>2</v>
      </c>
      <c r="AQ1066" s="502">
        <v>5</v>
      </c>
      <c r="AR1066" s="506">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02">
        <f ca="1">COUNTIF(INDIRECT("H"&amp;(ROW()+12*(($AO1066-1)*3+$AP1066)-ROW())/12+5):INDIRECT("S"&amp;(ROW()+12*(($AO1066-1)*3+$AP1066)-ROW())/12+5),AR1066)</f>
        <v>0</v>
      </c>
      <c r="AT1066" s="506">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502">
        <f ca="1">COUNTIF(INDIRECT("U"&amp;(ROW()+12*(($AO1066-1)*3+$AP1066)-ROW())/12+5):INDIRECT("AF"&amp;(ROW()+12*(($AO1066-1)*3+$AP1066)-ROW())/12+5),AT1066)</f>
        <v>0</v>
      </c>
      <c r="AV1066" s="502">
        <f ca="1">IF(AND(AR1066+AT1066&gt;0,AS1066+AU1066&gt;0),COUNTIF(AV$6:AV1065,"&gt;0")+1,0)</f>
        <v>0</v>
      </c>
    </row>
    <row r="1067" spans="41:48">
      <c r="AO1067" s="502">
        <v>30</v>
      </c>
      <c r="AP1067" s="502">
        <v>2</v>
      </c>
      <c r="AQ1067" s="502">
        <v>6</v>
      </c>
      <c r="AR1067" s="506">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02">
        <f ca="1">COUNTIF(INDIRECT("H"&amp;(ROW()+12*(($AO1067-1)*3+$AP1067)-ROW())/12+5):INDIRECT("S"&amp;(ROW()+12*(($AO1067-1)*3+$AP1067)-ROW())/12+5),AR1067)</f>
        <v>0</v>
      </c>
      <c r="AT1067" s="506">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502">
        <f ca="1">COUNTIF(INDIRECT("U"&amp;(ROW()+12*(($AO1067-1)*3+$AP1067)-ROW())/12+5):INDIRECT("AF"&amp;(ROW()+12*(($AO1067-1)*3+$AP1067)-ROW())/12+5),AT1067)</f>
        <v>0</v>
      </c>
      <c r="AV1067" s="502">
        <f ca="1">IF(AND(AR1067+AT1067&gt;0,AS1067+AU1067&gt;0),COUNTIF(AV$6:AV1066,"&gt;0")+1,0)</f>
        <v>0</v>
      </c>
    </row>
    <row r="1068" spans="41:48">
      <c r="AO1068" s="502">
        <v>30</v>
      </c>
      <c r="AP1068" s="502">
        <v>2</v>
      </c>
      <c r="AQ1068" s="502">
        <v>7</v>
      </c>
      <c r="AR1068" s="506">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02">
        <f ca="1">COUNTIF(INDIRECT("H"&amp;(ROW()+12*(($AO1068-1)*3+$AP1068)-ROW())/12+5):INDIRECT("S"&amp;(ROW()+12*(($AO1068-1)*3+$AP1068)-ROW())/12+5),AR1068)</f>
        <v>0</v>
      </c>
      <c r="AT1068" s="506">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502">
        <f ca="1">COUNTIF(INDIRECT("U"&amp;(ROW()+12*(($AO1068-1)*3+$AP1068)-ROW())/12+5):INDIRECT("AF"&amp;(ROW()+12*(($AO1068-1)*3+$AP1068)-ROW())/12+5),AT1068)</f>
        <v>0</v>
      </c>
      <c r="AV1068" s="502">
        <f ca="1">IF(AND(AR1068+AT1068&gt;0,AS1068+AU1068&gt;0),COUNTIF(AV$6:AV1067,"&gt;0")+1,0)</f>
        <v>0</v>
      </c>
    </row>
    <row r="1069" spans="41:48">
      <c r="AO1069" s="502">
        <v>30</v>
      </c>
      <c r="AP1069" s="502">
        <v>2</v>
      </c>
      <c r="AQ1069" s="502">
        <v>8</v>
      </c>
      <c r="AR1069" s="506">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02">
        <f ca="1">COUNTIF(INDIRECT("H"&amp;(ROW()+12*(($AO1069-1)*3+$AP1069)-ROW())/12+5):INDIRECT("S"&amp;(ROW()+12*(($AO1069-1)*3+$AP1069)-ROW())/12+5),AR1069)</f>
        <v>0</v>
      </c>
      <c r="AT1069" s="506">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502">
        <f ca="1">COUNTIF(INDIRECT("U"&amp;(ROW()+12*(($AO1069-1)*3+$AP1069)-ROW())/12+5):INDIRECT("AF"&amp;(ROW()+12*(($AO1069-1)*3+$AP1069)-ROW())/12+5),AT1069)</f>
        <v>0</v>
      </c>
      <c r="AV1069" s="502">
        <f ca="1">IF(AND(AR1069+AT1069&gt;0,AS1069+AU1069&gt;0),COUNTIF(AV$6:AV1068,"&gt;0")+1,0)</f>
        <v>0</v>
      </c>
    </row>
    <row r="1070" spans="41:48">
      <c r="AO1070" s="502">
        <v>30</v>
      </c>
      <c r="AP1070" s="502">
        <v>2</v>
      </c>
      <c r="AQ1070" s="502">
        <v>9</v>
      </c>
      <c r="AR1070" s="506">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02">
        <f ca="1">COUNTIF(INDIRECT("H"&amp;(ROW()+12*(($AO1070-1)*3+$AP1070)-ROW())/12+5):INDIRECT("S"&amp;(ROW()+12*(($AO1070-1)*3+$AP1070)-ROW())/12+5),AR1070)</f>
        <v>0</v>
      </c>
      <c r="AT1070" s="506">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502">
        <f ca="1">COUNTIF(INDIRECT("U"&amp;(ROW()+12*(($AO1070-1)*3+$AP1070)-ROW())/12+5):INDIRECT("AF"&amp;(ROW()+12*(($AO1070-1)*3+$AP1070)-ROW())/12+5),AT1070)</f>
        <v>0</v>
      </c>
      <c r="AV1070" s="502">
        <f ca="1">IF(AND(AR1070+AT1070&gt;0,AS1070+AU1070&gt;0),COUNTIF(AV$6:AV1069,"&gt;0")+1,0)</f>
        <v>0</v>
      </c>
    </row>
    <row r="1071" spans="41:48">
      <c r="AO1071" s="502">
        <v>30</v>
      </c>
      <c r="AP1071" s="502">
        <v>2</v>
      </c>
      <c r="AQ1071" s="502">
        <v>10</v>
      </c>
      <c r="AR1071" s="506">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02">
        <f ca="1">COUNTIF(INDIRECT("H"&amp;(ROW()+12*(($AO1071-1)*3+$AP1071)-ROW())/12+5):INDIRECT("S"&amp;(ROW()+12*(($AO1071-1)*3+$AP1071)-ROW())/12+5),AR1071)</f>
        <v>0</v>
      </c>
      <c r="AT1071" s="506">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502">
        <f ca="1">COUNTIF(INDIRECT("U"&amp;(ROW()+12*(($AO1071-1)*3+$AP1071)-ROW())/12+5):INDIRECT("AF"&amp;(ROW()+12*(($AO1071-1)*3+$AP1071)-ROW())/12+5),AT1071)</f>
        <v>0</v>
      </c>
      <c r="AV1071" s="502">
        <f ca="1">IF(AND(AR1071+AT1071&gt;0,AS1071+AU1071&gt;0),COUNTIF(AV$6:AV1070,"&gt;0")+1,0)</f>
        <v>0</v>
      </c>
    </row>
    <row r="1072" spans="41:48">
      <c r="AO1072" s="502">
        <v>30</v>
      </c>
      <c r="AP1072" s="502">
        <v>2</v>
      </c>
      <c r="AQ1072" s="502">
        <v>11</v>
      </c>
      <c r="AR1072" s="506">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02">
        <f ca="1">COUNTIF(INDIRECT("H"&amp;(ROW()+12*(($AO1072-1)*3+$AP1072)-ROW())/12+5):INDIRECT("S"&amp;(ROW()+12*(($AO1072-1)*3+$AP1072)-ROW())/12+5),AR1072)</f>
        <v>0</v>
      </c>
      <c r="AT1072" s="506">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502">
        <f ca="1">COUNTIF(INDIRECT("U"&amp;(ROW()+12*(($AO1072-1)*3+$AP1072)-ROW())/12+5):INDIRECT("AF"&amp;(ROW()+12*(($AO1072-1)*3+$AP1072)-ROW())/12+5),AT1072)</f>
        <v>0</v>
      </c>
      <c r="AV1072" s="502">
        <f ca="1">IF(AND(AR1072+AT1072&gt;0,AS1072+AU1072&gt;0),COUNTIF(AV$6:AV1071,"&gt;0")+1,0)</f>
        <v>0</v>
      </c>
    </row>
    <row r="1073" spans="41:48">
      <c r="AO1073" s="502">
        <v>30</v>
      </c>
      <c r="AP1073" s="502">
        <v>2</v>
      </c>
      <c r="AQ1073" s="502">
        <v>12</v>
      </c>
      <c r="AR1073" s="506">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02">
        <f ca="1">COUNTIF(INDIRECT("H"&amp;(ROW()+12*(($AO1073-1)*3+$AP1073)-ROW())/12+5):INDIRECT("S"&amp;(ROW()+12*(($AO1073-1)*3+$AP1073)-ROW())/12+5),AR1073)</f>
        <v>0</v>
      </c>
      <c r="AT1073" s="506">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502">
        <f ca="1">COUNTIF(INDIRECT("U"&amp;(ROW()+12*(($AO1073-1)*3+$AP1073)-ROW())/12+5):INDIRECT("AF"&amp;(ROW()+12*(($AO1073-1)*3+$AP1073)-ROW())/12+5),AT1073)</f>
        <v>0</v>
      </c>
      <c r="AV1073" s="502">
        <f ca="1">IF(AND(AR1073+AT1073&gt;0,AS1073+AU1073&gt;0),COUNTIF(AV$6:AV1072,"&gt;0")+1,0)</f>
        <v>0</v>
      </c>
    </row>
    <row r="1074" spans="41:48">
      <c r="AO1074" s="502">
        <v>30</v>
      </c>
      <c r="AP1074" s="502">
        <v>3</v>
      </c>
      <c r="AQ1074" s="502">
        <v>1</v>
      </c>
      <c r="AR1074" s="506">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02">
        <f ca="1">COUNTIF(INDIRECT("H"&amp;(ROW()+12*(($AO1074-1)*3+$AP1074)-ROW())/12+5):INDIRECT("S"&amp;(ROW()+12*(($AO1074-1)*3+$AP1074)-ROW())/12+5),AR1074)</f>
        <v>0</v>
      </c>
      <c r="AT1074" s="506">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502">
        <f ca="1">COUNTIF(INDIRECT("U"&amp;(ROW()+12*(($AO1074-1)*3+$AP1074)-ROW())/12+5):INDIRECT("AF"&amp;(ROW()+12*(($AO1074-1)*3+$AP1074)-ROW())/12+5),AT1074)</f>
        <v>0</v>
      </c>
      <c r="AV1074" s="502">
        <f ca="1">IF(AND(AR1074+AT1074&gt;0,AS1074+AU1074&gt;0),COUNTIF(AV$6:AV1073,"&gt;0")+1,0)</f>
        <v>0</v>
      </c>
    </row>
    <row r="1075" spans="41:48">
      <c r="AO1075" s="502">
        <v>30</v>
      </c>
      <c r="AP1075" s="502">
        <v>3</v>
      </c>
      <c r="AQ1075" s="502">
        <v>2</v>
      </c>
      <c r="AR1075" s="506">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02">
        <f ca="1">COUNTIF(INDIRECT("H"&amp;(ROW()+12*(($AO1075-1)*3+$AP1075)-ROW())/12+5):INDIRECT("S"&amp;(ROW()+12*(($AO1075-1)*3+$AP1075)-ROW())/12+5),AR1075)</f>
        <v>0</v>
      </c>
      <c r="AT1075" s="506">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502">
        <f ca="1">COUNTIF(INDIRECT("U"&amp;(ROW()+12*(($AO1075-1)*3+$AP1075)-ROW())/12+5):INDIRECT("AF"&amp;(ROW()+12*(($AO1075-1)*3+$AP1075)-ROW())/12+5),AT1075)</f>
        <v>0</v>
      </c>
      <c r="AV1075" s="502">
        <f ca="1">IF(AND(AR1075+AT1075&gt;0,AS1075+AU1075&gt;0),COUNTIF(AV$6:AV1074,"&gt;0")+1,0)</f>
        <v>0</v>
      </c>
    </row>
    <row r="1076" spans="41:48">
      <c r="AO1076" s="502">
        <v>30</v>
      </c>
      <c r="AP1076" s="502">
        <v>3</v>
      </c>
      <c r="AQ1076" s="502">
        <v>3</v>
      </c>
      <c r="AR1076" s="506">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02">
        <f ca="1">COUNTIF(INDIRECT("H"&amp;(ROW()+12*(($AO1076-1)*3+$AP1076)-ROW())/12+5):INDIRECT("S"&amp;(ROW()+12*(($AO1076-1)*3+$AP1076)-ROW())/12+5),AR1076)</f>
        <v>0</v>
      </c>
      <c r="AT1076" s="506">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502">
        <f ca="1">COUNTIF(INDIRECT("U"&amp;(ROW()+12*(($AO1076-1)*3+$AP1076)-ROW())/12+5):INDIRECT("AF"&amp;(ROW()+12*(($AO1076-1)*3+$AP1076)-ROW())/12+5),AT1076)</f>
        <v>0</v>
      </c>
      <c r="AV1076" s="502">
        <f ca="1">IF(AND(AR1076+AT1076&gt;0,AS1076+AU1076&gt;0),COUNTIF(AV$6:AV1075,"&gt;0")+1,0)</f>
        <v>0</v>
      </c>
    </row>
    <row r="1077" spans="41:48">
      <c r="AO1077" s="502">
        <v>30</v>
      </c>
      <c r="AP1077" s="502">
        <v>3</v>
      </c>
      <c r="AQ1077" s="502">
        <v>4</v>
      </c>
      <c r="AR1077" s="506">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02">
        <f ca="1">COUNTIF(INDIRECT("H"&amp;(ROW()+12*(($AO1077-1)*3+$AP1077)-ROW())/12+5):INDIRECT("S"&amp;(ROW()+12*(($AO1077-1)*3+$AP1077)-ROW())/12+5),AR1077)</f>
        <v>0</v>
      </c>
      <c r="AT1077" s="506">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502">
        <f ca="1">COUNTIF(INDIRECT("U"&amp;(ROW()+12*(($AO1077-1)*3+$AP1077)-ROW())/12+5):INDIRECT("AF"&amp;(ROW()+12*(($AO1077-1)*3+$AP1077)-ROW())/12+5),AT1077)</f>
        <v>0</v>
      </c>
      <c r="AV1077" s="502">
        <f ca="1">IF(AND(AR1077+AT1077&gt;0,AS1077+AU1077&gt;0),COUNTIF(AV$6:AV1076,"&gt;0")+1,0)</f>
        <v>0</v>
      </c>
    </row>
    <row r="1078" spans="41:48">
      <c r="AO1078" s="502">
        <v>30</v>
      </c>
      <c r="AP1078" s="502">
        <v>3</v>
      </c>
      <c r="AQ1078" s="502">
        <v>5</v>
      </c>
      <c r="AR1078" s="506">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02">
        <f ca="1">COUNTIF(INDIRECT("H"&amp;(ROW()+12*(($AO1078-1)*3+$AP1078)-ROW())/12+5):INDIRECT("S"&amp;(ROW()+12*(($AO1078-1)*3+$AP1078)-ROW())/12+5),AR1078)</f>
        <v>0</v>
      </c>
      <c r="AT1078" s="506">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502">
        <f ca="1">COUNTIF(INDIRECT("U"&amp;(ROW()+12*(($AO1078-1)*3+$AP1078)-ROW())/12+5):INDIRECT("AF"&amp;(ROW()+12*(($AO1078-1)*3+$AP1078)-ROW())/12+5),AT1078)</f>
        <v>0</v>
      </c>
      <c r="AV1078" s="502">
        <f ca="1">IF(AND(AR1078+AT1078&gt;0,AS1078+AU1078&gt;0),COUNTIF(AV$6:AV1077,"&gt;0")+1,0)</f>
        <v>0</v>
      </c>
    </row>
    <row r="1079" spans="41:48">
      <c r="AO1079" s="502">
        <v>30</v>
      </c>
      <c r="AP1079" s="502">
        <v>3</v>
      </c>
      <c r="AQ1079" s="502">
        <v>6</v>
      </c>
      <c r="AR1079" s="506">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02">
        <f ca="1">COUNTIF(INDIRECT("H"&amp;(ROW()+12*(($AO1079-1)*3+$AP1079)-ROW())/12+5):INDIRECT("S"&amp;(ROW()+12*(($AO1079-1)*3+$AP1079)-ROW())/12+5),AR1079)</f>
        <v>0</v>
      </c>
      <c r="AT1079" s="506">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502">
        <f ca="1">COUNTIF(INDIRECT("U"&amp;(ROW()+12*(($AO1079-1)*3+$AP1079)-ROW())/12+5):INDIRECT("AF"&amp;(ROW()+12*(($AO1079-1)*3+$AP1079)-ROW())/12+5),AT1079)</f>
        <v>0</v>
      </c>
      <c r="AV1079" s="502">
        <f ca="1">IF(AND(AR1079+AT1079&gt;0,AS1079+AU1079&gt;0),COUNTIF(AV$6:AV1078,"&gt;0")+1,0)</f>
        <v>0</v>
      </c>
    </row>
    <row r="1080" spans="41:48">
      <c r="AO1080" s="502">
        <v>30</v>
      </c>
      <c r="AP1080" s="502">
        <v>3</v>
      </c>
      <c r="AQ1080" s="502">
        <v>7</v>
      </c>
      <c r="AR1080" s="506">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02">
        <f ca="1">COUNTIF(INDIRECT("H"&amp;(ROW()+12*(($AO1080-1)*3+$AP1080)-ROW())/12+5):INDIRECT("S"&amp;(ROW()+12*(($AO1080-1)*3+$AP1080)-ROW())/12+5),AR1080)</f>
        <v>0</v>
      </c>
      <c r="AT1080" s="506">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502">
        <f ca="1">COUNTIF(INDIRECT("U"&amp;(ROW()+12*(($AO1080-1)*3+$AP1080)-ROW())/12+5):INDIRECT("AF"&amp;(ROW()+12*(($AO1080-1)*3+$AP1080)-ROW())/12+5),AT1080)</f>
        <v>0</v>
      </c>
      <c r="AV1080" s="502">
        <f ca="1">IF(AND(AR1080+AT1080&gt;0,AS1080+AU1080&gt;0),COUNTIF(AV$6:AV1079,"&gt;0")+1,0)</f>
        <v>0</v>
      </c>
    </row>
    <row r="1081" spans="41:48">
      <c r="AO1081" s="502">
        <v>30</v>
      </c>
      <c r="AP1081" s="502">
        <v>3</v>
      </c>
      <c r="AQ1081" s="502">
        <v>8</v>
      </c>
      <c r="AR1081" s="506">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02">
        <f ca="1">COUNTIF(INDIRECT("H"&amp;(ROW()+12*(($AO1081-1)*3+$AP1081)-ROW())/12+5):INDIRECT("S"&amp;(ROW()+12*(($AO1081-1)*3+$AP1081)-ROW())/12+5),AR1081)</f>
        <v>0</v>
      </c>
      <c r="AT1081" s="506">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502">
        <f ca="1">COUNTIF(INDIRECT("U"&amp;(ROW()+12*(($AO1081-1)*3+$AP1081)-ROW())/12+5):INDIRECT("AF"&amp;(ROW()+12*(($AO1081-1)*3+$AP1081)-ROW())/12+5),AT1081)</f>
        <v>0</v>
      </c>
      <c r="AV1081" s="502">
        <f ca="1">IF(AND(AR1081+AT1081&gt;0,AS1081+AU1081&gt;0),COUNTIF(AV$6:AV1080,"&gt;0")+1,0)</f>
        <v>0</v>
      </c>
    </row>
    <row r="1082" spans="41:48">
      <c r="AO1082" s="502">
        <v>30</v>
      </c>
      <c r="AP1082" s="502">
        <v>3</v>
      </c>
      <c r="AQ1082" s="502">
        <v>9</v>
      </c>
      <c r="AR1082" s="506">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02">
        <f ca="1">COUNTIF(INDIRECT("H"&amp;(ROW()+12*(($AO1082-1)*3+$AP1082)-ROW())/12+5):INDIRECT("S"&amp;(ROW()+12*(($AO1082-1)*3+$AP1082)-ROW())/12+5),AR1082)</f>
        <v>0</v>
      </c>
      <c r="AT1082" s="506">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502">
        <f ca="1">COUNTIF(INDIRECT("U"&amp;(ROW()+12*(($AO1082-1)*3+$AP1082)-ROW())/12+5):INDIRECT("AF"&amp;(ROW()+12*(($AO1082-1)*3+$AP1082)-ROW())/12+5),AT1082)</f>
        <v>0</v>
      </c>
      <c r="AV1082" s="502">
        <f ca="1">IF(AND(AR1082+AT1082&gt;0,AS1082+AU1082&gt;0),COUNTIF(AV$6:AV1081,"&gt;0")+1,0)</f>
        <v>0</v>
      </c>
    </row>
    <row r="1083" spans="41:48">
      <c r="AO1083" s="502">
        <v>30</v>
      </c>
      <c r="AP1083" s="502">
        <v>3</v>
      </c>
      <c r="AQ1083" s="502">
        <v>10</v>
      </c>
      <c r="AR1083" s="506">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02">
        <f ca="1">COUNTIF(INDIRECT("H"&amp;(ROW()+12*(($AO1083-1)*3+$AP1083)-ROW())/12+5):INDIRECT("S"&amp;(ROW()+12*(($AO1083-1)*3+$AP1083)-ROW())/12+5),AR1083)</f>
        <v>0</v>
      </c>
      <c r="AT1083" s="506">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502">
        <f ca="1">COUNTIF(INDIRECT("U"&amp;(ROW()+12*(($AO1083-1)*3+$AP1083)-ROW())/12+5):INDIRECT("AF"&amp;(ROW()+12*(($AO1083-1)*3+$AP1083)-ROW())/12+5),AT1083)</f>
        <v>0</v>
      </c>
      <c r="AV1083" s="502">
        <f ca="1">IF(AND(AR1083+AT1083&gt;0,AS1083+AU1083&gt;0),COUNTIF(AV$6:AV1082,"&gt;0")+1,0)</f>
        <v>0</v>
      </c>
    </row>
    <row r="1084" spans="41:48">
      <c r="AO1084" s="502">
        <v>30</v>
      </c>
      <c r="AP1084" s="502">
        <v>3</v>
      </c>
      <c r="AQ1084" s="502">
        <v>11</v>
      </c>
      <c r="AR1084" s="506">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02">
        <f ca="1">COUNTIF(INDIRECT("H"&amp;(ROW()+12*(($AO1084-1)*3+$AP1084)-ROW())/12+5):INDIRECT("S"&amp;(ROW()+12*(($AO1084-1)*3+$AP1084)-ROW())/12+5),AR1084)</f>
        <v>0</v>
      </c>
      <c r="AT1084" s="506">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502">
        <f ca="1">COUNTIF(INDIRECT("U"&amp;(ROW()+12*(($AO1084-1)*3+$AP1084)-ROW())/12+5):INDIRECT("AF"&amp;(ROW()+12*(($AO1084-1)*3+$AP1084)-ROW())/12+5),AT1084)</f>
        <v>0</v>
      </c>
      <c r="AV1084" s="502">
        <f ca="1">IF(AND(AR1084+AT1084&gt;0,AS1084+AU1084&gt;0),COUNTIF(AV$6:AV1083,"&gt;0")+1,0)</f>
        <v>0</v>
      </c>
    </row>
    <row r="1085" spans="41:48">
      <c r="AO1085" s="502">
        <v>30</v>
      </c>
      <c r="AP1085" s="502">
        <v>3</v>
      </c>
      <c r="AQ1085" s="502">
        <v>12</v>
      </c>
      <c r="AR1085" s="506">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02">
        <f ca="1">COUNTIF(INDIRECT("H"&amp;(ROW()+12*(($AO1085-1)*3+$AP1085)-ROW())/12+5):INDIRECT("S"&amp;(ROW()+12*(($AO1085-1)*3+$AP1085)-ROW())/12+5),AR1085)</f>
        <v>0</v>
      </c>
      <c r="AT1085" s="506">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502">
        <f ca="1">COUNTIF(INDIRECT("U"&amp;(ROW()+12*(($AO1085-1)*3+$AP1085)-ROW())/12+5):INDIRECT("AF"&amp;(ROW()+12*(($AO1085-1)*3+$AP1085)-ROW())/12+5),AT1085)</f>
        <v>0</v>
      </c>
      <c r="AV1085" s="502">
        <f ca="1">IF(AND(AR1085+AT1085&gt;0,AS1085+AU1085&gt;0),COUNTIF(AV$6:AV1084,"&gt;0")+1,0)</f>
        <v>0</v>
      </c>
    </row>
  </sheetData>
  <sheetProtection algorithmName="SHA-512" hashValue="MEE+fky4FKxrSZa1fZIfpSBwJwhQ8Wi2U1qPhRMzhv9H6iqATZU8NcOQpnreRTnSudAznyV2aGjQcvPg/nU0BA==" saltValue="jbxPPxxzBD0aazbYwkEdBw=="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topLeftCell="A28" zoomScale="70" zoomScaleNormal="70" zoomScaleSheetLayoutView="70" workbookViewId="0">
      <selection activeCell="D36" sqref="D36:D38"/>
    </sheetView>
  </sheetViews>
  <sheetFormatPr defaultRowHeight="13.5"/>
  <cols>
    <col min="1" max="1" width="5.125" style="502" customWidth="1"/>
    <col min="2" max="3" width="13.375" style="502" customWidth="1"/>
    <col min="4" max="4" width="11.625" style="502" customWidth="1"/>
    <col min="5" max="6" width="7.875" style="502" customWidth="1"/>
    <col min="7" max="7" width="12.75" style="502" customWidth="1"/>
    <col min="8" max="20" width="8" style="507" customWidth="1"/>
    <col min="21" max="21" width="27.25" style="502" hidden="1" customWidth="1"/>
    <col min="22" max="22" width="3.375" style="509" customWidth="1"/>
    <col min="23" max="33" width="8" style="509" customWidth="1"/>
    <col min="34" max="34" width="8" style="502" hidden="1" customWidth="1"/>
    <col min="35" max="39" width="9" style="502" hidden="1" customWidth="1"/>
    <col min="40" max="40" width="0" style="502" hidden="1" customWidth="1"/>
    <col min="41" max="42" width="9" style="502" hidden="1" customWidth="1"/>
    <col min="43" max="43" width="13.25" style="502" hidden="1" customWidth="1"/>
    <col min="44" max="84" width="9" style="502" hidden="1" customWidth="1"/>
    <col min="85" max="85" width="9" style="502" customWidth="1"/>
    <col min="86" max="16384" width="9" style="502"/>
  </cols>
  <sheetData>
    <row r="1" spans="1:84">
      <c r="A1" s="299"/>
      <c r="B1" s="299"/>
      <c r="C1" s="299"/>
      <c r="D1" s="299"/>
      <c r="E1" s="299"/>
      <c r="F1" s="299"/>
      <c r="G1" s="299"/>
      <c r="H1" s="300"/>
      <c r="I1" s="300"/>
      <c r="J1" s="300"/>
      <c r="K1" s="300"/>
      <c r="L1" s="300"/>
      <c r="M1" s="300"/>
      <c r="N1" s="300"/>
      <c r="O1" s="300"/>
      <c r="P1" s="300"/>
      <c r="Q1" s="1289" t="str">
        <f>IF(①入力シート!D8="","","（"&amp;①入力シート!D8&amp;"）　　")</f>
        <v/>
      </c>
      <c r="R1" s="1289"/>
      <c r="S1" s="1289"/>
      <c r="T1" s="1289"/>
    </row>
    <row r="2" spans="1:84">
      <c r="A2" s="299"/>
      <c r="B2" s="299"/>
      <c r="C2" s="299"/>
      <c r="D2" s="299"/>
      <c r="E2" s="299"/>
      <c r="F2" s="299"/>
      <c r="G2" s="299"/>
      <c r="H2" s="301" t="s">
        <v>425</v>
      </c>
      <c r="I2" s="503">
        <f>⑤入力シート2!I2</f>
        <v>0</v>
      </c>
      <c r="J2" s="302" t="s">
        <v>422</v>
      </c>
      <c r="K2" s="301" t="s">
        <v>424</v>
      </c>
      <c r="L2" s="503">
        <f>⑤入力シート2!L2</f>
        <v>0</v>
      </c>
      <c r="M2" s="302" t="s">
        <v>422</v>
      </c>
      <c r="N2" s="301" t="s">
        <v>423</v>
      </c>
      <c r="O2" s="503">
        <f>⑤入力シート2!O2</f>
        <v>0</v>
      </c>
      <c r="P2" s="302" t="s">
        <v>422</v>
      </c>
      <c r="Q2" s="300"/>
      <c r="R2" s="300"/>
      <c r="S2" s="300"/>
      <c r="T2" s="300"/>
    </row>
    <row r="3" spans="1:84">
      <c r="A3" s="299"/>
      <c r="B3" s="299"/>
      <c r="C3" s="299"/>
      <c r="D3" s="299"/>
      <c r="E3" s="299"/>
      <c r="F3" s="299"/>
      <c r="G3" s="299"/>
      <c r="H3" s="300"/>
      <c r="I3" s="300"/>
      <c r="J3" s="300"/>
      <c r="K3" s="300"/>
      <c r="L3" s="300"/>
      <c r="M3" s="300"/>
      <c r="N3" s="300"/>
      <c r="O3" s="300"/>
      <c r="P3" s="300"/>
      <c r="Q3" s="300"/>
      <c r="R3" s="300"/>
      <c r="S3" s="300"/>
      <c r="T3" s="300"/>
    </row>
    <row r="4" spans="1:84" ht="21.75" customHeight="1">
      <c r="A4" s="1321" t="s">
        <v>599</v>
      </c>
      <c r="B4" s="1321"/>
      <c r="C4" s="1321"/>
      <c r="D4" s="1321"/>
      <c r="E4" s="1321"/>
      <c r="F4" s="1321"/>
      <c r="G4" s="1322"/>
      <c r="H4" s="1299" t="s">
        <v>428</v>
      </c>
      <c r="I4" s="1300"/>
      <c r="J4" s="1300"/>
      <c r="K4" s="1300"/>
      <c r="L4" s="1300"/>
      <c r="M4" s="1300"/>
      <c r="N4" s="1300"/>
      <c r="O4" s="1300"/>
      <c r="P4" s="1300"/>
      <c r="Q4" s="1300"/>
      <c r="R4" s="1300"/>
      <c r="S4" s="1300"/>
      <c r="T4" s="1301"/>
      <c r="U4" s="1302" t="s">
        <v>415</v>
      </c>
      <c r="BG4" s="502" t="s">
        <v>427</v>
      </c>
      <c r="BH4" s="502">
        <f>COUNTA(C6:C95)</f>
        <v>0</v>
      </c>
    </row>
    <row r="5" spans="1:84">
      <c r="A5" s="303"/>
      <c r="B5" s="304" t="s">
        <v>516</v>
      </c>
      <c r="C5" s="305" t="s">
        <v>414</v>
      </c>
      <c r="D5" s="305" t="s">
        <v>413</v>
      </c>
      <c r="E5" s="305" t="s">
        <v>105</v>
      </c>
      <c r="F5" s="305" t="s">
        <v>412</v>
      </c>
      <c r="G5" s="306" t="s">
        <v>518</v>
      </c>
      <c r="H5" s="307" t="s">
        <v>411</v>
      </c>
      <c r="I5" s="307" t="s">
        <v>410</v>
      </c>
      <c r="J5" s="307" t="s">
        <v>409</v>
      </c>
      <c r="K5" s="307" t="s">
        <v>408</v>
      </c>
      <c r="L5" s="307" t="s">
        <v>407</v>
      </c>
      <c r="M5" s="307" t="s">
        <v>406</v>
      </c>
      <c r="N5" s="307" t="s">
        <v>405</v>
      </c>
      <c r="O5" s="307" t="s">
        <v>404</v>
      </c>
      <c r="P5" s="307" t="s">
        <v>403</v>
      </c>
      <c r="Q5" s="307" t="s">
        <v>402</v>
      </c>
      <c r="R5" s="307" t="s">
        <v>401</v>
      </c>
      <c r="S5" s="307" t="s">
        <v>400</v>
      </c>
      <c r="T5" s="307" t="s">
        <v>399</v>
      </c>
      <c r="U5" s="1303"/>
      <c r="AH5" s="504"/>
      <c r="AI5" s="504"/>
      <c r="AJ5" s="504"/>
      <c r="AK5" s="504"/>
      <c r="AL5" s="504"/>
      <c r="AM5" s="504"/>
      <c r="AN5" s="504"/>
      <c r="AO5" s="504" t="s">
        <v>398</v>
      </c>
      <c r="AP5" s="504" t="s">
        <v>397</v>
      </c>
      <c r="AQ5" s="505" t="s">
        <v>396</v>
      </c>
      <c r="AR5" s="505" t="s">
        <v>395</v>
      </c>
      <c r="AS5" s="505" t="s">
        <v>394</v>
      </c>
      <c r="AT5" s="505" t="s">
        <v>395</v>
      </c>
      <c r="AU5" s="505" t="s">
        <v>394</v>
      </c>
      <c r="AV5" s="505" t="s">
        <v>393</v>
      </c>
      <c r="BG5" s="502" t="s">
        <v>426</v>
      </c>
      <c r="BH5" s="502">
        <f>MAX(BH6,BH9,BH12,BH15,BH18,BH21,BH24,BH27,BH30,BH33,BH36,BH39,BH42,BH45,BH48,BH51,BH54,BH57,BH60,BH63,BH66,BH69,BH72,BH75,BH78,BH81,BH84,BH87,BH90,BH93)</f>
        <v>0</v>
      </c>
      <c r="BI5" s="502">
        <f t="shared" ref="BI5:BS5" si="0">MAX(BI6,BI9,BI12,BI15,BI18,BI21,BI24,BI27,BI30,BI33,BI36,BI39,BI42,BI45,BI48,BI51,BI54,BI57,BI60,BI63,BI66,BI69,BI72,BI75,BI78,BI81,BI84,BI87,BI90,BI93)</f>
        <v>0</v>
      </c>
      <c r="BJ5" s="502">
        <f t="shared" si="0"/>
        <v>0</v>
      </c>
      <c r="BK5" s="502">
        <f t="shared" si="0"/>
        <v>0</v>
      </c>
      <c r="BL5" s="502">
        <f t="shared" si="0"/>
        <v>0</v>
      </c>
      <c r="BM5" s="502">
        <f t="shared" si="0"/>
        <v>0</v>
      </c>
      <c r="BN5" s="502">
        <f t="shared" si="0"/>
        <v>0</v>
      </c>
      <c r="BO5" s="502">
        <f t="shared" si="0"/>
        <v>0</v>
      </c>
      <c r="BP5" s="502">
        <f t="shared" si="0"/>
        <v>0</v>
      </c>
      <c r="BQ5" s="502">
        <f t="shared" si="0"/>
        <v>0</v>
      </c>
      <c r="BR5" s="502">
        <f t="shared" si="0"/>
        <v>0</v>
      </c>
      <c r="BS5" s="502">
        <f t="shared" si="0"/>
        <v>0</v>
      </c>
    </row>
    <row r="6" spans="1:84">
      <c r="A6" s="1302">
        <v>1</v>
      </c>
      <c r="B6" s="1314"/>
      <c r="C6" s="1314"/>
      <c r="D6" s="1304"/>
      <c r="E6" s="1307"/>
      <c r="F6" s="1304"/>
      <c r="G6" s="308"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09">
        <f t="shared" ref="T6:T37" si="2">SUM(H6:S6)</f>
        <v>0</v>
      </c>
      <c r="U6" s="1290"/>
      <c r="AH6" s="507"/>
      <c r="AI6" s="507"/>
      <c r="AJ6" s="507"/>
      <c r="AK6" s="507"/>
      <c r="AL6" s="507"/>
      <c r="AM6" s="507"/>
      <c r="AN6" s="507"/>
      <c r="AO6" s="502">
        <v>1</v>
      </c>
      <c r="AP6" s="502">
        <v>1</v>
      </c>
      <c r="AQ6" s="502">
        <v>1</v>
      </c>
      <c r="AR6" s="506">
        <f ca="1">IF($AQ6=1,IF(INDIRECT(ADDRESS(($AO6-1)*3+$AP6+5,$AQ6+7))="",0,INDIRECT(ADDRESS(($AO6-1)*3+$AP6+5,$AQ6+7))),IF(INDIRECT(ADDRESS(($AO6-1)*3+$AP6+5,$AQ6+7))="",0,IF(COUNTIF(INDIRECT(ADDRESS(($AO6-1)*36+($AP6-1)*12+6,COLUMN())):INDIRECT(ADDRESS(($AO6-1)*36+($AP6-1)*12+$AQ6+4,COLUMN())),INDIRECT(ADDRESS(($AO6-1)*3+$AP6+5,$AQ6+7)))&gt;=1,0,INDIRECT(ADDRESS(($AO6-1)*3+$AP6+5,$AQ6+7)))))</f>
        <v>0</v>
      </c>
      <c r="AS6" s="502">
        <f ca="1">COUNTIF(INDIRECT("H"&amp;(ROW()+12*(($AO6-1)*3+$AP6)-ROW())/12+5):INDIRECT("S"&amp;(ROW()+12*(($AO6-1)*3+$AP6)-ROW())/12+5),AR6)</f>
        <v>0</v>
      </c>
      <c r="AT6" s="506"/>
      <c r="AV6" s="502">
        <f t="shared" ref="AV6" ca="1" si="3">IF(AND(AR6&gt;0,AS6&gt;0),1,0)</f>
        <v>0</v>
      </c>
      <c r="BF6" s="502">
        <v>1</v>
      </c>
      <c r="BH6" s="508">
        <f t="shared" ref="BH6:BS6" si="4">SUM(H6:H7)</f>
        <v>0</v>
      </c>
      <c r="BI6" s="508">
        <f t="shared" si="4"/>
        <v>0</v>
      </c>
      <c r="BJ6" s="508">
        <f t="shared" si="4"/>
        <v>0</v>
      </c>
      <c r="BK6" s="508">
        <f t="shared" si="4"/>
        <v>0</v>
      </c>
      <c r="BL6" s="508">
        <f t="shared" si="4"/>
        <v>0</v>
      </c>
      <c r="BM6" s="508">
        <f t="shared" si="4"/>
        <v>0</v>
      </c>
      <c r="BN6" s="508">
        <f t="shared" si="4"/>
        <v>0</v>
      </c>
      <c r="BO6" s="508">
        <f t="shared" si="4"/>
        <v>0</v>
      </c>
      <c r="BP6" s="508">
        <f t="shared" si="4"/>
        <v>0</v>
      </c>
      <c r="BQ6" s="508">
        <f t="shared" si="4"/>
        <v>0</v>
      </c>
      <c r="BR6" s="508">
        <f t="shared" si="4"/>
        <v>0</v>
      </c>
      <c r="BS6" s="508">
        <f t="shared" si="4"/>
        <v>0</v>
      </c>
      <c r="BT6" s="507"/>
      <c r="BU6" s="508">
        <f t="shared" ref="BU6:CF6" si="5">SUM(U6:U7)</f>
        <v>0</v>
      </c>
      <c r="BV6" s="508">
        <f t="shared" si="5"/>
        <v>0</v>
      </c>
      <c r="BW6" s="508">
        <f t="shared" si="5"/>
        <v>0</v>
      </c>
      <c r="BX6" s="508">
        <f t="shared" si="5"/>
        <v>0</v>
      </c>
      <c r="BY6" s="508">
        <f t="shared" si="5"/>
        <v>0</v>
      </c>
      <c r="BZ6" s="508">
        <f t="shared" si="5"/>
        <v>0</v>
      </c>
      <c r="CA6" s="508">
        <f t="shared" si="5"/>
        <v>0</v>
      </c>
      <c r="CB6" s="508">
        <f t="shared" si="5"/>
        <v>0</v>
      </c>
      <c r="CC6" s="508">
        <f t="shared" si="5"/>
        <v>0</v>
      </c>
      <c r="CD6" s="508">
        <f t="shared" si="5"/>
        <v>0</v>
      </c>
      <c r="CE6" s="508">
        <f t="shared" si="5"/>
        <v>0</v>
      </c>
      <c r="CF6" s="508">
        <f t="shared" si="5"/>
        <v>0</v>
      </c>
    </row>
    <row r="7" spans="1:84">
      <c r="A7" s="1315"/>
      <c r="B7" s="1305"/>
      <c r="C7" s="1305"/>
      <c r="D7" s="1305"/>
      <c r="E7" s="1308"/>
      <c r="F7" s="1305"/>
      <c r="G7" s="310" t="s">
        <v>390</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311">
        <f t="shared" si="2"/>
        <v>0</v>
      </c>
      <c r="U7" s="1291"/>
      <c r="AH7" s="507"/>
      <c r="AI7" s="507"/>
      <c r="AJ7" s="507"/>
      <c r="AK7" s="507"/>
      <c r="AL7" s="507"/>
      <c r="AM7" s="507"/>
      <c r="AN7" s="507"/>
      <c r="AO7" s="502">
        <v>1</v>
      </c>
      <c r="AP7" s="502">
        <v>1</v>
      </c>
      <c r="AQ7" s="502">
        <v>2</v>
      </c>
      <c r="AR7" s="506">
        <f ca="1">IF($AQ7=1,IF(INDIRECT(ADDRESS(($AO7-1)*3+$AP7+5,$AQ7+7))="",0,INDIRECT(ADDRESS(($AO7-1)*3+$AP7+5,$AQ7+7))),IF(INDIRECT(ADDRESS(($AO7-1)*3+$AP7+5,$AQ7+7))="",0,IF(COUNTIF(INDIRECT(ADDRESS(($AO7-1)*36+($AP7-1)*12+6,COLUMN())):INDIRECT(ADDRESS(($AO7-1)*36+($AP7-1)*12+$AQ7+4,COLUMN())),INDIRECT(ADDRESS(($AO7-1)*3+$AP7+5,$AQ7+7)))&gt;=1,0,INDIRECT(ADDRESS(($AO7-1)*3+$AP7+5,$AQ7+7)))))</f>
        <v>0</v>
      </c>
      <c r="AS7" s="502">
        <f ca="1">COUNTIF(INDIRECT("H"&amp;(ROW()+12*(($AO7-1)*3+$AP7)-ROW())/12+5):INDIRECT("S"&amp;(ROW()+12*(($AO7-1)*3+$AP7)-ROW())/12+5),AR7)</f>
        <v>0</v>
      </c>
      <c r="AT7" s="506"/>
      <c r="AV7" s="502">
        <f ca="1">IF(AND(AR7&gt;0,AS7&gt;0),COUNTIF(AV$6:AV6,"&gt;0")+1,0)</f>
        <v>0</v>
      </c>
      <c r="BF7" s="502">
        <v>2</v>
      </c>
      <c r="BG7" s="502" t="s">
        <v>389</v>
      </c>
      <c r="BH7" s="508">
        <f t="shared" ref="BH7:BS7" si="7">IF(BH6+BU6&gt;40000,1,0)</f>
        <v>0</v>
      </c>
      <c r="BI7" s="508">
        <f t="shared" si="7"/>
        <v>0</v>
      </c>
      <c r="BJ7" s="508">
        <f t="shared" si="7"/>
        <v>0</v>
      </c>
      <c r="BK7" s="508">
        <f t="shared" si="7"/>
        <v>0</v>
      </c>
      <c r="BL7" s="508">
        <f t="shared" si="7"/>
        <v>0</v>
      </c>
      <c r="BM7" s="508">
        <f t="shared" si="7"/>
        <v>0</v>
      </c>
      <c r="BN7" s="508">
        <f t="shared" si="7"/>
        <v>0</v>
      </c>
      <c r="BO7" s="508">
        <f t="shared" si="7"/>
        <v>0</v>
      </c>
      <c r="BP7" s="508">
        <f t="shared" si="7"/>
        <v>0</v>
      </c>
      <c r="BQ7" s="508">
        <f t="shared" si="7"/>
        <v>0</v>
      </c>
      <c r="BR7" s="508">
        <f t="shared" si="7"/>
        <v>0</v>
      </c>
      <c r="BS7" s="508">
        <f t="shared" si="7"/>
        <v>0</v>
      </c>
      <c r="BT7" s="507"/>
      <c r="BU7" s="508"/>
      <c r="BV7" s="508"/>
      <c r="BW7" s="508"/>
      <c r="BX7" s="508"/>
      <c r="BY7" s="508"/>
      <c r="BZ7" s="508"/>
      <c r="CA7" s="508"/>
      <c r="CB7" s="508"/>
      <c r="CC7" s="508"/>
      <c r="CD7" s="508"/>
      <c r="CE7" s="508"/>
      <c r="CF7" s="508"/>
    </row>
    <row r="8" spans="1:84">
      <c r="A8" s="1303"/>
      <c r="B8" s="1306"/>
      <c r="C8" s="1306"/>
      <c r="D8" s="1306"/>
      <c r="E8" s="1309"/>
      <c r="F8" s="1306"/>
      <c r="G8" s="314" t="s">
        <v>517</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313">
        <f t="shared" si="2"/>
        <v>0</v>
      </c>
      <c r="U8" s="1292"/>
      <c r="AH8" s="507"/>
      <c r="AI8" s="507"/>
      <c r="AJ8" s="507"/>
      <c r="AK8" s="507"/>
      <c r="AL8" s="507"/>
      <c r="AM8" s="507"/>
      <c r="AN8" s="507"/>
      <c r="AO8" s="502">
        <v>1</v>
      </c>
      <c r="AP8" s="502">
        <v>1</v>
      </c>
      <c r="AQ8" s="502">
        <v>3</v>
      </c>
      <c r="AR8" s="506">
        <f ca="1">IF($AQ8=1,IF(INDIRECT(ADDRESS(($AO8-1)*3+$AP8+5,$AQ8+7))="",0,INDIRECT(ADDRESS(($AO8-1)*3+$AP8+5,$AQ8+7))),IF(INDIRECT(ADDRESS(($AO8-1)*3+$AP8+5,$AQ8+7))="",0,IF(COUNTIF(INDIRECT(ADDRESS(($AO8-1)*36+($AP8-1)*12+6,COLUMN())):INDIRECT(ADDRESS(($AO8-1)*36+($AP8-1)*12+$AQ8+4,COLUMN())),INDIRECT(ADDRESS(($AO8-1)*3+$AP8+5,$AQ8+7)))&gt;=1,0,INDIRECT(ADDRESS(($AO8-1)*3+$AP8+5,$AQ8+7)))))</f>
        <v>0</v>
      </c>
      <c r="AS8" s="502">
        <f ca="1">COUNTIF(INDIRECT("H"&amp;(ROW()+12*(($AO8-1)*3+$AP8)-ROW())/12+5):INDIRECT("S"&amp;(ROW()+12*(($AO8-1)*3+$AP8)-ROW())/12+5),AR8)</f>
        <v>0</v>
      </c>
      <c r="AT8" s="506"/>
      <c r="AV8" s="502">
        <f ca="1">IF(AND(AR8&gt;0,AS8&gt;0),COUNTIF(AV$6:AV7,"&gt;0")+1,0)</f>
        <v>0</v>
      </c>
      <c r="BF8" s="502">
        <v>3</v>
      </c>
      <c r="BH8" s="508"/>
      <c r="BI8" s="508"/>
      <c r="BJ8" s="508"/>
      <c r="BK8" s="508"/>
      <c r="BL8" s="508"/>
      <c r="BM8" s="508"/>
      <c r="BN8" s="508"/>
      <c r="BO8" s="508"/>
      <c r="BP8" s="508"/>
      <c r="BQ8" s="508"/>
      <c r="BR8" s="508"/>
      <c r="BS8" s="508"/>
      <c r="BT8" s="507"/>
      <c r="BU8" s="508"/>
      <c r="BV8" s="508"/>
      <c r="BW8" s="508"/>
      <c r="BX8" s="508"/>
      <c r="BY8" s="508"/>
      <c r="BZ8" s="508"/>
      <c r="CA8" s="508"/>
      <c r="CB8" s="508"/>
      <c r="CC8" s="508"/>
      <c r="CD8" s="508"/>
      <c r="CE8" s="508"/>
      <c r="CF8" s="508"/>
    </row>
    <row r="9" spans="1:84">
      <c r="A9" s="1302">
        <v>2</v>
      </c>
      <c r="B9" s="1320"/>
      <c r="C9" s="1320"/>
      <c r="D9" s="1304"/>
      <c r="E9" s="1307"/>
      <c r="F9" s="1304"/>
      <c r="G9" s="308" t="s">
        <v>391</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309">
        <f t="shared" si="2"/>
        <v>0</v>
      </c>
      <c r="U9" s="1290"/>
      <c r="AH9" s="507"/>
      <c r="AI9" s="507"/>
      <c r="AJ9" s="507"/>
      <c r="AK9" s="507"/>
      <c r="AL9" s="507"/>
      <c r="AM9" s="507"/>
      <c r="AN9" s="507"/>
      <c r="AO9" s="502">
        <v>1</v>
      </c>
      <c r="AP9" s="502">
        <v>1</v>
      </c>
      <c r="AQ9" s="502">
        <v>4</v>
      </c>
      <c r="AR9" s="506">
        <f ca="1">IF($AQ9=1,IF(INDIRECT(ADDRESS(($AO9-1)*3+$AP9+5,$AQ9+7))="",0,INDIRECT(ADDRESS(($AO9-1)*3+$AP9+5,$AQ9+7))),IF(INDIRECT(ADDRESS(($AO9-1)*3+$AP9+5,$AQ9+7))="",0,IF(COUNTIF(INDIRECT(ADDRESS(($AO9-1)*36+($AP9-1)*12+6,COLUMN())):INDIRECT(ADDRESS(($AO9-1)*36+($AP9-1)*12+$AQ9+4,COLUMN())),INDIRECT(ADDRESS(($AO9-1)*3+$AP9+5,$AQ9+7)))&gt;=1,0,INDIRECT(ADDRESS(($AO9-1)*3+$AP9+5,$AQ9+7)))))</f>
        <v>0</v>
      </c>
      <c r="AS9" s="502">
        <f ca="1">COUNTIF(INDIRECT("H"&amp;(ROW()+12*(($AO9-1)*3+$AP9)-ROW())/12+5):INDIRECT("S"&amp;(ROW()+12*(($AO9-1)*3+$AP9)-ROW())/12+5),AR9)</f>
        <v>0</v>
      </c>
      <c r="AT9" s="506"/>
      <c r="AV9" s="502">
        <f ca="1">IF(AND(AR9&gt;0,AS9&gt;0),COUNTIF(AV$6:AV8,"&gt;0")+1,0)</f>
        <v>0</v>
      </c>
      <c r="BF9" s="502">
        <v>1</v>
      </c>
      <c r="BH9" s="508">
        <f t="shared" ref="BH9:BS9" si="10">SUM(H9:H10)</f>
        <v>0</v>
      </c>
      <c r="BI9" s="508">
        <f t="shared" si="10"/>
        <v>0</v>
      </c>
      <c r="BJ9" s="508">
        <f t="shared" si="10"/>
        <v>0</v>
      </c>
      <c r="BK9" s="508">
        <f t="shared" si="10"/>
        <v>0</v>
      </c>
      <c r="BL9" s="508">
        <f t="shared" si="10"/>
        <v>0</v>
      </c>
      <c r="BM9" s="508">
        <f t="shared" si="10"/>
        <v>0</v>
      </c>
      <c r="BN9" s="508">
        <f t="shared" si="10"/>
        <v>0</v>
      </c>
      <c r="BO9" s="508">
        <f t="shared" si="10"/>
        <v>0</v>
      </c>
      <c r="BP9" s="508">
        <f t="shared" si="10"/>
        <v>0</v>
      </c>
      <c r="BQ9" s="508">
        <f t="shared" si="10"/>
        <v>0</v>
      </c>
      <c r="BR9" s="508">
        <f t="shared" si="10"/>
        <v>0</v>
      </c>
      <c r="BS9" s="508">
        <f t="shared" si="10"/>
        <v>0</v>
      </c>
      <c r="BT9" s="507"/>
      <c r="BU9" s="508">
        <f t="shared" ref="BU9:CF9" si="11">SUM(U9:U10)</f>
        <v>0</v>
      </c>
      <c r="BV9" s="508">
        <f t="shared" si="11"/>
        <v>0</v>
      </c>
      <c r="BW9" s="508">
        <f t="shared" si="11"/>
        <v>0</v>
      </c>
      <c r="BX9" s="508">
        <f t="shared" si="11"/>
        <v>0</v>
      </c>
      <c r="BY9" s="508">
        <f t="shared" si="11"/>
        <v>0</v>
      </c>
      <c r="BZ9" s="508">
        <f t="shared" si="11"/>
        <v>0</v>
      </c>
      <c r="CA9" s="508">
        <f t="shared" si="11"/>
        <v>0</v>
      </c>
      <c r="CB9" s="508">
        <f t="shared" si="11"/>
        <v>0</v>
      </c>
      <c r="CC9" s="508">
        <f t="shared" si="11"/>
        <v>0</v>
      </c>
      <c r="CD9" s="508">
        <f t="shared" si="11"/>
        <v>0</v>
      </c>
      <c r="CE9" s="508">
        <f t="shared" si="11"/>
        <v>0</v>
      </c>
      <c r="CF9" s="508">
        <f t="shared" si="11"/>
        <v>0</v>
      </c>
    </row>
    <row r="10" spans="1:84">
      <c r="A10" s="1315"/>
      <c r="B10" s="1305"/>
      <c r="C10" s="1305"/>
      <c r="D10" s="1305"/>
      <c r="E10" s="1308"/>
      <c r="F10" s="1305"/>
      <c r="G10" s="310" t="s">
        <v>390</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311">
        <f t="shared" si="2"/>
        <v>0</v>
      </c>
      <c r="U10" s="1291"/>
      <c r="AH10" s="507"/>
      <c r="AI10" s="507"/>
      <c r="AJ10" s="507"/>
      <c r="AK10" s="507"/>
      <c r="AL10" s="507"/>
      <c r="AM10" s="507"/>
      <c r="AN10" s="507"/>
      <c r="AO10" s="502">
        <v>1</v>
      </c>
      <c r="AP10" s="502">
        <v>1</v>
      </c>
      <c r="AQ10" s="502">
        <v>5</v>
      </c>
      <c r="AR10" s="506">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02">
        <f ca="1">COUNTIF(INDIRECT("H"&amp;(ROW()+12*(($AO10-1)*3+$AP10)-ROW())/12+5):INDIRECT("S"&amp;(ROW()+12*(($AO10-1)*3+$AP10)-ROW())/12+5),AR10)</f>
        <v>0</v>
      </c>
      <c r="AT10" s="506"/>
      <c r="AV10" s="502">
        <f ca="1">IF(AND(AR10&gt;0,AS10&gt;0),COUNTIF(AV$6:AV9,"&gt;0")+1,0)</f>
        <v>0</v>
      </c>
      <c r="BF10" s="502">
        <v>2</v>
      </c>
      <c r="BG10" s="502" t="s">
        <v>389</v>
      </c>
      <c r="BH10" s="508">
        <f t="shared" ref="BH10:BS10" si="13">IF(BH9+BU9&gt;40000,1,0)</f>
        <v>0</v>
      </c>
      <c r="BI10" s="508">
        <f t="shared" si="13"/>
        <v>0</v>
      </c>
      <c r="BJ10" s="508">
        <f t="shared" si="13"/>
        <v>0</v>
      </c>
      <c r="BK10" s="508">
        <f t="shared" si="13"/>
        <v>0</v>
      </c>
      <c r="BL10" s="508">
        <f t="shared" si="13"/>
        <v>0</v>
      </c>
      <c r="BM10" s="508">
        <f t="shared" si="13"/>
        <v>0</v>
      </c>
      <c r="BN10" s="508">
        <f t="shared" si="13"/>
        <v>0</v>
      </c>
      <c r="BO10" s="508">
        <f t="shared" si="13"/>
        <v>0</v>
      </c>
      <c r="BP10" s="508">
        <f t="shared" si="13"/>
        <v>0</v>
      </c>
      <c r="BQ10" s="508">
        <f t="shared" si="13"/>
        <v>0</v>
      </c>
      <c r="BR10" s="508">
        <f t="shared" si="13"/>
        <v>0</v>
      </c>
      <c r="BS10" s="508">
        <f t="shared" si="13"/>
        <v>0</v>
      </c>
      <c r="BT10" s="507"/>
      <c r="BU10" s="508"/>
      <c r="BV10" s="508"/>
      <c r="BW10" s="508"/>
      <c r="BX10" s="508"/>
      <c r="BY10" s="508"/>
      <c r="BZ10" s="508"/>
      <c r="CA10" s="508"/>
      <c r="CB10" s="508"/>
      <c r="CC10" s="508"/>
      <c r="CD10" s="508"/>
      <c r="CE10" s="508"/>
      <c r="CF10" s="508"/>
    </row>
    <row r="11" spans="1:84">
      <c r="A11" s="1303"/>
      <c r="B11" s="1306"/>
      <c r="C11" s="1306"/>
      <c r="D11" s="1306"/>
      <c r="E11" s="1309"/>
      <c r="F11" s="1306"/>
      <c r="G11" s="314" t="s">
        <v>517</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313">
        <f t="shared" si="2"/>
        <v>0</v>
      </c>
      <c r="U11" s="1292"/>
      <c r="AH11" s="507"/>
      <c r="AI11" s="507"/>
      <c r="AJ11" s="507"/>
      <c r="AK11" s="507"/>
      <c r="AL11" s="507"/>
      <c r="AM11" s="507"/>
      <c r="AN11" s="507"/>
      <c r="AO11" s="502">
        <v>1</v>
      </c>
      <c r="AP11" s="502">
        <v>1</v>
      </c>
      <c r="AQ11" s="502">
        <v>6</v>
      </c>
      <c r="AR11" s="506">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02">
        <f ca="1">COUNTIF(INDIRECT("H"&amp;(ROW()+12*(($AO11-1)*3+$AP11)-ROW())/12+5):INDIRECT("S"&amp;(ROW()+12*(($AO11-1)*3+$AP11)-ROW())/12+5),AR11)</f>
        <v>0</v>
      </c>
      <c r="AT11" s="506"/>
      <c r="AV11" s="502">
        <f ca="1">IF(AND(AR11&gt;0,AS11&gt;0),COUNTIF(AV$6:AV10,"&gt;0")+1,0)</f>
        <v>0</v>
      </c>
      <c r="BF11" s="502">
        <v>3</v>
      </c>
      <c r="BH11" s="508"/>
      <c r="BI11" s="508"/>
      <c r="BJ11" s="508"/>
      <c r="BK11" s="508"/>
      <c r="BL11" s="508"/>
      <c r="BM11" s="508"/>
      <c r="BN11" s="508"/>
      <c r="BO11" s="508"/>
      <c r="BP11" s="508"/>
      <c r="BQ11" s="508"/>
      <c r="BR11" s="508"/>
      <c r="BS11" s="508"/>
      <c r="BT11" s="507"/>
      <c r="BU11" s="508"/>
      <c r="BV11" s="508"/>
      <c r="BW11" s="508"/>
      <c r="BX11" s="508"/>
      <c r="BY11" s="508"/>
      <c r="BZ11" s="508"/>
      <c r="CA11" s="508"/>
      <c r="CB11" s="508"/>
      <c r="CC11" s="508"/>
      <c r="CD11" s="508"/>
      <c r="CE11" s="508"/>
      <c r="CF11" s="508"/>
    </row>
    <row r="12" spans="1:84">
      <c r="A12" s="1302">
        <v>3</v>
      </c>
      <c r="B12" s="1304"/>
      <c r="C12" s="1304"/>
      <c r="D12" s="1304"/>
      <c r="E12" s="1307"/>
      <c r="F12" s="1304"/>
      <c r="G12" s="308" t="s">
        <v>391</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309">
        <f t="shared" si="2"/>
        <v>0</v>
      </c>
      <c r="U12" s="1290"/>
      <c r="AH12" s="507"/>
      <c r="AI12" s="507"/>
      <c r="AJ12" s="507"/>
      <c r="AK12" s="507"/>
      <c r="AL12" s="507"/>
      <c r="AM12" s="507"/>
      <c r="AN12" s="507"/>
      <c r="AO12" s="502">
        <v>1</v>
      </c>
      <c r="AP12" s="502">
        <v>1</v>
      </c>
      <c r="AQ12" s="502">
        <v>7</v>
      </c>
      <c r="AR12" s="506">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02">
        <f ca="1">COUNTIF(INDIRECT("H"&amp;(ROW()+12*(($AO12-1)*3+$AP12)-ROW())/12+5):INDIRECT("S"&amp;(ROW()+12*(($AO12-1)*3+$AP12)-ROW())/12+5),AR12)</f>
        <v>0</v>
      </c>
      <c r="AT12" s="506"/>
      <c r="AV12" s="502">
        <f ca="1">IF(AND(AR12&gt;0,AS12&gt;0),COUNTIF(AV$6:AV11,"&gt;0")+1,0)</f>
        <v>0</v>
      </c>
      <c r="BF12" s="502">
        <v>1</v>
      </c>
      <c r="BH12" s="508">
        <f t="shared" ref="BH12:BS12" si="16">SUM(H12:H13)</f>
        <v>0</v>
      </c>
      <c r="BI12" s="508">
        <f t="shared" si="16"/>
        <v>0</v>
      </c>
      <c r="BJ12" s="508">
        <f t="shared" si="16"/>
        <v>0</v>
      </c>
      <c r="BK12" s="508">
        <f t="shared" si="16"/>
        <v>0</v>
      </c>
      <c r="BL12" s="508">
        <f t="shared" si="16"/>
        <v>0</v>
      </c>
      <c r="BM12" s="508">
        <f t="shared" si="16"/>
        <v>0</v>
      </c>
      <c r="BN12" s="508">
        <f t="shared" si="16"/>
        <v>0</v>
      </c>
      <c r="BO12" s="508">
        <f t="shared" si="16"/>
        <v>0</v>
      </c>
      <c r="BP12" s="508">
        <f t="shared" si="16"/>
        <v>0</v>
      </c>
      <c r="BQ12" s="508">
        <f t="shared" si="16"/>
        <v>0</v>
      </c>
      <c r="BR12" s="508">
        <f t="shared" si="16"/>
        <v>0</v>
      </c>
      <c r="BS12" s="508">
        <f t="shared" si="16"/>
        <v>0</v>
      </c>
      <c r="BT12" s="507"/>
      <c r="BU12" s="508">
        <f t="shared" ref="BU12:CF12" si="17">SUM(U12:U13)</f>
        <v>0</v>
      </c>
      <c r="BV12" s="508">
        <f t="shared" si="17"/>
        <v>0</v>
      </c>
      <c r="BW12" s="508">
        <f t="shared" si="17"/>
        <v>0</v>
      </c>
      <c r="BX12" s="508">
        <f t="shared" si="17"/>
        <v>0</v>
      </c>
      <c r="BY12" s="508">
        <f t="shared" si="17"/>
        <v>0</v>
      </c>
      <c r="BZ12" s="508">
        <f t="shared" si="17"/>
        <v>0</v>
      </c>
      <c r="CA12" s="508">
        <f t="shared" si="17"/>
        <v>0</v>
      </c>
      <c r="CB12" s="508">
        <f t="shared" si="17"/>
        <v>0</v>
      </c>
      <c r="CC12" s="508">
        <f t="shared" si="17"/>
        <v>0</v>
      </c>
      <c r="CD12" s="508">
        <f t="shared" si="17"/>
        <v>0</v>
      </c>
      <c r="CE12" s="508">
        <f t="shared" si="17"/>
        <v>0</v>
      </c>
      <c r="CF12" s="508">
        <f t="shared" si="17"/>
        <v>0</v>
      </c>
    </row>
    <row r="13" spans="1:84">
      <c r="A13" s="1315"/>
      <c r="B13" s="1305"/>
      <c r="C13" s="1305"/>
      <c r="D13" s="1305"/>
      <c r="E13" s="1308"/>
      <c r="F13" s="1305"/>
      <c r="G13" s="310" t="s">
        <v>390</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311">
        <f t="shared" si="2"/>
        <v>0</v>
      </c>
      <c r="U13" s="1291"/>
      <c r="AH13" s="507"/>
      <c r="AI13" s="507"/>
      <c r="AJ13" s="507"/>
      <c r="AK13" s="507"/>
      <c r="AL13" s="507"/>
      <c r="AM13" s="507"/>
      <c r="AN13" s="507"/>
      <c r="AO13" s="502">
        <v>1</v>
      </c>
      <c r="AP13" s="502">
        <v>1</v>
      </c>
      <c r="AQ13" s="502">
        <v>8</v>
      </c>
      <c r="AR13" s="506">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02">
        <f ca="1">COUNTIF(INDIRECT("H"&amp;(ROW()+12*(($AO13-1)*3+$AP13)-ROW())/12+5):INDIRECT("S"&amp;(ROW()+12*(($AO13-1)*3+$AP13)-ROW())/12+5),AR13)</f>
        <v>0</v>
      </c>
      <c r="AT13" s="506"/>
      <c r="AV13" s="502">
        <f ca="1">IF(AND(AR13&gt;0,AS13&gt;0),COUNTIF(AV$6:AV12,"&gt;0")+1,0)</f>
        <v>0</v>
      </c>
      <c r="BF13" s="502">
        <v>2</v>
      </c>
      <c r="BG13" s="502" t="s">
        <v>389</v>
      </c>
      <c r="BH13" s="508">
        <f t="shared" ref="BH13:BS13" si="19">IF(BH12+BU12&gt;40000,1,0)</f>
        <v>0</v>
      </c>
      <c r="BI13" s="508">
        <f t="shared" si="19"/>
        <v>0</v>
      </c>
      <c r="BJ13" s="508">
        <f t="shared" si="19"/>
        <v>0</v>
      </c>
      <c r="BK13" s="508">
        <f t="shared" si="19"/>
        <v>0</v>
      </c>
      <c r="BL13" s="508">
        <f t="shared" si="19"/>
        <v>0</v>
      </c>
      <c r="BM13" s="508">
        <f t="shared" si="19"/>
        <v>0</v>
      </c>
      <c r="BN13" s="508">
        <f t="shared" si="19"/>
        <v>0</v>
      </c>
      <c r="BO13" s="508">
        <f t="shared" si="19"/>
        <v>0</v>
      </c>
      <c r="BP13" s="508">
        <f t="shared" si="19"/>
        <v>0</v>
      </c>
      <c r="BQ13" s="508">
        <f t="shared" si="19"/>
        <v>0</v>
      </c>
      <c r="BR13" s="508">
        <f t="shared" si="19"/>
        <v>0</v>
      </c>
      <c r="BS13" s="508">
        <f t="shared" si="19"/>
        <v>0</v>
      </c>
      <c r="BT13" s="507"/>
      <c r="BU13" s="508"/>
      <c r="BV13" s="508"/>
      <c r="BW13" s="508"/>
      <c r="BX13" s="508"/>
      <c r="BY13" s="508"/>
      <c r="BZ13" s="508"/>
      <c r="CA13" s="508"/>
      <c r="CB13" s="508"/>
      <c r="CC13" s="508"/>
      <c r="CD13" s="508"/>
      <c r="CE13" s="508"/>
      <c r="CF13" s="508"/>
    </row>
    <row r="14" spans="1:84">
      <c r="A14" s="1303"/>
      <c r="B14" s="1306"/>
      <c r="C14" s="1306"/>
      <c r="D14" s="1306"/>
      <c r="E14" s="1309"/>
      <c r="F14" s="1306"/>
      <c r="G14" s="314" t="s">
        <v>517</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313">
        <f t="shared" si="2"/>
        <v>0</v>
      </c>
      <c r="U14" s="1292"/>
      <c r="AH14" s="507"/>
      <c r="AI14" s="507"/>
      <c r="AJ14" s="507"/>
      <c r="AK14" s="507"/>
      <c r="AL14" s="507"/>
      <c r="AM14" s="507"/>
      <c r="AN14" s="507"/>
      <c r="AO14" s="502">
        <v>1</v>
      </c>
      <c r="AP14" s="502">
        <v>1</v>
      </c>
      <c r="AQ14" s="502">
        <v>9</v>
      </c>
      <c r="AR14" s="506">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02">
        <f ca="1">COUNTIF(INDIRECT("H"&amp;(ROW()+12*(($AO14-1)*3+$AP14)-ROW())/12+5):INDIRECT("S"&amp;(ROW()+12*(($AO14-1)*3+$AP14)-ROW())/12+5),AR14)</f>
        <v>0</v>
      </c>
      <c r="AT14" s="506"/>
      <c r="AV14" s="502">
        <f ca="1">IF(AND(AR14&gt;0,AS14&gt;0),COUNTIF(AV$6:AV13,"&gt;0")+1,0)</f>
        <v>0</v>
      </c>
      <c r="BF14" s="502">
        <v>3</v>
      </c>
      <c r="BH14" s="508"/>
      <c r="BI14" s="508"/>
      <c r="BJ14" s="508"/>
      <c r="BK14" s="508"/>
      <c r="BL14" s="508"/>
      <c r="BM14" s="508"/>
      <c r="BN14" s="508"/>
      <c r="BO14" s="508"/>
      <c r="BP14" s="508"/>
      <c r="BQ14" s="508"/>
      <c r="BR14" s="508"/>
      <c r="BS14" s="508"/>
      <c r="BT14" s="507"/>
      <c r="BU14" s="508"/>
      <c r="BV14" s="508"/>
      <c r="BW14" s="508"/>
      <c r="BX14" s="508"/>
      <c r="BY14" s="508"/>
      <c r="BZ14" s="508"/>
      <c r="CA14" s="508"/>
      <c r="CB14" s="508"/>
      <c r="CC14" s="508"/>
      <c r="CD14" s="508"/>
      <c r="CE14" s="508"/>
      <c r="CF14" s="508"/>
    </row>
    <row r="15" spans="1:84">
      <c r="A15" s="1302">
        <v>4</v>
      </c>
      <c r="B15" s="1304"/>
      <c r="C15" s="1310"/>
      <c r="D15" s="1304"/>
      <c r="E15" s="1307"/>
      <c r="F15" s="1304"/>
      <c r="G15" s="308" t="s">
        <v>391</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309">
        <f t="shared" si="2"/>
        <v>0</v>
      </c>
      <c r="U15" s="1290"/>
      <c r="AH15" s="507"/>
      <c r="AI15" s="507"/>
      <c r="AJ15" s="507"/>
      <c r="AK15" s="507"/>
      <c r="AL15" s="507"/>
      <c r="AM15" s="507"/>
      <c r="AN15" s="507"/>
      <c r="AO15" s="502">
        <v>1</v>
      </c>
      <c r="AP15" s="502">
        <v>1</v>
      </c>
      <c r="AQ15" s="502">
        <v>10</v>
      </c>
      <c r="AR15" s="506">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02">
        <f ca="1">COUNTIF(INDIRECT("H"&amp;(ROW()+12*(($AO15-1)*3+$AP15)-ROW())/12+5):INDIRECT("S"&amp;(ROW()+12*(($AO15-1)*3+$AP15)-ROW())/12+5),AR15)</f>
        <v>0</v>
      </c>
      <c r="AT15" s="506"/>
      <c r="AV15" s="502">
        <f ca="1">IF(AND(AR15&gt;0,AS15&gt;0),COUNTIF(AV$6:AV14,"&gt;0")+1,0)</f>
        <v>0</v>
      </c>
      <c r="BF15" s="502">
        <v>1</v>
      </c>
      <c r="BH15" s="508">
        <f t="shared" ref="BH15:BS15" si="22">SUM(H15:H16)</f>
        <v>0</v>
      </c>
      <c r="BI15" s="508">
        <f t="shared" si="22"/>
        <v>0</v>
      </c>
      <c r="BJ15" s="508">
        <f t="shared" si="22"/>
        <v>0</v>
      </c>
      <c r="BK15" s="508">
        <f t="shared" si="22"/>
        <v>0</v>
      </c>
      <c r="BL15" s="508">
        <f t="shared" si="22"/>
        <v>0</v>
      </c>
      <c r="BM15" s="508">
        <f t="shared" si="22"/>
        <v>0</v>
      </c>
      <c r="BN15" s="508">
        <f t="shared" si="22"/>
        <v>0</v>
      </c>
      <c r="BO15" s="508">
        <f t="shared" si="22"/>
        <v>0</v>
      </c>
      <c r="BP15" s="508">
        <f t="shared" si="22"/>
        <v>0</v>
      </c>
      <c r="BQ15" s="508">
        <f t="shared" si="22"/>
        <v>0</v>
      </c>
      <c r="BR15" s="508">
        <f t="shared" si="22"/>
        <v>0</v>
      </c>
      <c r="BS15" s="508">
        <f t="shared" si="22"/>
        <v>0</v>
      </c>
      <c r="BT15" s="507"/>
      <c r="BU15" s="508">
        <f t="shared" ref="BU15:CF15" si="23">SUM(U15:U16)</f>
        <v>0</v>
      </c>
      <c r="BV15" s="508">
        <f t="shared" si="23"/>
        <v>0</v>
      </c>
      <c r="BW15" s="508">
        <f t="shared" si="23"/>
        <v>0</v>
      </c>
      <c r="BX15" s="508">
        <f t="shared" si="23"/>
        <v>0</v>
      </c>
      <c r="BY15" s="508">
        <f t="shared" si="23"/>
        <v>0</v>
      </c>
      <c r="BZ15" s="508">
        <f t="shared" si="23"/>
        <v>0</v>
      </c>
      <c r="CA15" s="508">
        <f t="shared" si="23"/>
        <v>0</v>
      </c>
      <c r="CB15" s="508">
        <f t="shared" si="23"/>
        <v>0</v>
      </c>
      <c r="CC15" s="508">
        <f t="shared" si="23"/>
        <v>0</v>
      </c>
      <c r="CD15" s="508">
        <f t="shared" si="23"/>
        <v>0</v>
      </c>
      <c r="CE15" s="508">
        <f t="shared" si="23"/>
        <v>0</v>
      </c>
      <c r="CF15" s="508">
        <f t="shared" si="23"/>
        <v>0</v>
      </c>
    </row>
    <row r="16" spans="1:84">
      <c r="A16" s="1315"/>
      <c r="B16" s="1305"/>
      <c r="C16" s="1311"/>
      <c r="D16" s="1305"/>
      <c r="E16" s="1308"/>
      <c r="F16" s="1305"/>
      <c r="G16" s="310" t="s">
        <v>390</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311">
        <f t="shared" si="2"/>
        <v>0</v>
      </c>
      <c r="U16" s="1291"/>
      <c r="AH16" s="507"/>
      <c r="AI16" s="507"/>
      <c r="AJ16" s="507"/>
      <c r="AK16" s="507"/>
      <c r="AL16" s="507"/>
      <c r="AM16" s="507"/>
      <c r="AN16" s="507"/>
      <c r="AO16" s="502">
        <v>1</v>
      </c>
      <c r="AP16" s="502">
        <v>1</v>
      </c>
      <c r="AQ16" s="502">
        <v>11</v>
      </c>
      <c r="AR16" s="506">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02">
        <f ca="1">COUNTIF(INDIRECT("H"&amp;(ROW()+12*(($AO16-1)*3+$AP16)-ROW())/12+5):INDIRECT("S"&amp;(ROW()+12*(($AO16-1)*3+$AP16)-ROW())/12+5),AR16)</f>
        <v>0</v>
      </c>
      <c r="AT16" s="506"/>
      <c r="AV16" s="502">
        <f ca="1">IF(AND(AR16&gt;0,AS16&gt;0),COUNTIF(AV$6:AV15,"&gt;0")+1,0)</f>
        <v>0</v>
      </c>
      <c r="BF16" s="502">
        <v>2</v>
      </c>
      <c r="BG16" s="502" t="s">
        <v>389</v>
      </c>
      <c r="BH16" s="508">
        <f t="shared" ref="BH16:BS16" si="25">IF(BH15+BU15&gt;40000,1,0)</f>
        <v>0</v>
      </c>
      <c r="BI16" s="508">
        <f t="shared" si="25"/>
        <v>0</v>
      </c>
      <c r="BJ16" s="508">
        <f t="shared" si="25"/>
        <v>0</v>
      </c>
      <c r="BK16" s="508">
        <f t="shared" si="25"/>
        <v>0</v>
      </c>
      <c r="BL16" s="508">
        <f t="shared" si="25"/>
        <v>0</v>
      </c>
      <c r="BM16" s="508">
        <f t="shared" si="25"/>
        <v>0</v>
      </c>
      <c r="BN16" s="508">
        <f t="shared" si="25"/>
        <v>0</v>
      </c>
      <c r="BO16" s="508">
        <f t="shared" si="25"/>
        <v>0</v>
      </c>
      <c r="BP16" s="508">
        <f t="shared" si="25"/>
        <v>0</v>
      </c>
      <c r="BQ16" s="508">
        <f t="shared" si="25"/>
        <v>0</v>
      </c>
      <c r="BR16" s="508">
        <f t="shared" si="25"/>
        <v>0</v>
      </c>
      <c r="BS16" s="508">
        <f t="shared" si="25"/>
        <v>0</v>
      </c>
      <c r="BT16" s="507"/>
      <c r="BU16" s="508"/>
      <c r="BV16" s="508"/>
      <c r="BW16" s="508"/>
      <c r="BX16" s="508"/>
      <c r="BY16" s="508"/>
      <c r="BZ16" s="508"/>
      <c r="CA16" s="508"/>
      <c r="CB16" s="508"/>
      <c r="CC16" s="508"/>
      <c r="CD16" s="508"/>
      <c r="CE16" s="508"/>
      <c r="CF16" s="508"/>
    </row>
    <row r="17" spans="1:84">
      <c r="A17" s="1303"/>
      <c r="B17" s="1306"/>
      <c r="C17" s="1312"/>
      <c r="D17" s="1306"/>
      <c r="E17" s="1309"/>
      <c r="F17" s="1306"/>
      <c r="G17" s="314" t="s">
        <v>517</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313">
        <f t="shared" si="2"/>
        <v>0</v>
      </c>
      <c r="U17" s="1292"/>
      <c r="AH17" s="507"/>
      <c r="AI17" s="507"/>
      <c r="AJ17" s="507"/>
      <c r="AK17" s="507"/>
      <c r="AL17" s="507"/>
      <c r="AM17" s="507"/>
      <c r="AN17" s="507"/>
      <c r="AO17" s="502">
        <v>1</v>
      </c>
      <c r="AP17" s="502">
        <v>1</v>
      </c>
      <c r="AQ17" s="502">
        <v>12</v>
      </c>
      <c r="AR17" s="506">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02">
        <f ca="1">COUNTIF(INDIRECT("H"&amp;(ROW()+12*(($AO17-1)*3+$AP17)-ROW())/12+5):INDIRECT("S"&amp;(ROW()+12*(($AO17-1)*3+$AP17)-ROW())/12+5),AR17)</f>
        <v>0</v>
      </c>
      <c r="AT17" s="506"/>
      <c r="AV17" s="502">
        <f ca="1">IF(AND(AR17&gt;0,AS17&gt;0),COUNTIF(AV$6:AV16,"&gt;0")+1,0)</f>
        <v>0</v>
      </c>
      <c r="BF17" s="502">
        <v>3</v>
      </c>
      <c r="BH17" s="508"/>
      <c r="BI17" s="508"/>
      <c r="BJ17" s="508"/>
      <c r="BK17" s="508"/>
      <c r="BL17" s="508"/>
      <c r="BM17" s="508"/>
      <c r="BN17" s="508"/>
      <c r="BO17" s="508"/>
      <c r="BP17" s="508"/>
      <c r="BQ17" s="508"/>
      <c r="BR17" s="508"/>
      <c r="BS17" s="508"/>
      <c r="BT17" s="507"/>
      <c r="BU17" s="508"/>
      <c r="BV17" s="508"/>
      <c r="BW17" s="508"/>
      <c r="BX17" s="508"/>
      <c r="BY17" s="508"/>
      <c r="BZ17" s="508"/>
      <c r="CA17" s="508"/>
      <c r="CB17" s="508"/>
      <c r="CC17" s="508"/>
      <c r="CD17" s="508"/>
      <c r="CE17" s="508"/>
      <c r="CF17" s="508"/>
    </row>
    <row r="18" spans="1:84">
      <c r="A18" s="1302">
        <v>5</v>
      </c>
      <c r="B18" s="1304"/>
      <c r="C18" s="1304"/>
      <c r="D18" s="1304"/>
      <c r="E18" s="1307"/>
      <c r="F18" s="1304"/>
      <c r="G18" s="308" t="s">
        <v>391</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309">
        <f t="shared" si="2"/>
        <v>0</v>
      </c>
      <c r="U18" s="1290"/>
      <c r="AH18" s="507"/>
      <c r="AI18" s="507"/>
      <c r="AJ18" s="507"/>
      <c r="AK18" s="507"/>
      <c r="AL18" s="507"/>
      <c r="AM18" s="507"/>
      <c r="AN18" s="507"/>
      <c r="AO18" s="502">
        <v>1</v>
      </c>
      <c r="AP18" s="502">
        <v>2</v>
      </c>
      <c r="AQ18" s="502">
        <v>1</v>
      </c>
      <c r="AR18" s="506">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02">
        <f ca="1">COUNTIF(INDIRECT("H"&amp;(ROW()+12*(($AO18-1)*3+$AP18)-ROW())/12+5):INDIRECT("S"&amp;(ROW()+12*(($AO18-1)*3+$AP18)-ROW())/12+5),AR18)</f>
        <v>0</v>
      </c>
      <c r="AT18" s="506"/>
      <c r="AV18" s="502">
        <f ca="1">IF(AND(AR18&gt;0,AS18&gt;0),COUNTIF(AV$6:AV17,"&gt;0")+1,0)</f>
        <v>0</v>
      </c>
      <c r="BF18" s="502">
        <v>1</v>
      </c>
      <c r="BH18" s="508">
        <f t="shared" ref="BH18:BS18" si="28">SUM(H18:H19)</f>
        <v>0</v>
      </c>
      <c r="BI18" s="508">
        <f t="shared" si="28"/>
        <v>0</v>
      </c>
      <c r="BJ18" s="508">
        <f t="shared" si="28"/>
        <v>0</v>
      </c>
      <c r="BK18" s="508">
        <f t="shared" si="28"/>
        <v>0</v>
      </c>
      <c r="BL18" s="508">
        <f t="shared" si="28"/>
        <v>0</v>
      </c>
      <c r="BM18" s="508">
        <f t="shared" si="28"/>
        <v>0</v>
      </c>
      <c r="BN18" s="508">
        <f t="shared" si="28"/>
        <v>0</v>
      </c>
      <c r="BO18" s="508">
        <f t="shared" si="28"/>
        <v>0</v>
      </c>
      <c r="BP18" s="508">
        <f t="shared" si="28"/>
        <v>0</v>
      </c>
      <c r="BQ18" s="508">
        <f t="shared" si="28"/>
        <v>0</v>
      </c>
      <c r="BR18" s="508">
        <f t="shared" si="28"/>
        <v>0</v>
      </c>
      <c r="BS18" s="508">
        <f t="shared" si="28"/>
        <v>0</v>
      </c>
      <c r="BT18" s="507"/>
      <c r="BU18" s="508">
        <f t="shared" ref="BU18:CF18" si="29">SUM(U18:U19)</f>
        <v>0</v>
      </c>
      <c r="BV18" s="508">
        <f t="shared" si="29"/>
        <v>0</v>
      </c>
      <c r="BW18" s="508">
        <f t="shared" si="29"/>
        <v>0</v>
      </c>
      <c r="BX18" s="508">
        <f t="shared" si="29"/>
        <v>0</v>
      </c>
      <c r="BY18" s="508">
        <f t="shared" si="29"/>
        <v>0</v>
      </c>
      <c r="BZ18" s="508">
        <f t="shared" si="29"/>
        <v>0</v>
      </c>
      <c r="CA18" s="508">
        <f t="shared" si="29"/>
        <v>0</v>
      </c>
      <c r="CB18" s="508">
        <f t="shared" si="29"/>
        <v>0</v>
      </c>
      <c r="CC18" s="508">
        <f t="shared" si="29"/>
        <v>0</v>
      </c>
      <c r="CD18" s="508">
        <f t="shared" si="29"/>
        <v>0</v>
      </c>
      <c r="CE18" s="508">
        <f t="shared" si="29"/>
        <v>0</v>
      </c>
      <c r="CF18" s="508">
        <f t="shared" si="29"/>
        <v>0</v>
      </c>
    </row>
    <row r="19" spans="1:84">
      <c r="A19" s="1315"/>
      <c r="B19" s="1305"/>
      <c r="C19" s="1305"/>
      <c r="D19" s="1305"/>
      <c r="E19" s="1308"/>
      <c r="F19" s="1305"/>
      <c r="G19" s="310" t="s">
        <v>390</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311">
        <f t="shared" si="2"/>
        <v>0</v>
      </c>
      <c r="U19" s="1291"/>
      <c r="AH19" s="507"/>
      <c r="AI19" s="507"/>
      <c r="AJ19" s="507"/>
      <c r="AK19" s="507"/>
      <c r="AL19" s="507"/>
      <c r="AM19" s="507"/>
      <c r="AN19" s="507"/>
      <c r="AO19" s="502">
        <v>1</v>
      </c>
      <c r="AP19" s="502">
        <v>2</v>
      </c>
      <c r="AQ19" s="502">
        <v>2</v>
      </c>
      <c r="AR19" s="506">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02">
        <f ca="1">COUNTIF(INDIRECT("H"&amp;(ROW()+12*(($AO19-1)*3+$AP19)-ROW())/12+5):INDIRECT("S"&amp;(ROW()+12*(($AO19-1)*3+$AP19)-ROW())/12+5),AR19)</f>
        <v>0</v>
      </c>
      <c r="AT19" s="506"/>
      <c r="AV19" s="502">
        <f ca="1">IF(AND(AR19&gt;0,AS19&gt;0),COUNTIF(AV$6:AV18,"&gt;0")+1,0)</f>
        <v>0</v>
      </c>
      <c r="BF19" s="502">
        <v>2</v>
      </c>
      <c r="BG19" s="502" t="s">
        <v>389</v>
      </c>
      <c r="BH19" s="508">
        <f t="shared" ref="BH19:BS19" si="31">IF(BH18+BU18&gt;40000,1,0)</f>
        <v>0</v>
      </c>
      <c r="BI19" s="508">
        <f t="shared" si="31"/>
        <v>0</v>
      </c>
      <c r="BJ19" s="508">
        <f t="shared" si="31"/>
        <v>0</v>
      </c>
      <c r="BK19" s="508">
        <f t="shared" si="31"/>
        <v>0</v>
      </c>
      <c r="BL19" s="508">
        <f t="shared" si="31"/>
        <v>0</v>
      </c>
      <c r="BM19" s="508">
        <f t="shared" si="31"/>
        <v>0</v>
      </c>
      <c r="BN19" s="508">
        <f t="shared" si="31"/>
        <v>0</v>
      </c>
      <c r="BO19" s="508">
        <f t="shared" si="31"/>
        <v>0</v>
      </c>
      <c r="BP19" s="508">
        <f t="shared" si="31"/>
        <v>0</v>
      </c>
      <c r="BQ19" s="508">
        <f t="shared" si="31"/>
        <v>0</v>
      </c>
      <c r="BR19" s="508">
        <f t="shared" si="31"/>
        <v>0</v>
      </c>
      <c r="BS19" s="508">
        <f t="shared" si="31"/>
        <v>0</v>
      </c>
      <c r="BT19" s="507"/>
      <c r="BU19" s="508"/>
      <c r="BV19" s="508"/>
      <c r="BW19" s="508"/>
      <c r="BX19" s="508"/>
      <c r="BY19" s="508"/>
      <c r="BZ19" s="508"/>
      <c r="CA19" s="508"/>
      <c r="CB19" s="508"/>
      <c r="CC19" s="508"/>
      <c r="CD19" s="508"/>
      <c r="CE19" s="508"/>
      <c r="CF19" s="508"/>
    </row>
    <row r="20" spans="1:84">
      <c r="A20" s="1303"/>
      <c r="B20" s="1306"/>
      <c r="C20" s="1306"/>
      <c r="D20" s="1306"/>
      <c r="E20" s="1309"/>
      <c r="F20" s="1306"/>
      <c r="G20" s="314" t="s">
        <v>517</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313">
        <f t="shared" si="2"/>
        <v>0</v>
      </c>
      <c r="U20" s="1292"/>
      <c r="AH20" s="507"/>
      <c r="AI20" s="507"/>
      <c r="AJ20" s="507"/>
      <c r="AK20" s="507"/>
      <c r="AL20" s="507"/>
      <c r="AM20" s="507"/>
      <c r="AN20" s="507"/>
      <c r="AO20" s="502">
        <v>1</v>
      </c>
      <c r="AP20" s="502">
        <v>2</v>
      </c>
      <c r="AQ20" s="502">
        <v>3</v>
      </c>
      <c r="AR20" s="506">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02">
        <f ca="1">COUNTIF(INDIRECT("H"&amp;(ROW()+12*(($AO20-1)*3+$AP20)-ROW())/12+5):INDIRECT("S"&amp;(ROW()+12*(($AO20-1)*3+$AP20)-ROW())/12+5),AR20)</f>
        <v>0</v>
      </c>
      <c r="AT20" s="506"/>
      <c r="AV20" s="502">
        <f ca="1">IF(AND(AR20&gt;0,AS20&gt;0),COUNTIF(AV$6:AV19,"&gt;0")+1,0)</f>
        <v>0</v>
      </c>
      <c r="BF20" s="502">
        <v>3</v>
      </c>
      <c r="BH20" s="508"/>
      <c r="BI20" s="508"/>
      <c r="BJ20" s="508"/>
      <c r="BK20" s="508"/>
      <c r="BL20" s="508"/>
      <c r="BM20" s="508"/>
      <c r="BN20" s="508"/>
      <c r="BO20" s="508"/>
      <c r="BP20" s="508"/>
      <c r="BQ20" s="508"/>
      <c r="BR20" s="508"/>
      <c r="BS20" s="508"/>
      <c r="BT20" s="507"/>
      <c r="BU20" s="508"/>
      <c r="BV20" s="508"/>
      <c r="BW20" s="508"/>
      <c r="BX20" s="508"/>
      <c r="BY20" s="508"/>
      <c r="BZ20" s="508"/>
      <c r="CA20" s="508"/>
      <c r="CB20" s="508"/>
      <c r="CC20" s="508"/>
      <c r="CD20" s="508"/>
      <c r="CE20" s="508"/>
      <c r="CF20" s="508"/>
    </row>
    <row r="21" spans="1:84">
      <c r="A21" s="1302">
        <v>6</v>
      </c>
      <c r="B21" s="1304"/>
      <c r="C21" s="1304"/>
      <c r="D21" s="1304"/>
      <c r="E21" s="1307"/>
      <c r="F21" s="1304"/>
      <c r="G21" s="308" t="s">
        <v>391</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309">
        <f t="shared" si="2"/>
        <v>0</v>
      </c>
      <c r="U21" s="1290"/>
      <c r="AH21" s="507"/>
      <c r="AI21" s="507"/>
      <c r="AJ21" s="507"/>
      <c r="AK21" s="507"/>
      <c r="AL21" s="507"/>
      <c r="AM21" s="507"/>
      <c r="AN21" s="507"/>
      <c r="AO21" s="502">
        <v>1</v>
      </c>
      <c r="AP21" s="502">
        <v>2</v>
      </c>
      <c r="AQ21" s="502">
        <v>4</v>
      </c>
      <c r="AR21" s="506">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02">
        <f ca="1">COUNTIF(INDIRECT("H"&amp;(ROW()+12*(($AO21-1)*3+$AP21)-ROW())/12+5):INDIRECT("S"&amp;(ROW()+12*(($AO21-1)*3+$AP21)-ROW())/12+5),AR21)</f>
        <v>0</v>
      </c>
      <c r="AT21" s="506"/>
      <c r="AV21" s="502">
        <f ca="1">IF(AND(AR21&gt;0,AS21&gt;0),COUNTIF(AV$6:AV20,"&gt;0")+1,0)</f>
        <v>0</v>
      </c>
      <c r="BF21" s="502">
        <v>1</v>
      </c>
      <c r="BH21" s="508">
        <f t="shared" ref="BH21:BS21" si="34">SUM(H21:H22)</f>
        <v>0</v>
      </c>
      <c r="BI21" s="508">
        <f t="shared" si="34"/>
        <v>0</v>
      </c>
      <c r="BJ21" s="508">
        <f t="shared" si="34"/>
        <v>0</v>
      </c>
      <c r="BK21" s="508">
        <f t="shared" si="34"/>
        <v>0</v>
      </c>
      <c r="BL21" s="508">
        <f t="shared" si="34"/>
        <v>0</v>
      </c>
      <c r="BM21" s="508">
        <f t="shared" si="34"/>
        <v>0</v>
      </c>
      <c r="BN21" s="508">
        <f t="shared" si="34"/>
        <v>0</v>
      </c>
      <c r="BO21" s="508">
        <f t="shared" si="34"/>
        <v>0</v>
      </c>
      <c r="BP21" s="508">
        <f t="shared" si="34"/>
        <v>0</v>
      </c>
      <c r="BQ21" s="508">
        <f t="shared" si="34"/>
        <v>0</v>
      </c>
      <c r="BR21" s="508">
        <f t="shared" si="34"/>
        <v>0</v>
      </c>
      <c r="BS21" s="508">
        <f t="shared" si="34"/>
        <v>0</v>
      </c>
      <c r="BT21" s="507"/>
      <c r="BU21" s="508">
        <f t="shared" ref="BU21:CF21" si="35">SUM(U21:U22)</f>
        <v>0</v>
      </c>
      <c r="BV21" s="508">
        <f t="shared" si="35"/>
        <v>0</v>
      </c>
      <c r="BW21" s="508">
        <f t="shared" si="35"/>
        <v>0</v>
      </c>
      <c r="BX21" s="508">
        <f t="shared" si="35"/>
        <v>0</v>
      </c>
      <c r="BY21" s="508">
        <f t="shared" si="35"/>
        <v>0</v>
      </c>
      <c r="BZ21" s="508">
        <f t="shared" si="35"/>
        <v>0</v>
      </c>
      <c r="CA21" s="508">
        <f t="shared" si="35"/>
        <v>0</v>
      </c>
      <c r="CB21" s="508">
        <f t="shared" si="35"/>
        <v>0</v>
      </c>
      <c r="CC21" s="508">
        <f t="shared" si="35"/>
        <v>0</v>
      </c>
      <c r="CD21" s="508">
        <f t="shared" si="35"/>
        <v>0</v>
      </c>
      <c r="CE21" s="508">
        <f t="shared" si="35"/>
        <v>0</v>
      </c>
      <c r="CF21" s="508">
        <f t="shared" si="35"/>
        <v>0</v>
      </c>
    </row>
    <row r="22" spans="1:84">
      <c r="A22" s="1315"/>
      <c r="B22" s="1305"/>
      <c r="C22" s="1305"/>
      <c r="D22" s="1305"/>
      <c r="E22" s="1308"/>
      <c r="F22" s="1305"/>
      <c r="G22" s="310" t="s">
        <v>390</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311">
        <f t="shared" si="2"/>
        <v>0</v>
      </c>
      <c r="U22" s="1291"/>
      <c r="AH22" s="507"/>
      <c r="AI22" s="507"/>
      <c r="AJ22" s="507"/>
      <c r="AK22" s="507"/>
      <c r="AL22" s="507"/>
      <c r="AM22" s="507"/>
      <c r="AN22" s="507"/>
      <c r="AO22" s="502">
        <v>1</v>
      </c>
      <c r="AP22" s="502">
        <v>2</v>
      </c>
      <c r="AQ22" s="502">
        <v>5</v>
      </c>
      <c r="AR22" s="506">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02">
        <f ca="1">COUNTIF(INDIRECT("H"&amp;(ROW()+12*(($AO22-1)*3+$AP22)-ROW())/12+5):INDIRECT("S"&amp;(ROW()+12*(($AO22-1)*3+$AP22)-ROW())/12+5),AR22)</f>
        <v>0</v>
      </c>
      <c r="AT22" s="506"/>
      <c r="AV22" s="502">
        <f ca="1">IF(AND(AR22&gt;0,AS22&gt;0),COUNTIF(AV$6:AV21,"&gt;0")+1,0)</f>
        <v>0</v>
      </c>
      <c r="BF22" s="502">
        <v>2</v>
      </c>
      <c r="BG22" s="502" t="s">
        <v>389</v>
      </c>
      <c r="BH22" s="508">
        <f t="shared" ref="BH22:BS22" si="37">IF(BH21+BU21&gt;40000,1,0)</f>
        <v>0</v>
      </c>
      <c r="BI22" s="508">
        <f t="shared" si="37"/>
        <v>0</v>
      </c>
      <c r="BJ22" s="508">
        <f t="shared" si="37"/>
        <v>0</v>
      </c>
      <c r="BK22" s="508">
        <f t="shared" si="37"/>
        <v>0</v>
      </c>
      <c r="BL22" s="508">
        <f t="shared" si="37"/>
        <v>0</v>
      </c>
      <c r="BM22" s="508">
        <f t="shared" si="37"/>
        <v>0</v>
      </c>
      <c r="BN22" s="508">
        <f t="shared" si="37"/>
        <v>0</v>
      </c>
      <c r="BO22" s="508">
        <f t="shared" si="37"/>
        <v>0</v>
      </c>
      <c r="BP22" s="508">
        <f t="shared" si="37"/>
        <v>0</v>
      </c>
      <c r="BQ22" s="508">
        <f t="shared" si="37"/>
        <v>0</v>
      </c>
      <c r="BR22" s="508">
        <f t="shared" si="37"/>
        <v>0</v>
      </c>
      <c r="BS22" s="508">
        <f t="shared" si="37"/>
        <v>0</v>
      </c>
      <c r="BT22" s="507"/>
      <c r="BU22" s="508"/>
      <c r="BV22" s="508"/>
      <c r="BW22" s="508"/>
      <c r="BX22" s="508"/>
      <c r="BY22" s="508"/>
      <c r="BZ22" s="508"/>
      <c r="CA22" s="508"/>
      <c r="CB22" s="508"/>
      <c r="CC22" s="508"/>
      <c r="CD22" s="508"/>
      <c r="CE22" s="508"/>
      <c r="CF22" s="508"/>
    </row>
    <row r="23" spans="1:84">
      <c r="A23" s="1303"/>
      <c r="B23" s="1306"/>
      <c r="C23" s="1306"/>
      <c r="D23" s="1306"/>
      <c r="E23" s="1309"/>
      <c r="F23" s="1306"/>
      <c r="G23" s="314" t="s">
        <v>517</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313">
        <f t="shared" si="2"/>
        <v>0</v>
      </c>
      <c r="U23" s="1292"/>
      <c r="AH23" s="507"/>
      <c r="AI23" s="507"/>
      <c r="AJ23" s="507"/>
      <c r="AK23" s="507"/>
      <c r="AL23" s="507"/>
      <c r="AM23" s="507"/>
      <c r="AN23" s="507"/>
      <c r="AO23" s="502">
        <v>1</v>
      </c>
      <c r="AP23" s="502">
        <v>2</v>
      </c>
      <c r="AQ23" s="502">
        <v>6</v>
      </c>
      <c r="AR23" s="506">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02">
        <f ca="1">COUNTIF(INDIRECT("H"&amp;(ROW()+12*(($AO23-1)*3+$AP23)-ROW())/12+5):INDIRECT("S"&amp;(ROW()+12*(($AO23-1)*3+$AP23)-ROW())/12+5),AR23)</f>
        <v>0</v>
      </c>
      <c r="AT23" s="506"/>
      <c r="AV23" s="502">
        <f ca="1">IF(AND(AR23&gt;0,AS23&gt;0),COUNTIF(AV$6:AV22,"&gt;0")+1,0)</f>
        <v>0</v>
      </c>
      <c r="BF23" s="502">
        <v>3</v>
      </c>
      <c r="BH23" s="508"/>
      <c r="BI23" s="508"/>
      <c r="BJ23" s="508"/>
      <c r="BK23" s="508"/>
      <c r="BL23" s="508"/>
      <c r="BM23" s="508"/>
      <c r="BN23" s="508"/>
      <c r="BO23" s="508"/>
      <c r="BP23" s="508"/>
      <c r="BQ23" s="508"/>
      <c r="BR23" s="508"/>
      <c r="BS23" s="508"/>
      <c r="BT23" s="507"/>
      <c r="BU23" s="508"/>
      <c r="BV23" s="508"/>
      <c r="BW23" s="508"/>
      <c r="BX23" s="508"/>
      <c r="BY23" s="508"/>
      <c r="BZ23" s="508"/>
      <c r="CA23" s="508"/>
      <c r="CB23" s="508"/>
      <c r="CC23" s="508"/>
      <c r="CD23" s="508"/>
      <c r="CE23" s="508"/>
      <c r="CF23" s="508"/>
    </row>
    <row r="24" spans="1:84">
      <c r="A24" s="1302">
        <v>7</v>
      </c>
      <c r="B24" s="1304"/>
      <c r="C24" s="1304"/>
      <c r="D24" s="1304"/>
      <c r="E24" s="1307"/>
      <c r="F24" s="1304"/>
      <c r="G24" s="308" t="s">
        <v>391</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309">
        <f t="shared" si="2"/>
        <v>0</v>
      </c>
      <c r="U24" s="1290"/>
      <c r="AH24" s="507"/>
      <c r="AI24" s="507"/>
      <c r="AJ24" s="507"/>
      <c r="AK24" s="507"/>
      <c r="AL24" s="507"/>
      <c r="AM24" s="507"/>
      <c r="AN24" s="507"/>
      <c r="AO24" s="502">
        <v>1</v>
      </c>
      <c r="AP24" s="502">
        <v>2</v>
      </c>
      <c r="AQ24" s="502">
        <v>7</v>
      </c>
      <c r="AR24" s="506">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02">
        <f ca="1">COUNTIF(INDIRECT("H"&amp;(ROW()+12*(($AO24-1)*3+$AP24)-ROW())/12+5):INDIRECT("S"&amp;(ROW()+12*(($AO24-1)*3+$AP24)-ROW())/12+5),AR24)</f>
        <v>0</v>
      </c>
      <c r="AT24" s="506"/>
      <c r="AV24" s="502">
        <f ca="1">IF(AND(AR24&gt;0,AS24&gt;0),COUNTIF(AV$6:AV23,"&gt;0")+1,0)</f>
        <v>0</v>
      </c>
      <c r="BF24" s="502">
        <v>1</v>
      </c>
      <c r="BH24" s="508">
        <f t="shared" ref="BH24:BS24" si="40">SUM(H24:H25)</f>
        <v>0</v>
      </c>
      <c r="BI24" s="508">
        <f t="shared" si="40"/>
        <v>0</v>
      </c>
      <c r="BJ24" s="508">
        <f t="shared" si="40"/>
        <v>0</v>
      </c>
      <c r="BK24" s="508">
        <f t="shared" si="40"/>
        <v>0</v>
      </c>
      <c r="BL24" s="508">
        <f t="shared" si="40"/>
        <v>0</v>
      </c>
      <c r="BM24" s="508">
        <f t="shared" si="40"/>
        <v>0</v>
      </c>
      <c r="BN24" s="508">
        <f t="shared" si="40"/>
        <v>0</v>
      </c>
      <c r="BO24" s="508">
        <f t="shared" si="40"/>
        <v>0</v>
      </c>
      <c r="BP24" s="508">
        <f t="shared" si="40"/>
        <v>0</v>
      </c>
      <c r="BQ24" s="508">
        <f t="shared" si="40"/>
        <v>0</v>
      </c>
      <c r="BR24" s="508">
        <f t="shared" si="40"/>
        <v>0</v>
      </c>
      <c r="BS24" s="508">
        <f t="shared" si="40"/>
        <v>0</v>
      </c>
      <c r="BT24" s="507"/>
      <c r="BU24" s="508">
        <f t="shared" ref="BU24:CF24" si="41">SUM(U24:U25)</f>
        <v>0</v>
      </c>
      <c r="BV24" s="508">
        <f t="shared" si="41"/>
        <v>0</v>
      </c>
      <c r="BW24" s="508">
        <f t="shared" si="41"/>
        <v>0</v>
      </c>
      <c r="BX24" s="508">
        <f t="shared" si="41"/>
        <v>0</v>
      </c>
      <c r="BY24" s="508">
        <f t="shared" si="41"/>
        <v>0</v>
      </c>
      <c r="BZ24" s="508">
        <f t="shared" si="41"/>
        <v>0</v>
      </c>
      <c r="CA24" s="508">
        <f t="shared" si="41"/>
        <v>0</v>
      </c>
      <c r="CB24" s="508">
        <f t="shared" si="41"/>
        <v>0</v>
      </c>
      <c r="CC24" s="508">
        <f t="shared" si="41"/>
        <v>0</v>
      </c>
      <c r="CD24" s="508">
        <f t="shared" si="41"/>
        <v>0</v>
      </c>
      <c r="CE24" s="508">
        <f t="shared" si="41"/>
        <v>0</v>
      </c>
      <c r="CF24" s="508">
        <f t="shared" si="41"/>
        <v>0</v>
      </c>
    </row>
    <row r="25" spans="1:84">
      <c r="A25" s="1315"/>
      <c r="B25" s="1305"/>
      <c r="C25" s="1305"/>
      <c r="D25" s="1305"/>
      <c r="E25" s="1308"/>
      <c r="F25" s="1305"/>
      <c r="G25" s="310" t="s">
        <v>390</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311">
        <f t="shared" si="2"/>
        <v>0</v>
      </c>
      <c r="U25" s="1291"/>
      <c r="AH25" s="507"/>
      <c r="AI25" s="507"/>
      <c r="AJ25" s="507"/>
      <c r="AK25" s="507"/>
      <c r="AL25" s="507"/>
      <c r="AM25" s="507"/>
      <c r="AN25" s="507"/>
      <c r="AO25" s="502">
        <v>1</v>
      </c>
      <c r="AP25" s="502">
        <v>2</v>
      </c>
      <c r="AQ25" s="502">
        <v>8</v>
      </c>
      <c r="AR25" s="506">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02">
        <f ca="1">COUNTIF(INDIRECT("H"&amp;(ROW()+12*(($AO25-1)*3+$AP25)-ROW())/12+5):INDIRECT("S"&amp;(ROW()+12*(($AO25-1)*3+$AP25)-ROW())/12+5),AR25)</f>
        <v>0</v>
      </c>
      <c r="AT25" s="506"/>
      <c r="AV25" s="502">
        <f ca="1">IF(AND(AR25&gt;0,AS25&gt;0),COUNTIF(AV$6:AV24,"&gt;0")+1,0)</f>
        <v>0</v>
      </c>
      <c r="BF25" s="502">
        <v>2</v>
      </c>
      <c r="BG25" s="502" t="s">
        <v>389</v>
      </c>
      <c r="BH25" s="508">
        <f t="shared" ref="BH25:BS25" si="43">IF(BH24+BU24&gt;40000,1,0)</f>
        <v>0</v>
      </c>
      <c r="BI25" s="508">
        <f t="shared" si="43"/>
        <v>0</v>
      </c>
      <c r="BJ25" s="508">
        <f t="shared" si="43"/>
        <v>0</v>
      </c>
      <c r="BK25" s="508">
        <f t="shared" si="43"/>
        <v>0</v>
      </c>
      <c r="BL25" s="508">
        <f t="shared" si="43"/>
        <v>0</v>
      </c>
      <c r="BM25" s="508">
        <f t="shared" si="43"/>
        <v>0</v>
      </c>
      <c r="BN25" s="508">
        <f t="shared" si="43"/>
        <v>0</v>
      </c>
      <c r="BO25" s="508">
        <f t="shared" si="43"/>
        <v>0</v>
      </c>
      <c r="BP25" s="508">
        <f t="shared" si="43"/>
        <v>0</v>
      </c>
      <c r="BQ25" s="508">
        <f t="shared" si="43"/>
        <v>0</v>
      </c>
      <c r="BR25" s="508">
        <f t="shared" si="43"/>
        <v>0</v>
      </c>
      <c r="BS25" s="508">
        <f t="shared" si="43"/>
        <v>0</v>
      </c>
      <c r="BT25" s="507"/>
      <c r="BU25" s="508"/>
      <c r="BV25" s="508"/>
      <c r="BW25" s="508"/>
      <c r="BX25" s="508"/>
      <c r="BY25" s="508"/>
      <c r="BZ25" s="508"/>
      <c r="CA25" s="508"/>
      <c r="CB25" s="508"/>
      <c r="CC25" s="508"/>
      <c r="CD25" s="508"/>
      <c r="CE25" s="508"/>
      <c r="CF25" s="508"/>
    </row>
    <row r="26" spans="1:84">
      <c r="A26" s="1303"/>
      <c r="B26" s="1306"/>
      <c r="C26" s="1306"/>
      <c r="D26" s="1306"/>
      <c r="E26" s="1309"/>
      <c r="F26" s="1306"/>
      <c r="G26" s="314" t="s">
        <v>517</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313">
        <f t="shared" si="2"/>
        <v>0</v>
      </c>
      <c r="U26" s="1292"/>
      <c r="AH26" s="507"/>
      <c r="AI26" s="507"/>
      <c r="AJ26" s="507"/>
      <c r="AK26" s="507"/>
      <c r="AL26" s="507"/>
      <c r="AM26" s="507"/>
      <c r="AN26" s="507"/>
      <c r="AO26" s="502">
        <v>1</v>
      </c>
      <c r="AP26" s="502">
        <v>2</v>
      </c>
      <c r="AQ26" s="502">
        <v>9</v>
      </c>
      <c r="AR26" s="506">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02">
        <f ca="1">COUNTIF(INDIRECT("H"&amp;(ROW()+12*(($AO26-1)*3+$AP26)-ROW())/12+5):INDIRECT("S"&amp;(ROW()+12*(($AO26-1)*3+$AP26)-ROW())/12+5),AR26)</f>
        <v>0</v>
      </c>
      <c r="AT26" s="506"/>
      <c r="AV26" s="502">
        <f ca="1">IF(AND(AR26&gt;0,AS26&gt;0),COUNTIF(AV$6:AV25,"&gt;0")+1,0)</f>
        <v>0</v>
      </c>
      <c r="BF26" s="502">
        <v>3</v>
      </c>
      <c r="BH26" s="508"/>
      <c r="BI26" s="508"/>
      <c r="BJ26" s="508"/>
      <c r="BK26" s="508"/>
      <c r="BL26" s="508"/>
      <c r="BM26" s="508"/>
      <c r="BN26" s="508"/>
      <c r="BO26" s="508"/>
      <c r="BP26" s="508"/>
      <c r="BQ26" s="508"/>
      <c r="BR26" s="508"/>
      <c r="BS26" s="508"/>
      <c r="BT26" s="507"/>
      <c r="BU26" s="508"/>
      <c r="BV26" s="508"/>
      <c r="BW26" s="508"/>
      <c r="BX26" s="508"/>
      <c r="BY26" s="508"/>
      <c r="BZ26" s="508"/>
      <c r="CA26" s="508"/>
      <c r="CB26" s="508"/>
      <c r="CC26" s="508"/>
      <c r="CD26" s="508"/>
      <c r="CE26" s="508"/>
      <c r="CF26" s="508"/>
    </row>
    <row r="27" spans="1:84">
      <c r="A27" s="1302">
        <v>8</v>
      </c>
      <c r="B27" s="1304"/>
      <c r="C27" s="1304"/>
      <c r="D27" s="1304"/>
      <c r="E27" s="1307"/>
      <c r="F27" s="1304"/>
      <c r="G27" s="308" t="s">
        <v>391</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309">
        <f t="shared" si="2"/>
        <v>0</v>
      </c>
      <c r="U27" s="1290"/>
      <c r="AH27" s="507"/>
      <c r="AI27" s="507"/>
      <c r="AJ27" s="507"/>
      <c r="AK27" s="507"/>
      <c r="AL27" s="507"/>
      <c r="AM27" s="507"/>
      <c r="AN27" s="507"/>
      <c r="AO27" s="502">
        <v>1</v>
      </c>
      <c r="AP27" s="502">
        <v>2</v>
      </c>
      <c r="AQ27" s="502">
        <v>10</v>
      </c>
      <c r="AR27" s="506">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02">
        <f ca="1">COUNTIF(INDIRECT("H"&amp;(ROW()+12*(($AO27-1)*3+$AP27)-ROW())/12+5):INDIRECT("S"&amp;(ROW()+12*(($AO27-1)*3+$AP27)-ROW())/12+5),AR27)</f>
        <v>0</v>
      </c>
      <c r="AT27" s="506"/>
      <c r="AV27" s="502">
        <f ca="1">IF(AND(AR27&gt;0,AS27&gt;0),COUNTIF(AV$6:AV26,"&gt;0")+1,0)</f>
        <v>0</v>
      </c>
      <c r="BF27" s="502">
        <v>1</v>
      </c>
      <c r="BH27" s="508">
        <f t="shared" ref="BH27:BS27" si="46">SUM(H27:H28)</f>
        <v>0</v>
      </c>
      <c r="BI27" s="508">
        <f t="shared" si="46"/>
        <v>0</v>
      </c>
      <c r="BJ27" s="508">
        <f t="shared" si="46"/>
        <v>0</v>
      </c>
      <c r="BK27" s="508">
        <f t="shared" si="46"/>
        <v>0</v>
      </c>
      <c r="BL27" s="508">
        <f t="shared" si="46"/>
        <v>0</v>
      </c>
      <c r="BM27" s="508">
        <f t="shared" si="46"/>
        <v>0</v>
      </c>
      <c r="BN27" s="508">
        <f t="shared" si="46"/>
        <v>0</v>
      </c>
      <c r="BO27" s="508">
        <f t="shared" si="46"/>
        <v>0</v>
      </c>
      <c r="BP27" s="508">
        <f t="shared" si="46"/>
        <v>0</v>
      </c>
      <c r="BQ27" s="508">
        <f t="shared" si="46"/>
        <v>0</v>
      </c>
      <c r="BR27" s="508">
        <f t="shared" si="46"/>
        <v>0</v>
      </c>
      <c r="BS27" s="508">
        <f t="shared" si="46"/>
        <v>0</v>
      </c>
      <c r="BT27" s="507"/>
      <c r="BU27" s="508">
        <f t="shared" ref="BU27:CF27" si="47">SUM(U27:U28)</f>
        <v>0</v>
      </c>
      <c r="BV27" s="508">
        <f t="shared" si="47"/>
        <v>0</v>
      </c>
      <c r="BW27" s="508">
        <f t="shared" si="47"/>
        <v>0</v>
      </c>
      <c r="BX27" s="508">
        <f t="shared" si="47"/>
        <v>0</v>
      </c>
      <c r="BY27" s="508">
        <f t="shared" si="47"/>
        <v>0</v>
      </c>
      <c r="BZ27" s="508">
        <f t="shared" si="47"/>
        <v>0</v>
      </c>
      <c r="CA27" s="508">
        <f t="shared" si="47"/>
        <v>0</v>
      </c>
      <c r="CB27" s="508">
        <f t="shared" si="47"/>
        <v>0</v>
      </c>
      <c r="CC27" s="508">
        <f t="shared" si="47"/>
        <v>0</v>
      </c>
      <c r="CD27" s="508">
        <f t="shared" si="47"/>
        <v>0</v>
      </c>
      <c r="CE27" s="508">
        <f t="shared" si="47"/>
        <v>0</v>
      </c>
      <c r="CF27" s="508">
        <f t="shared" si="47"/>
        <v>0</v>
      </c>
    </row>
    <row r="28" spans="1:84">
      <c r="A28" s="1315"/>
      <c r="B28" s="1305"/>
      <c r="C28" s="1305"/>
      <c r="D28" s="1305"/>
      <c r="E28" s="1308"/>
      <c r="F28" s="1305"/>
      <c r="G28" s="310" t="s">
        <v>390</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311">
        <f t="shared" si="2"/>
        <v>0</v>
      </c>
      <c r="U28" s="1291"/>
      <c r="AH28" s="507"/>
      <c r="AI28" s="507"/>
      <c r="AJ28" s="507"/>
      <c r="AK28" s="507"/>
      <c r="AL28" s="507"/>
      <c r="AM28" s="507"/>
      <c r="AN28" s="507"/>
      <c r="AO28" s="502">
        <v>1</v>
      </c>
      <c r="AP28" s="502">
        <v>2</v>
      </c>
      <c r="AQ28" s="502">
        <v>11</v>
      </c>
      <c r="AR28" s="506">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02">
        <f ca="1">COUNTIF(INDIRECT("H"&amp;(ROW()+12*(($AO28-1)*3+$AP28)-ROW())/12+5):INDIRECT("S"&amp;(ROW()+12*(($AO28-1)*3+$AP28)-ROW())/12+5),AR28)</f>
        <v>0</v>
      </c>
      <c r="AT28" s="506"/>
      <c r="AV28" s="502">
        <f ca="1">IF(AND(AR28&gt;0,AS28&gt;0),COUNTIF(AV$6:AV27,"&gt;0")+1,0)</f>
        <v>0</v>
      </c>
      <c r="BF28" s="502">
        <v>2</v>
      </c>
      <c r="BG28" s="502" t="s">
        <v>389</v>
      </c>
      <c r="BH28" s="508">
        <f t="shared" ref="BH28:BS28" si="49">IF(BH27+BU27&gt;40000,1,0)</f>
        <v>0</v>
      </c>
      <c r="BI28" s="508">
        <f t="shared" si="49"/>
        <v>0</v>
      </c>
      <c r="BJ28" s="508">
        <f t="shared" si="49"/>
        <v>0</v>
      </c>
      <c r="BK28" s="508">
        <f t="shared" si="49"/>
        <v>0</v>
      </c>
      <c r="BL28" s="508">
        <f t="shared" si="49"/>
        <v>0</v>
      </c>
      <c r="BM28" s="508">
        <f t="shared" si="49"/>
        <v>0</v>
      </c>
      <c r="BN28" s="508">
        <f t="shared" si="49"/>
        <v>0</v>
      </c>
      <c r="BO28" s="508">
        <f t="shared" si="49"/>
        <v>0</v>
      </c>
      <c r="BP28" s="508">
        <f t="shared" si="49"/>
        <v>0</v>
      </c>
      <c r="BQ28" s="508">
        <f t="shared" si="49"/>
        <v>0</v>
      </c>
      <c r="BR28" s="508">
        <f t="shared" si="49"/>
        <v>0</v>
      </c>
      <c r="BS28" s="508">
        <f t="shared" si="49"/>
        <v>0</v>
      </c>
      <c r="BT28" s="507"/>
      <c r="BU28" s="508"/>
      <c r="BV28" s="508"/>
      <c r="BW28" s="508"/>
      <c r="BX28" s="508"/>
      <c r="BY28" s="508"/>
      <c r="BZ28" s="508"/>
      <c r="CA28" s="508"/>
      <c r="CB28" s="508"/>
      <c r="CC28" s="508"/>
      <c r="CD28" s="508"/>
      <c r="CE28" s="508"/>
      <c r="CF28" s="508"/>
    </row>
    <row r="29" spans="1:84">
      <c r="A29" s="1303"/>
      <c r="B29" s="1306"/>
      <c r="C29" s="1306"/>
      <c r="D29" s="1306"/>
      <c r="E29" s="1309"/>
      <c r="F29" s="1306"/>
      <c r="G29" s="314" t="s">
        <v>517</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313">
        <f t="shared" si="2"/>
        <v>0</v>
      </c>
      <c r="U29" s="1292"/>
      <c r="AH29" s="507"/>
      <c r="AI29" s="507"/>
      <c r="AJ29" s="507"/>
      <c r="AK29" s="507"/>
      <c r="AL29" s="507"/>
      <c r="AM29" s="507"/>
      <c r="AN29" s="507"/>
      <c r="AO29" s="502">
        <v>1</v>
      </c>
      <c r="AP29" s="502">
        <v>2</v>
      </c>
      <c r="AQ29" s="502">
        <v>12</v>
      </c>
      <c r="AR29" s="506">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02">
        <f ca="1">COUNTIF(INDIRECT("H"&amp;(ROW()+12*(($AO29-1)*3+$AP29)-ROW())/12+5):INDIRECT("S"&amp;(ROW()+12*(($AO29-1)*3+$AP29)-ROW())/12+5),AR29)</f>
        <v>0</v>
      </c>
      <c r="AT29" s="506"/>
      <c r="AV29" s="502">
        <f ca="1">IF(AND(AR29&gt;0,AS29&gt;0),COUNTIF(AV$6:AV28,"&gt;0")+1,0)</f>
        <v>0</v>
      </c>
      <c r="BF29" s="502">
        <v>3</v>
      </c>
      <c r="BH29" s="508"/>
      <c r="BI29" s="508"/>
      <c r="BJ29" s="508"/>
      <c r="BK29" s="508"/>
      <c r="BL29" s="508"/>
      <c r="BM29" s="508"/>
      <c r="BN29" s="508"/>
      <c r="BO29" s="508"/>
      <c r="BP29" s="508"/>
      <c r="BQ29" s="508"/>
      <c r="BR29" s="508"/>
      <c r="BS29" s="508"/>
    </row>
    <row r="30" spans="1:84">
      <c r="A30" s="1302">
        <v>9</v>
      </c>
      <c r="B30" s="1304"/>
      <c r="C30" s="1304"/>
      <c r="D30" s="1304"/>
      <c r="E30" s="1307"/>
      <c r="F30" s="1304"/>
      <c r="G30" s="308" t="s">
        <v>391</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309">
        <f t="shared" si="2"/>
        <v>0</v>
      </c>
      <c r="U30" s="1290"/>
      <c r="AH30" s="507"/>
      <c r="AI30" s="507"/>
      <c r="AJ30" s="507"/>
      <c r="AK30" s="507"/>
      <c r="AL30" s="507"/>
      <c r="AM30" s="507"/>
      <c r="AN30" s="507"/>
      <c r="AO30" s="502">
        <v>1</v>
      </c>
      <c r="AP30" s="502">
        <v>3</v>
      </c>
      <c r="AQ30" s="502">
        <v>1</v>
      </c>
      <c r="AR30" s="506">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02">
        <f ca="1">COUNTIF(INDIRECT("H"&amp;(ROW()+12*(($AO30-1)*3+$AP30)-ROW())/12+5):INDIRECT("S"&amp;(ROW()+12*(($AO30-1)*3+$AP30)-ROW())/12+5),AR30)</f>
        <v>0</v>
      </c>
      <c r="AT30" s="506"/>
      <c r="AV30" s="502">
        <f ca="1">IF(AND(AR30&gt;0,AS30&gt;0),COUNTIF(AV$6:AV29,"&gt;0")+1,0)</f>
        <v>0</v>
      </c>
      <c r="BF30" s="502">
        <v>1</v>
      </c>
      <c r="BH30" s="508">
        <f t="shared" ref="BH30:BS30" si="52">SUM(H30:H31)</f>
        <v>0</v>
      </c>
      <c r="BI30" s="508">
        <f t="shared" si="52"/>
        <v>0</v>
      </c>
      <c r="BJ30" s="508">
        <f t="shared" si="52"/>
        <v>0</v>
      </c>
      <c r="BK30" s="508">
        <f t="shared" si="52"/>
        <v>0</v>
      </c>
      <c r="BL30" s="508">
        <f t="shared" si="52"/>
        <v>0</v>
      </c>
      <c r="BM30" s="508">
        <f t="shared" si="52"/>
        <v>0</v>
      </c>
      <c r="BN30" s="508">
        <f t="shared" si="52"/>
        <v>0</v>
      </c>
      <c r="BO30" s="508">
        <f t="shared" si="52"/>
        <v>0</v>
      </c>
      <c r="BP30" s="508">
        <f t="shared" si="52"/>
        <v>0</v>
      </c>
      <c r="BQ30" s="508">
        <f t="shared" si="52"/>
        <v>0</v>
      </c>
      <c r="BR30" s="508">
        <f t="shared" si="52"/>
        <v>0</v>
      </c>
      <c r="BS30" s="508">
        <f t="shared" si="52"/>
        <v>0</v>
      </c>
      <c r="BT30" s="507"/>
      <c r="BU30" s="508">
        <f t="shared" ref="BU30:CF30" si="53">SUM(U30:U31)</f>
        <v>0</v>
      </c>
      <c r="BV30" s="508">
        <f t="shared" si="53"/>
        <v>0</v>
      </c>
      <c r="BW30" s="508">
        <f t="shared" si="53"/>
        <v>0</v>
      </c>
      <c r="BX30" s="508">
        <f t="shared" si="53"/>
        <v>0</v>
      </c>
      <c r="BY30" s="508">
        <f t="shared" si="53"/>
        <v>0</v>
      </c>
      <c r="BZ30" s="508">
        <f t="shared" si="53"/>
        <v>0</v>
      </c>
      <c r="CA30" s="508">
        <f t="shared" si="53"/>
        <v>0</v>
      </c>
      <c r="CB30" s="508">
        <f t="shared" si="53"/>
        <v>0</v>
      </c>
      <c r="CC30" s="508">
        <f t="shared" si="53"/>
        <v>0</v>
      </c>
      <c r="CD30" s="508">
        <f t="shared" si="53"/>
        <v>0</v>
      </c>
      <c r="CE30" s="508">
        <f t="shared" si="53"/>
        <v>0</v>
      </c>
      <c r="CF30" s="508">
        <f t="shared" si="53"/>
        <v>0</v>
      </c>
    </row>
    <row r="31" spans="1:84">
      <c r="A31" s="1315"/>
      <c r="B31" s="1305"/>
      <c r="C31" s="1305"/>
      <c r="D31" s="1305"/>
      <c r="E31" s="1308"/>
      <c r="F31" s="1305"/>
      <c r="G31" s="310" t="s">
        <v>390</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311">
        <f t="shared" si="2"/>
        <v>0</v>
      </c>
      <c r="U31" s="1291"/>
      <c r="AH31" s="507"/>
      <c r="AI31" s="507"/>
      <c r="AJ31" s="507"/>
      <c r="AK31" s="507"/>
      <c r="AL31" s="507"/>
      <c r="AM31" s="507"/>
      <c r="AN31" s="507"/>
      <c r="AO31" s="502">
        <v>1</v>
      </c>
      <c r="AP31" s="502">
        <v>3</v>
      </c>
      <c r="AQ31" s="502">
        <v>2</v>
      </c>
      <c r="AR31" s="506">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02">
        <f ca="1">COUNTIF(INDIRECT("H"&amp;(ROW()+12*(($AO31-1)*3+$AP31)-ROW())/12+5):INDIRECT("S"&amp;(ROW()+12*(($AO31-1)*3+$AP31)-ROW())/12+5),AR31)</f>
        <v>0</v>
      </c>
      <c r="AT31" s="506"/>
      <c r="AV31" s="502">
        <f ca="1">IF(AND(AR31&gt;0,AS31&gt;0),COUNTIF(AV$6:AV30,"&gt;0")+1,0)</f>
        <v>0</v>
      </c>
      <c r="BF31" s="502">
        <v>2</v>
      </c>
      <c r="BG31" s="502" t="s">
        <v>389</v>
      </c>
      <c r="BH31" s="508">
        <f t="shared" ref="BH31:BS31" si="55">IF(BH30+BU30&gt;40000,1,0)</f>
        <v>0</v>
      </c>
      <c r="BI31" s="508">
        <f t="shared" si="55"/>
        <v>0</v>
      </c>
      <c r="BJ31" s="508">
        <f t="shared" si="55"/>
        <v>0</v>
      </c>
      <c r="BK31" s="508">
        <f t="shared" si="55"/>
        <v>0</v>
      </c>
      <c r="BL31" s="508">
        <f t="shared" si="55"/>
        <v>0</v>
      </c>
      <c r="BM31" s="508">
        <f t="shared" si="55"/>
        <v>0</v>
      </c>
      <c r="BN31" s="508">
        <f t="shared" si="55"/>
        <v>0</v>
      </c>
      <c r="BO31" s="508">
        <f t="shared" si="55"/>
        <v>0</v>
      </c>
      <c r="BP31" s="508">
        <f t="shared" si="55"/>
        <v>0</v>
      </c>
      <c r="BQ31" s="508">
        <f t="shared" si="55"/>
        <v>0</v>
      </c>
      <c r="BR31" s="508">
        <f t="shared" si="55"/>
        <v>0</v>
      </c>
      <c r="BS31" s="508">
        <f t="shared" si="55"/>
        <v>0</v>
      </c>
      <c r="BT31" s="507"/>
      <c r="BU31" s="508"/>
      <c r="BV31" s="508"/>
      <c r="BW31" s="508"/>
      <c r="BX31" s="508"/>
      <c r="BY31" s="508"/>
      <c r="BZ31" s="508"/>
      <c r="CA31" s="508"/>
      <c r="CB31" s="508"/>
      <c r="CC31" s="508"/>
      <c r="CD31" s="508"/>
      <c r="CE31" s="508"/>
      <c r="CF31" s="508"/>
    </row>
    <row r="32" spans="1:84">
      <c r="A32" s="1303"/>
      <c r="B32" s="1306"/>
      <c r="C32" s="1306"/>
      <c r="D32" s="1306"/>
      <c r="E32" s="1309"/>
      <c r="F32" s="1306"/>
      <c r="G32" s="314" t="s">
        <v>517</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313">
        <f t="shared" si="2"/>
        <v>0</v>
      </c>
      <c r="U32" s="1292"/>
      <c r="AH32" s="507"/>
      <c r="AI32" s="507"/>
      <c r="AJ32" s="507"/>
      <c r="AK32" s="507"/>
      <c r="AL32" s="507"/>
      <c r="AM32" s="507"/>
      <c r="AN32" s="507"/>
      <c r="AO32" s="502">
        <v>1</v>
      </c>
      <c r="AP32" s="502">
        <v>3</v>
      </c>
      <c r="AQ32" s="502">
        <v>3</v>
      </c>
      <c r="AR32" s="506">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02">
        <f ca="1">COUNTIF(INDIRECT("H"&amp;(ROW()+12*(($AO32-1)*3+$AP32)-ROW())/12+5):INDIRECT("S"&amp;(ROW()+12*(($AO32-1)*3+$AP32)-ROW())/12+5),AR32)</f>
        <v>0</v>
      </c>
      <c r="AT32" s="506"/>
      <c r="AV32" s="502">
        <f ca="1">IF(AND(AR32&gt;0,AS32&gt;0),COUNTIF(AV$6:AV31,"&gt;0")+1,0)</f>
        <v>0</v>
      </c>
      <c r="BF32" s="502">
        <v>3</v>
      </c>
      <c r="BH32" s="508"/>
      <c r="BI32" s="508"/>
      <c r="BJ32" s="508"/>
      <c r="BK32" s="508"/>
      <c r="BL32" s="508"/>
      <c r="BM32" s="508"/>
      <c r="BN32" s="508"/>
      <c r="BO32" s="508"/>
      <c r="BP32" s="508"/>
      <c r="BQ32" s="508"/>
      <c r="BR32" s="508"/>
      <c r="BS32" s="508"/>
      <c r="BT32" s="507"/>
      <c r="BU32" s="508"/>
      <c r="BV32" s="508"/>
      <c r="BW32" s="508"/>
      <c r="BX32" s="508"/>
      <c r="BY32" s="508"/>
      <c r="BZ32" s="508"/>
      <c r="CA32" s="508"/>
      <c r="CB32" s="508"/>
      <c r="CC32" s="508"/>
      <c r="CD32" s="508"/>
      <c r="CE32" s="508"/>
      <c r="CF32" s="508"/>
    </row>
    <row r="33" spans="1:84">
      <c r="A33" s="1302">
        <v>10</v>
      </c>
      <c r="B33" s="1304"/>
      <c r="C33" s="1304"/>
      <c r="D33" s="1304"/>
      <c r="E33" s="1307"/>
      <c r="F33" s="1304"/>
      <c r="G33" s="308" t="s">
        <v>391</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309">
        <f t="shared" si="2"/>
        <v>0</v>
      </c>
      <c r="U33" s="1290"/>
      <c r="AH33" s="507"/>
      <c r="AI33" s="507"/>
      <c r="AJ33" s="507"/>
      <c r="AK33" s="507"/>
      <c r="AL33" s="507"/>
      <c r="AM33" s="507"/>
      <c r="AN33" s="507"/>
      <c r="AO33" s="502">
        <v>1</v>
      </c>
      <c r="AP33" s="502">
        <v>3</v>
      </c>
      <c r="AQ33" s="502">
        <v>4</v>
      </c>
      <c r="AR33" s="506">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02">
        <f ca="1">COUNTIF(INDIRECT("H"&amp;(ROW()+12*(($AO33-1)*3+$AP33)-ROW())/12+5):INDIRECT("S"&amp;(ROW()+12*(($AO33-1)*3+$AP33)-ROW())/12+5),AR33)</f>
        <v>0</v>
      </c>
      <c r="AT33" s="506"/>
      <c r="AV33" s="502">
        <f ca="1">IF(AND(AR33&gt;0,AS33&gt;0),COUNTIF(AV$6:AV32,"&gt;0")+1,0)</f>
        <v>0</v>
      </c>
      <c r="BF33" s="502">
        <v>1</v>
      </c>
      <c r="BH33" s="508">
        <f t="shared" ref="BH33:BS33" si="58">SUM(H33:H34)</f>
        <v>0</v>
      </c>
      <c r="BI33" s="508">
        <f t="shared" si="58"/>
        <v>0</v>
      </c>
      <c r="BJ33" s="508">
        <f t="shared" si="58"/>
        <v>0</v>
      </c>
      <c r="BK33" s="508">
        <f t="shared" si="58"/>
        <v>0</v>
      </c>
      <c r="BL33" s="508">
        <f t="shared" si="58"/>
        <v>0</v>
      </c>
      <c r="BM33" s="508">
        <f t="shared" si="58"/>
        <v>0</v>
      </c>
      <c r="BN33" s="508">
        <f t="shared" si="58"/>
        <v>0</v>
      </c>
      <c r="BO33" s="508">
        <f t="shared" si="58"/>
        <v>0</v>
      </c>
      <c r="BP33" s="508">
        <f t="shared" si="58"/>
        <v>0</v>
      </c>
      <c r="BQ33" s="508">
        <f t="shared" si="58"/>
        <v>0</v>
      </c>
      <c r="BR33" s="508">
        <f t="shared" si="58"/>
        <v>0</v>
      </c>
      <c r="BS33" s="508">
        <f t="shared" si="58"/>
        <v>0</v>
      </c>
      <c r="BT33" s="507"/>
      <c r="BU33" s="508">
        <f t="shared" ref="BU33:CF33" si="59">SUM(U33:U34)</f>
        <v>0</v>
      </c>
      <c r="BV33" s="508">
        <f t="shared" si="59"/>
        <v>0</v>
      </c>
      <c r="BW33" s="508">
        <f t="shared" si="59"/>
        <v>0</v>
      </c>
      <c r="BX33" s="508">
        <f t="shared" si="59"/>
        <v>0</v>
      </c>
      <c r="BY33" s="508">
        <f t="shared" si="59"/>
        <v>0</v>
      </c>
      <c r="BZ33" s="508">
        <f t="shared" si="59"/>
        <v>0</v>
      </c>
      <c r="CA33" s="508">
        <f t="shared" si="59"/>
        <v>0</v>
      </c>
      <c r="CB33" s="508">
        <f t="shared" si="59"/>
        <v>0</v>
      </c>
      <c r="CC33" s="508">
        <f t="shared" si="59"/>
        <v>0</v>
      </c>
      <c r="CD33" s="508">
        <f t="shared" si="59"/>
        <v>0</v>
      </c>
      <c r="CE33" s="508">
        <f t="shared" si="59"/>
        <v>0</v>
      </c>
      <c r="CF33" s="508">
        <f t="shared" si="59"/>
        <v>0</v>
      </c>
    </row>
    <row r="34" spans="1:84">
      <c r="A34" s="1315"/>
      <c r="B34" s="1305"/>
      <c r="C34" s="1305"/>
      <c r="D34" s="1305"/>
      <c r="E34" s="1308"/>
      <c r="F34" s="1305"/>
      <c r="G34" s="310" t="s">
        <v>390</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311">
        <f t="shared" si="2"/>
        <v>0</v>
      </c>
      <c r="U34" s="1291"/>
      <c r="Z34" s="510"/>
      <c r="AH34" s="507"/>
      <c r="AI34" s="507"/>
      <c r="AJ34" s="507"/>
      <c r="AK34" s="507"/>
      <c r="AL34" s="507"/>
      <c r="AM34" s="507"/>
      <c r="AN34" s="507"/>
      <c r="AO34" s="502">
        <v>1</v>
      </c>
      <c r="AP34" s="502">
        <v>3</v>
      </c>
      <c r="AQ34" s="502">
        <v>5</v>
      </c>
      <c r="AR34" s="506">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02">
        <f ca="1">COUNTIF(INDIRECT("H"&amp;(ROW()+12*(($AO34-1)*3+$AP34)-ROW())/12+5):INDIRECT("S"&amp;(ROW()+12*(($AO34-1)*3+$AP34)-ROW())/12+5),AR34)</f>
        <v>0</v>
      </c>
      <c r="AT34" s="506"/>
      <c r="AV34" s="502">
        <f ca="1">IF(AND(AR34&gt;0,AS34&gt;0),COUNTIF(AV$6:AV33,"&gt;0")+1,0)</f>
        <v>0</v>
      </c>
      <c r="BF34" s="502">
        <v>2</v>
      </c>
      <c r="BG34" s="502" t="s">
        <v>389</v>
      </c>
      <c r="BH34" s="508">
        <f t="shared" ref="BH34:BS34" si="61">IF(BH33+BU33&gt;40000,1,0)</f>
        <v>0</v>
      </c>
      <c r="BI34" s="508">
        <f t="shared" si="61"/>
        <v>0</v>
      </c>
      <c r="BJ34" s="508">
        <f t="shared" si="61"/>
        <v>0</v>
      </c>
      <c r="BK34" s="508">
        <f t="shared" si="61"/>
        <v>0</v>
      </c>
      <c r="BL34" s="508">
        <f t="shared" si="61"/>
        <v>0</v>
      </c>
      <c r="BM34" s="508">
        <f t="shared" si="61"/>
        <v>0</v>
      </c>
      <c r="BN34" s="508">
        <f t="shared" si="61"/>
        <v>0</v>
      </c>
      <c r="BO34" s="508">
        <f t="shared" si="61"/>
        <v>0</v>
      </c>
      <c r="BP34" s="508">
        <f t="shared" si="61"/>
        <v>0</v>
      </c>
      <c r="BQ34" s="508">
        <f t="shared" si="61"/>
        <v>0</v>
      </c>
      <c r="BR34" s="508">
        <f t="shared" si="61"/>
        <v>0</v>
      </c>
      <c r="BS34" s="508">
        <f t="shared" si="61"/>
        <v>0</v>
      </c>
      <c r="BT34" s="507"/>
      <c r="BU34" s="508"/>
      <c r="BV34" s="508"/>
      <c r="BW34" s="508"/>
      <c r="BX34" s="508"/>
      <c r="BY34" s="508"/>
      <c r="BZ34" s="508"/>
      <c r="CA34" s="508"/>
      <c r="CB34" s="508"/>
      <c r="CC34" s="508"/>
      <c r="CD34" s="508"/>
      <c r="CE34" s="508"/>
      <c r="CF34" s="508"/>
    </row>
    <row r="35" spans="1:84">
      <c r="A35" s="1303"/>
      <c r="B35" s="1306"/>
      <c r="C35" s="1306"/>
      <c r="D35" s="1306"/>
      <c r="E35" s="1309"/>
      <c r="F35" s="1306"/>
      <c r="G35" s="314" t="s">
        <v>517</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313">
        <f t="shared" si="2"/>
        <v>0</v>
      </c>
      <c r="U35" s="1292"/>
      <c r="AH35" s="507"/>
      <c r="AI35" s="507"/>
      <c r="AJ35" s="507"/>
      <c r="AK35" s="507"/>
      <c r="AL35" s="507"/>
      <c r="AM35" s="507"/>
      <c r="AN35" s="507"/>
      <c r="AO35" s="502">
        <v>1</v>
      </c>
      <c r="AP35" s="502">
        <v>3</v>
      </c>
      <c r="AQ35" s="502">
        <v>6</v>
      </c>
      <c r="AR35" s="506">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02">
        <f ca="1">COUNTIF(INDIRECT("H"&amp;(ROW()+12*(($AO35-1)*3+$AP35)-ROW())/12+5):INDIRECT("S"&amp;(ROW()+12*(($AO35-1)*3+$AP35)-ROW())/12+5),AR35)</f>
        <v>0</v>
      </c>
      <c r="AT35" s="506"/>
      <c r="AV35" s="502">
        <f ca="1">IF(AND(AR35&gt;0,AS35&gt;0),COUNTIF(AV$6:AV34,"&gt;0")+1,0)</f>
        <v>0</v>
      </c>
      <c r="BF35" s="502">
        <v>3</v>
      </c>
      <c r="BH35" s="508"/>
      <c r="BI35" s="508"/>
      <c r="BJ35" s="508"/>
      <c r="BK35" s="508"/>
      <c r="BL35" s="508"/>
      <c r="BM35" s="508"/>
      <c r="BN35" s="508"/>
      <c r="BO35" s="508"/>
      <c r="BP35" s="508"/>
      <c r="BQ35" s="508"/>
      <c r="BR35" s="508"/>
      <c r="BS35" s="508"/>
    </row>
    <row r="36" spans="1:84">
      <c r="A36" s="1302">
        <v>11</v>
      </c>
      <c r="B36" s="1304"/>
      <c r="C36" s="1304"/>
      <c r="D36" s="1304"/>
      <c r="E36" s="1307"/>
      <c r="F36" s="1304"/>
      <c r="G36" s="308" t="s">
        <v>391</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309">
        <f t="shared" si="2"/>
        <v>0</v>
      </c>
      <c r="U36" s="1290"/>
      <c r="AH36" s="507"/>
      <c r="AI36" s="507"/>
      <c r="AJ36" s="507"/>
      <c r="AO36" s="502">
        <v>1</v>
      </c>
      <c r="AP36" s="502">
        <v>3</v>
      </c>
      <c r="AQ36" s="502">
        <v>7</v>
      </c>
      <c r="AR36" s="506">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02">
        <f ca="1">COUNTIF(INDIRECT("H"&amp;(ROW()+12*(($AO36-1)*3+$AP36)-ROW())/12+5):INDIRECT("S"&amp;(ROW()+12*(($AO36-1)*3+$AP36)-ROW())/12+5),AR36)</f>
        <v>0</v>
      </c>
      <c r="AT36" s="506"/>
      <c r="AV36" s="502">
        <f ca="1">IF(AND(AR36&gt;0,AS36&gt;0),COUNTIF(AV$6:AV35,"&gt;0")+1,0)</f>
        <v>0</v>
      </c>
      <c r="BF36" s="502">
        <v>1</v>
      </c>
      <c r="BH36" s="508">
        <f t="shared" ref="BH36:BS36" si="64">SUM(H36:H37)</f>
        <v>0</v>
      </c>
      <c r="BI36" s="508">
        <f t="shared" si="64"/>
        <v>0</v>
      </c>
      <c r="BJ36" s="508">
        <f t="shared" si="64"/>
        <v>0</v>
      </c>
      <c r="BK36" s="508">
        <f t="shared" si="64"/>
        <v>0</v>
      </c>
      <c r="BL36" s="508">
        <f t="shared" si="64"/>
        <v>0</v>
      </c>
      <c r="BM36" s="508">
        <f t="shared" si="64"/>
        <v>0</v>
      </c>
      <c r="BN36" s="508">
        <f t="shared" si="64"/>
        <v>0</v>
      </c>
      <c r="BO36" s="508">
        <f t="shared" si="64"/>
        <v>0</v>
      </c>
      <c r="BP36" s="508">
        <f t="shared" si="64"/>
        <v>0</v>
      </c>
      <c r="BQ36" s="508">
        <f t="shared" si="64"/>
        <v>0</v>
      </c>
      <c r="BR36" s="508">
        <f t="shared" si="64"/>
        <v>0</v>
      </c>
      <c r="BS36" s="508">
        <f t="shared" si="64"/>
        <v>0</v>
      </c>
      <c r="BU36" s="508">
        <f t="shared" ref="BU36:CF36" si="65">SUM(U36:U37)</f>
        <v>0</v>
      </c>
      <c r="BV36" s="508">
        <f t="shared" si="65"/>
        <v>0</v>
      </c>
      <c r="BW36" s="508">
        <f t="shared" si="65"/>
        <v>0</v>
      </c>
      <c r="BX36" s="508">
        <f t="shared" si="65"/>
        <v>0</v>
      </c>
      <c r="BY36" s="508">
        <f t="shared" si="65"/>
        <v>0</v>
      </c>
      <c r="BZ36" s="508">
        <f t="shared" si="65"/>
        <v>0</v>
      </c>
      <c r="CA36" s="508">
        <f t="shared" si="65"/>
        <v>0</v>
      </c>
      <c r="CB36" s="508">
        <f t="shared" si="65"/>
        <v>0</v>
      </c>
      <c r="CC36" s="508">
        <f t="shared" si="65"/>
        <v>0</v>
      </c>
      <c r="CD36" s="508">
        <f t="shared" si="65"/>
        <v>0</v>
      </c>
      <c r="CE36" s="508">
        <f t="shared" si="65"/>
        <v>0</v>
      </c>
      <c r="CF36" s="508">
        <f t="shared" si="65"/>
        <v>0</v>
      </c>
    </row>
    <row r="37" spans="1:84">
      <c r="A37" s="1315"/>
      <c r="B37" s="1305"/>
      <c r="C37" s="1305"/>
      <c r="D37" s="1305"/>
      <c r="E37" s="1308"/>
      <c r="F37" s="1305"/>
      <c r="G37" s="310" t="s">
        <v>390</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311">
        <f t="shared" si="2"/>
        <v>0</v>
      </c>
      <c r="U37" s="1291"/>
      <c r="AH37" s="507"/>
      <c r="AI37" s="507"/>
      <c r="AJ37" s="507"/>
      <c r="AO37" s="502">
        <v>1</v>
      </c>
      <c r="AP37" s="502">
        <v>3</v>
      </c>
      <c r="AQ37" s="502">
        <v>8</v>
      </c>
      <c r="AR37" s="506">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02">
        <f ca="1">COUNTIF(INDIRECT("H"&amp;(ROW()+12*(($AO37-1)*3+$AP37)-ROW())/12+5):INDIRECT("S"&amp;(ROW()+12*(($AO37-1)*3+$AP37)-ROW())/12+5),AR37)</f>
        <v>0</v>
      </c>
      <c r="AT37" s="506"/>
      <c r="AV37" s="502">
        <f ca="1">IF(AND(AR37&gt;0,AS37&gt;0),COUNTIF(AV$6:AV36,"&gt;0")+1,0)</f>
        <v>0</v>
      </c>
      <c r="BF37" s="502">
        <v>2</v>
      </c>
      <c r="BG37" s="502" t="s">
        <v>389</v>
      </c>
      <c r="BH37" s="508">
        <f t="shared" ref="BH37:BS37" si="67">IF(BH36+BU36&gt;40000,1,0)</f>
        <v>0</v>
      </c>
      <c r="BI37" s="508">
        <f t="shared" si="67"/>
        <v>0</v>
      </c>
      <c r="BJ37" s="508">
        <f t="shared" si="67"/>
        <v>0</v>
      </c>
      <c r="BK37" s="508">
        <f t="shared" si="67"/>
        <v>0</v>
      </c>
      <c r="BL37" s="508">
        <f t="shared" si="67"/>
        <v>0</v>
      </c>
      <c r="BM37" s="508">
        <f t="shared" si="67"/>
        <v>0</v>
      </c>
      <c r="BN37" s="508">
        <f t="shared" si="67"/>
        <v>0</v>
      </c>
      <c r="BO37" s="508">
        <f t="shared" si="67"/>
        <v>0</v>
      </c>
      <c r="BP37" s="508">
        <f t="shared" si="67"/>
        <v>0</v>
      </c>
      <c r="BQ37" s="508">
        <f t="shared" si="67"/>
        <v>0</v>
      </c>
      <c r="BR37" s="508">
        <f t="shared" si="67"/>
        <v>0</v>
      </c>
      <c r="BS37" s="508">
        <f t="shared" si="67"/>
        <v>0</v>
      </c>
    </row>
    <row r="38" spans="1:84">
      <c r="A38" s="1303"/>
      <c r="B38" s="1306"/>
      <c r="C38" s="1306"/>
      <c r="D38" s="1306"/>
      <c r="E38" s="1309"/>
      <c r="F38" s="1306"/>
      <c r="G38" s="314" t="s">
        <v>517</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313">
        <f t="shared" ref="T38:T95" si="69">SUM(H38:S38)</f>
        <v>0</v>
      </c>
      <c r="U38" s="1292"/>
      <c r="AH38" s="507"/>
      <c r="AI38" s="507"/>
      <c r="AJ38" s="507"/>
      <c r="AO38" s="502">
        <v>1</v>
      </c>
      <c r="AP38" s="502">
        <v>3</v>
      </c>
      <c r="AQ38" s="502">
        <v>9</v>
      </c>
      <c r="AR38" s="506">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02">
        <f ca="1">COUNTIF(INDIRECT("H"&amp;(ROW()+12*(($AO38-1)*3+$AP38)-ROW())/12+5):INDIRECT("S"&amp;(ROW()+12*(($AO38-1)*3+$AP38)-ROW())/12+5),AR38)</f>
        <v>0</v>
      </c>
      <c r="AT38" s="506"/>
      <c r="AV38" s="502">
        <f ca="1">IF(AND(AR38&gt;0,AS38&gt;0),COUNTIF(AV$6:AV37,"&gt;0")+1,0)</f>
        <v>0</v>
      </c>
      <c r="BF38" s="502">
        <v>3</v>
      </c>
      <c r="BH38" s="508"/>
      <c r="BI38" s="508"/>
      <c r="BJ38" s="508"/>
      <c r="BK38" s="508"/>
      <c r="BL38" s="508"/>
      <c r="BM38" s="508"/>
      <c r="BN38" s="508"/>
      <c r="BO38" s="508"/>
      <c r="BP38" s="508"/>
      <c r="BQ38" s="508"/>
      <c r="BR38" s="508"/>
      <c r="BS38" s="508"/>
    </row>
    <row r="39" spans="1:84">
      <c r="A39" s="1302">
        <v>12</v>
      </c>
      <c r="B39" s="1304"/>
      <c r="C39" s="1304"/>
      <c r="D39" s="1304"/>
      <c r="E39" s="1307"/>
      <c r="F39" s="1304"/>
      <c r="G39" s="308" t="s">
        <v>391</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309">
        <f t="shared" si="69"/>
        <v>0</v>
      </c>
      <c r="U39" s="1290"/>
      <c r="AH39" s="507"/>
      <c r="AI39" s="507"/>
      <c r="AJ39" s="507"/>
      <c r="AO39" s="502">
        <v>1</v>
      </c>
      <c r="AP39" s="502">
        <v>3</v>
      </c>
      <c r="AQ39" s="502">
        <v>10</v>
      </c>
      <c r="AR39" s="506">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02">
        <f ca="1">COUNTIF(INDIRECT("H"&amp;(ROW()+12*(($AO39-1)*3+$AP39)-ROW())/12+5):INDIRECT("S"&amp;(ROW()+12*(($AO39-1)*3+$AP39)-ROW())/12+5),AR39)</f>
        <v>0</v>
      </c>
      <c r="AT39" s="506"/>
      <c r="AV39" s="502">
        <f ca="1">IF(AND(AR39&gt;0,AS39&gt;0),COUNTIF(AV$6:AV38,"&gt;0")+1,0)</f>
        <v>0</v>
      </c>
      <c r="BF39" s="502">
        <v>1</v>
      </c>
      <c r="BH39" s="508">
        <f t="shared" ref="BH39:BS39" si="71">SUM(H39:H40)</f>
        <v>0</v>
      </c>
      <c r="BI39" s="508">
        <f t="shared" si="71"/>
        <v>0</v>
      </c>
      <c r="BJ39" s="508">
        <f t="shared" si="71"/>
        <v>0</v>
      </c>
      <c r="BK39" s="508">
        <f t="shared" si="71"/>
        <v>0</v>
      </c>
      <c r="BL39" s="508">
        <f t="shared" si="71"/>
        <v>0</v>
      </c>
      <c r="BM39" s="508">
        <f t="shared" si="71"/>
        <v>0</v>
      </c>
      <c r="BN39" s="508">
        <f t="shared" si="71"/>
        <v>0</v>
      </c>
      <c r="BO39" s="508">
        <f t="shared" si="71"/>
        <v>0</v>
      </c>
      <c r="BP39" s="508">
        <f t="shared" si="71"/>
        <v>0</v>
      </c>
      <c r="BQ39" s="508">
        <f t="shared" si="71"/>
        <v>0</v>
      </c>
      <c r="BR39" s="508">
        <f t="shared" si="71"/>
        <v>0</v>
      </c>
      <c r="BS39" s="508">
        <f t="shared" si="71"/>
        <v>0</v>
      </c>
      <c r="BU39" s="508">
        <f t="shared" ref="BU39:CF39" si="72">SUM(U39:U40)</f>
        <v>0</v>
      </c>
      <c r="BV39" s="508">
        <f t="shared" si="72"/>
        <v>0</v>
      </c>
      <c r="BW39" s="508">
        <f t="shared" si="72"/>
        <v>0</v>
      </c>
      <c r="BX39" s="508">
        <f t="shared" si="72"/>
        <v>0</v>
      </c>
      <c r="BY39" s="508">
        <f t="shared" si="72"/>
        <v>0</v>
      </c>
      <c r="BZ39" s="508">
        <f t="shared" si="72"/>
        <v>0</v>
      </c>
      <c r="CA39" s="508">
        <f t="shared" si="72"/>
        <v>0</v>
      </c>
      <c r="CB39" s="508">
        <f t="shared" si="72"/>
        <v>0</v>
      </c>
      <c r="CC39" s="508">
        <f t="shared" si="72"/>
        <v>0</v>
      </c>
      <c r="CD39" s="508">
        <f t="shared" si="72"/>
        <v>0</v>
      </c>
      <c r="CE39" s="508">
        <f t="shared" si="72"/>
        <v>0</v>
      </c>
      <c r="CF39" s="508">
        <f t="shared" si="72"/>
        <v>0</v>
      </c>
    </row>
    <row r="40" spans="1:84">
      <c r="A40" s="1315"/>
      <c r="B40" s="1305"/>
      <c r="C40" s="1305"/>
      <c r="D40" s="1305"/>
      <c r="E40" s="1308"/>
      <c r="F40" s="1305"/>
      <c r="G40" s="310" t="s">
        <v>390</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311">
        <f t="shared" si="69"/>
        <v>0</v>
      </c>
      <c r="U40" s="1291"/>
      <c r="AH40" s="507"/>
      <c r="AI40" s="507"/>
      <c r="AJ40" s="507"/>
      <c r="AO40" s="502">
        <v>1</v>
      </c>
      <c r="AP40" s="502">
        <v>3</v>
      </c>
      <c r="AQ40" s="502">
        <v>11</v>
      </c>
      <c r="AR40" s="506">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02">
        <f ca="1">COUNTIF(INDIRECT("H"&amp;(ROW()+12*(($AO40-1)*3+$AP40)-ROW())/12+5):INDIRECT("S"&amp;(ROW()+12*(($AO40-1)*3+$AP40)-ROW())/12+5),AR40)</f>
        <v>0</v>
      </c>
      <c r="AT40" s="506"/>
      <c r="AV40" s="502">
        <f ca="1">IF(AND(AR40&gt;0,AS40&gt;0),COUNTIF(AV$6:AV39,"&gt;0")+1,0)</f>
        <v>0</v>
      </c>
      <c r="BF40" s="502">
        <v>2</v>
      </c>
      <c r="BG40" s="502" t="s">
        <v>389</v>
      </c>
      <c r="BH40" s="508">
        <f t="shared" ref="BH40:BS40" si="74">IF(BH39+BU39&gt;40000,1,0)</f>
        <v>0</v>
      </c>
      <c r="BI40" s="508">
        <f t="shared" si="74"/>
        <v>0</v>
      </c>
      <c r="BJ40" s="508">
        <f t="shared" si="74"/>
        <v>0</v>
      </c>
      <c r="BK40" s="508">
        <f t="shared" si="74"/>
        <v>0</v>
      </c>
      <c r="BL40" s="508">
        <f t="shared" si="74"/>
        <v>0</v>
      </c>
      <c r="BM40" s="508">
        <f t="shared" si="74"/>
        <v>0</v>
      </c>
      <c r="BN40" s="508">
        <f t="shared" si="74"/>
        <v>0</v>
      </c>
      <c r="BO40" s="508">
        <f t="shared" si="74"/>
        <v>0</v>
      </c>
      <c r="BP40" s="508">
        <f t="shared" si="74"/>
        <v>0</v>
      </c>
      <c r="BQ40" s="508">
        <f t="shared" si="74"/>
        <v>0</v>
      </c>
      <c r="BR40" s="508">
        <f t="shared" si="74"/>
        <v>0</v>
      </c>
      <c r="BS40" s="508">
        <f t="shared" si="74"/>
        <v>0</v>
      </c>
    </row>
    <row r="41" spans="1:84">
      <c r="A41" s="1303"/>
      <c r="B41" s="1306"/>
      <c r="C41" s="1306"/>
      <c r="D41" s="1306"/>
      <c r="E41" s="1309"/>
      <c r="F41" s="1306"/>
      <c r="G41" s="314" t="s">
        <v>517</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313">
        <f t="shared" si="69"/>
        <v>0</v>
      </c>
      <c r="U41" s="1292"/>
      <c r="AH41" s="507"/>
      <c r="AI41" s="507"/>
      <c r="AJ41" s="507"/>
      <c r="AO41" s="502">
        <v>1</v>
      </c>
      <c r="AP41" s="502">
        <v>3</v>
      </c>
      <c r="AQ41" s="502">
        <v>12</v>
      </c>
      <c r="AR41" s="506">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02">
        <f ca="1">COUNTIF(INDIRECT("H"&amp;(ROW()+12*(($AO41-1)*3+$AP41)-ROW())/12+5):INDIRECT("S"&amp;(ROW()+12*(($AO41-1)*3+$AP41)-ROW())/12+5),AR41)</f>
        <v>0</v>
      </c>
      <c r="AT41" s="506"/>
      <c r="AV41" s="502">
        <f ca="1">IF(AND(AR41&gt;0,AS41&gt;0),COUNTIF(AV$6:AV40,"&gt;0")+1,0)</f>
        <v>0</v>
      </c>
      <c r="BF41" s="502">
        <v>3</v>
      </c>
      <c r="BH41" s="508"/>
      <c r="BI41" s="508"/>
      <c r="BJ41" s="508"/>
      <c r="BK41" s="508"/>
      <c r="BL41" s="508"/>
      <c r="BM41" s="508"/>
      <c r="BN41" s="508"/>
      <c r="BO41" s="508"/>
      <c r="BP41" s="508"/>
      <c r="BQ41" s="508"/>
      <c r="BR41" s="508"/>
      <c r="BS41" s="508"/>
    </row>
    <row r="42" spans="1:84">
      <c r="A42" s="1302">
        <v>13</v>
      </c>
      <c r="B42" s="1304"/>
      <c r="C42" s="1304"/>
      <c r="D42" s="1304"/>
      <c r="E42" s="1307"/>
      <c r="F42" s="1304"/>
      <c r="G42" s="308" t="s">
        <v>391</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309">
        <f t="shared" si="69"/>
        <v>0</v>
      </c>
      <c r="U42" s="1290"/>
      <c r="AH42" s="507"/>
      <c r="AI42" s="507"/>
      <c r="AJ42" s="507"/>
      <c r="AO42" s="502">
        <v>2</v>
      </c>
      <c r="AP42" s="502">
        <v>1</v>
      </c>
      <c r="AQ42" s="502">
        <v>1</v>
      </c>
      <c r="AR42" s="506">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02">
        <f ca="1">COUNTIF(INDIRECT("H"&amp;(ROW()+12*(($AO42-1)*3+$AP42)-ROW())/12+5):INDIRECT("S"&amp;(ROW()+12*(($AO42-1)*3+$AP42)-ROW())/12+5),AR42)</f>
        <v>0</v>
      </c>
      <c r="AT42" s="506"/>
      <c r="AV42" s="502">
        <f ca="1">IF(AND(AR42&gt;0,AS42&gt;0),COUNTIF(AV$6:AV41,"&gt;0")+1,0)</f>
        <v>0</v>
      </c>
      <c r="BF42" s="502">
        <v>1</v>
      </c>
      <c r="BH42" s="508">
        <f t="shared" ref="BH42:BS42" si="77">SUM(H42:H43)</f>
        <v>0</v>
      </c>
      <c r="BI42" s="508">
        <f t="shared" si="77"/>
        <v>0</v>
      </c>
      <c r="BJ42" s="508">
        <f t="shared" si="77"/>
        <v>0</v>
      </c>
      <c r="BK42" s="508">
        <f t="shared" si="77"/>
        <v>0</v>
      </c>
      <c r="BL42" s="508">
        <f t="shared" si="77"/>
        <v>0</v>
      </c>
      <c r="BM42" s="508">
        <f t="shared" si="77"/>
        <v>0</v>
      </c>
      <c r="BN42" s="508">
        <f t="shared" si="77"/>
        <v>0</v>
      </c>
      <c r="BO42" s="508">
        <f t="shared" si="77"/>
        <v>0</v>
      </c>
      <c r="BP42" s="508">
        <f t="shared" si="77"/>
        <v>0</v>
      </c>
      <c r="BQ42" s="508">
        <f t="shared" si="77"/>
        <v>0</v>
      </c>
      <c r="BR42" s="508">
        <f t="shared" si="77"/>
        <v>0</v>
      </c>
      <c r="BS42" s="508">
        <f t="shared" si="77"/>
        <v>0</v>
      </c>
      <c r="BU42" s="508">
        <f t="shared" ref="BU42:CF42" si="78">SUM(U42:U43)</f>
        <v>0</v>
      </c>
      <c r="BV42" s="508">
        <f t="shared" si="78"/>
        <v>0</v>
      </c>
      <c r="BW42" s="508">
        <f t="shared" si="78"/>
        <v>0</v>
      </c>
      <c r="BX42" s="508">
        <f t="shared" si="78"/>
        <v>0</v>
      </c>
      <c r="BY42" s="508">
        <f t="shared" si="78"/>
        <v>0</v>
      </c>
      <c r="BZ42" s="508">
        <f t="shared" si="78"/>
        <v>0</v>
      </c>
      <c r="CA42" s="508">
        <f t="shared" si="78"/>
        <v>0</v>
      </c>
      <c r="CB42" s="508">
        <f t="shared" si="78"/>
        <v>0</v>
      </c>
      <c r="CC42" s="508">
        <f t="shared" si="78"/>
        <v>0</v>
      </c>
      <c r="CD42" s="508">
        <f t="shared" si="78"/>
        <v>0</v>
      </c>
      <c r="CE42" s="508">
        <f t="shared" si="78"/>
        <v>0</v>
      </c>
      <c r="CF42" s="508">
        <f t="shared" si="78"/>
        <v>0</v>
      </c>
    </row>
    <row r="43" spans="1:84">
      <c r="A43" s="1315"/>
      <c r="B43" s="1305"/>
      <c r="C43" s="1305"/>
      <c r="D43" s="1305"/>
      <c r="E43" s="1308"/>
      <c r="F43" s="1305"/>
      <c r="G43" s="310" t="s">
        <v>390</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311">
        <f t="shared" si="69"/>
        <v>0</v>
      </c>
      <c r="U43" s="1291"/>
      <c r="AH43" s="507"/>
      <c r="AI43" s="507"/>
      <c r="AJ43" s="507"/>
      <c r="AO43" s="502">
        <v>2</v>
      </c>
      <c r="AP43" s="502">
        <v>1</v>
      </c>
      <c r="AQ43" s="502">
        <v>2</v>
      </c>
      <c r="AR43" s="506">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02">
        <f ca="1">COUNTIF(INDIRECT("H"&amp;(ROW()+12*(($AO43-1)*3+$AP43)-ROW())/12+5):INDIRECT("S"&amp;(ROW()+12*(($AO43-1)*3+$AP43)-ROW())/12+5),AR43)</f>
        <v>0</v>
      </c>
      <c r="AT43" s="506"/>
      <c r="AV43" s="502">
        <f ca="1">IF(AND(AR43&gt;0,AS43&gt;0),COUNTIF(AV$6:AV42,"&gt;0")+1,0)</f>
        <v>0</v>
      </c>
      <c r="BF43" s="502">
        <v>2</v>
      </c>
      <c r="BG43" s="502" t="s">
        <v>389</v>
      </c>
      <c r="BH43" s="508">
        <f t="shared" ref="BH43:BS43" si="80">IF(BH42+BU42&gt;40000,1,0)</f>
        <v>0</v>
      </c>
      <c r="BI43" s="508">
        <f t="shared" si="80"/>
        <v>0</v>
      </c>
      <c r="BJ43" s="508">
        <f t="shared" si="80"/>
        <v>0</v>
      </c>
      <c r="BK43" s="508">
        <f t="shared" si="80"/>
        <v>0</v>
      </c>
      <c r="BL43" s="508">
        <f t="shared" si="80"/>
        <v>0</v>
      </c>
      <c r="BM43" s="508">
        <f t="shared" si="80"/>
        <v>0</v>
      </c>
      <c r="BN43" s="508">
        <f t="shared" si="80"/>
        <v>0</v>
      </c>
      <c r="BO43" s="508">
        <f t="shared" si="80"/>
        <v>0</v>
      </c>
      <c r="BP43" s="508">
        <f t="shared" si="80"/>
        <v>0</v>
      </c>
      <c r="BQ43" s="508">
        <f t="shared" si="80"/>
        <v>0</v>
      </c>
      <c r="BR43" s="508">
        <f t="shared" si="80"/>
        <v>0</v>
      </c>
      <c r="BS43" s="508">
        <f t="shared" si="80"/>
        <v>0</v>
      </c>
    </row>
    <row r="44" spans="1:84">
      <c r="A44" s="1303"/>
      <c r="B44" s="1306"/>
      <c r="C44" s="1306"/>
      <c r="D44" s="1306"/>
      <c r="E44" s="1309"/>
      <c r="F44" s="1306"/>
      <c r="G44" s="314" t="s">
        <v>517</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313">
        <f t="shared" si="69"/>
        <v>0</v>
      </c>
      <c r="U44" s="1292"/>
      <c r="AH44" s="507"/>
      <c r="AI44" s="507"/>
      <c r="AJ44" s="507"/>
      <c r="AO44" s="502">
        <v>2</v>
      </c>
      <c r="AP44" s="502">
        <v>1</v>
      </c>
      <c r="AQ44" s="502">
        <v>3</v>
      </c>
      <c r="AR44" s="506">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02">
        <f ca="1">COUNTIF(INDIRECT("H"&amp;(ROW()+12*(($AO44-1)*3+$AP44)-ROW())/12+5):INDIRECT("S"&amp;(ROW()+12*(($AO44-1)*3+$AP44)-ROW())/12+5),AR44)</f>
        <v>0</v>
      </c>
      <c r="AT44" s="506"/>
      <c r="AV44" s="502">
        <f ca="1">IF(AND(AR44&gt;0,AS44&gt;0),COUNTIF(AV$6:AV43,"&gt;0")+1,0)</f>
        <v>0</v>
      </c>
      <c r="BF44" s="502">
        <v>3</v>
      </c>
      <c r="BH44" s="508"/>
      <c r="BI44" s="508"/>
      <c r="BJ44" s="508"/>
      <c r="BK44" s="508"/>
      <c r="BL44" s="508"/>
      <c r="BM44" s="508"/>
      <c r="BN44" s="508"/>
      <c r="BO44" s="508"/>
      <c r="BP44" s="508"/>
      <c r="BQ44" s="508"/>
      <c r="BR44" s="508"/>
      <c r="BS44" s="508"/>
    </row>
    <row r="45" spans="1:84">
      <c r="A45" s="1302">
        <v>14</v>
      </c>
      <c r="B45" s="1304"/>
      <c r="C45" s="1310"/>
      <c r="D45" s="1304"/>
      <c r="E45" s="1307"/>
      <c r="F45" s="1304"/>
      <c r="G45" s="308" t="s">
        <v>391</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309">
        <f t="shared" si="69"/>
        <v>0</v>
      </c>
      <c r="U45" s="1290"/>
      <c r="AH45" s="507"/>
      <c r="AI45" s="507"/>
      <c r="AJ45" s="507"/>
      <c r="AO45" s="502">
        <v>2</v>
      </c>
      <c r="AP45" s="502">
        <v>1</v>
      </c>
      <c r="AQ45" s="502">
        <v>4</v>
      </c>
      <c r="AR45" s="506">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02">
        <f ca="1">COUNTIF(INDIRECT("H"&amp;(ROW()+12*(($AO45-1)*3+$AP45)-ROW())/12+5):INDIRECT("S"&amp;(ROW()+12*(($AO45-1)*3+$AP45)-ROW())/12+5),AR45)</f>
        <v>0</v>
      </c>
      <c r="AT45" s="506"/>
      <c r="AV45" s="502">
        <f ca="1">IF(AND(AR45&gt;0,AS45&gt;0),COUNTIF(AV$6:AV44,"&gt;0")+1,0)</f>
        <v>0</v>
      </c>
      <c r="BF45" s="502">
        <v>1</v>
      </c>
      <c r="BH45" s="508">
        <f t="shared" ref="BH45:BS45" si="83">SUM(H45:H46)</f>
        <v>0</v>
      </c>
      <c r="BI45" s="508">
        <f t="shared" si="83"/>
        <v>0</v>
      </c>
      <c r="BJ45" s="508">
        <f t="shared" si="83"/>
        <v>0</v>
      </c>
      <c r="BK45" s="508">
        <f t="shared" si="83"/>
        <v>0</v>
      </c>
      <c r="BL45" s="508">
        <f t="shared" si="83"/>
        <v>0</v>
      </c>
      <c r="BM45" s="508">
        <f t="shared" si="83"/>
        <v>0</v>
      </c>
      <c r="BN45" s="508">
        <f t="shared" si="83"/>
        <v>0</v>
      </c>
      <c r="BO45" s="508">
        <f t="shared" si="83"/>
        <v>0</v>
      </c>
      <c r="BP45" s="508">
        <f t="shared" si="83"/>
        <v>0</v>
      </c>
      <c r="BQ45" s="508">
        <f t="shared" si="83"/>
        <v>0</v>
      </c>
      <c r="BR45" s="508">
        <f t="shared" si="83"/>
        <v>0</v>
      </c>
      <c r="BS45" s="508">
        <f t="shared" si="83"/>
        <v>0</v>
      </c>
      <c r="BU45" s="508">
        <f t="shared" ref="BU45:CF45" si="84">SUM(U45:U46)</f>
        <v>0</v>
      </c>
      <c r="BV45" s="508">
        <f t="shared" si="84"/>
        <v>0</v>
      </c>
      <c r="BW45" s="508">
        <f t="shared" si="84"/>
        <v>0</v>
      </c>
      <c r="BX45" s="508">
        <f t="shared" si="84"/>
        <v>0</v>
      </c>
      <c r="BY45" s="508">
        <f t="shared" si="84"/>
        <v>0</v>
      </c>
      <c r="BZ45" s="508">
        <f t="shared" si="84"/>
        <v>0</v>
      </c>
      <c r="CA45" s="508">
        <f t="shared" si="84"/>
        <v>0</v>
      </c>
      <c r="CB45" s="508">
        <f t="shared" si="84"/>
        <v>0</v>
      </c>
      <c r="CC45" s="508">
        <f t="shared" si="84"/>
        <v>0</v>
      </c>
      <c r="CD45" s="508">
        <f t="shared" si="84"/>
        <v>0</v>
      </c>
      <c r="CE45" s="508">
        <f t="shared" si="84"/>
        <v>0</v>
      </c>
      <c r="CF45" s="508">
        <f t="shared" si="84"/>
        <v>0</v>
      </c>
    </row>
    <row r="46" spans="1:84">
      <c r="A46" s="1315"/>
      <c r="B46" s="1305"/>
      <c r="C46" s="1311"/>
      <c r="D46" s="1305"/>
      <c r="E46" s="1308"/>
      <c r="F46" s="1305"/>
      <c r="G46" s="310" t="s">
        <v>390</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311">
        <f t="shared" si="69"/>
        <v>0</v>
      </c>
      <c r="U46" s="1291"/>
      <c r="AH46" s="507"/>
      <c r="AI46" s="507"/>
      <c r="AJ46" s="507"/>
      <c r="AO46" s="502">
        <v>2</v>
      </c>
      <c r="AP46" s="502">
        <v>1</v>
      </c>
      <c r="AQ46" s="502">
        <v>5</v>
      </c>
      <c r="AR46" s="506">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02">
        <f ca="1">COUNTIF(INDIRECT("H"&amp;(ROW()+12*(($AO46-1)*3+$AP46)-ROW())/12+5):INDIRECT("S"&amp;(ROW()+12*(($AO46-1)*3+$AP46)-ROW())/12+5),AR46)</f>
        <v>0</v>
      </c>
      <c r="AT46" s="506"/>
      <c r="AV46" s="502">
        <f ca="1">IF(AND(AR46&gt;0,AS46&gt;0),COUNTIF(AV$6:AV45,"&gt;0")+1,0)</f>
        <v>0</v>
      </c>
      <c r="BF46" s="502">
        <v>2</v>
      </c>
      <c r="BG46" s="502" t="s">
        <v>389</v>
      </c>
      <c r="BH46" s="508">
        <f t="shared" ref="BH46:BS46" si="86">IF(BH45+BU45&gt;40000,1,0)</f>
        <v>0</v>
      </c>
      <c r="BI46" s="508">
        <f t="shared" si="86"/>
        <v>0</v>
      </c>
      <c r="BJ46" s="508">
        <f t="shared" si="86"/>
        <v>0</v>
      </c>
      <c r="BK46" s="508">
        <f t="shared" si="86"/>
        <v>0</v>
      </c>
      <c r="BL46" s="508">
        <f t="shared" si="86"/>
        <v>0</v>
      </c>
      <c r="BM46" s="508">
        <f t="shared" si="86"/>
        <v>0</v>
      </c>
      <c r="BN46" s="508">
        <f t="shared" si="86"/>
        <v>0</v>
      </c>
      <c r="BO46" s="508">
        <f t="shared" si="86"/>
        <v>0</v>
      </c>
      <c r="BP46" s="508">
        <f t="shared" si="86"/>
        <v>0</v>
      </c>
      <c r="BQ46" s="508">
        <f t="shared" si="86"/>
        <v>0</v>
      </c>
      <c r="BR46" s="508">
        <f t="shared" si="86"/>
        <v>0</v>
      </c>
      <c r="BS46" s="508">
        <f t="shared" si="86"/>
        <v>0</v>
      </c>
    </row>
    <row r="47" spans="1:84">
      <c r="A47" s="1303"/>
      <c r="B47" s="1306"/>
      <c r="C47" s="1312"/>
      <c r="D47" s="1306"/>
      <c r="E47" s="1309"/>
      <c r="F47" s="1306"/>
      <c r="G47" s="314" t="s">
        <v>517</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313">
        <f t="shared" si="69"/>
        <v>0</v>
      </c>
      <c r="U47" s="1292"/>
      <c r="AH47" s="507"/>
      <c r="AI47" s="507"/>
      <c r="AJ47" s="507"/>
      <c r="AO47" s="502">
        <v>2</v>
      </c>
      <c r="AP47" s="502">
        <v>1</v>
      </c>
      <c r="AQ47" s="502">
        <v>6</v>
      </c>
      <c r="AR47" s="506">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02">
        <f ca="1">COUNTIF(INDIRECT("H"&amp;(ROW()+12*(($AO47-1)*3+$AP47)-ROW())/12+5):INDIRECT("S"&amp;(ROW()+12*(($AO47-1)*3+$AP47)-ROW())/12+5),AR47)</f>
        <v>0</v>
      </c>
      <c r="AT47" s="506"/>
      <c r="AV47" s="502">
        <f ca="1">IF(AND(AR47&gt;0,AS47&gt;0),COUNTIF(AV$6:AV46,"&gt;0")+1,0)</f>
        <v>0</v>
      </c>
      <c r="BF47" s="502">
        <v>3</v>
      </c>
      <c r="BH47" s="508"/>
      <c r="BI47" s="508"/>
      <c r="BJ47" s="508"/>
      <c r="BK47" s="508"/>
      <c r="BL47" s="508"/>
      <c r="BM47" s="508"/>
      <c r="BN47" s="508"/>
      <c r="BO47" s="508"/>
      <c r="BP47" s="508"/>
      <c r="BQ47" s="508"/>
      <c r="BR47" s="508"/>
      <c r="BS47" s="508"/>
    </row>
    <row r="48" spans="1:84">
      <c r="A48" s="1302">
        <v>15</v>
      </c>
      <c r="B48" s="1304"/>
      <c r="C48" s="1304"/>
      <c r="D48" s="1304"/>
      <c r="E48" s="1307"/>
      <c r="F48" s="1304"/>
      <c r="G48" s="308" t="s">
        <v>391</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309">
        <f t="shared" si="69"/>
        <v>0</v>
      </c>
      <c r="U48" s="1290"/>
      <c r="AH48" s="507"/>
      <c r="AI48" s="507"/>
      <c r="AJ48" s="507"/>
      <c r="AO48" s="502">
        <v>2</v>
      </c>
      <c r="AP48" s="502">
        <v>1</v>
      </c>
      <c r="AQ48" s="502">
        <v>7</v>
      </c>
      <c r="AR48" s="506">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02">
        <f ca="1">COUNTIF(INDIRECT("H"&amp;(ROW()+12*(($AO48-1)*3+$AP48)-ROW())/12+5):INDIRECT("S"&amp;(ROW()+12*(($AO48-1)*3+$AP48)-ROW())/12+5),AR48)</f>
        <v>0</v>
      </c>
      <c r="AT48" s="506"/>
      <c r="AV48" s="502">
        <f ca="1">IF(AND(AR48&gt;0,AS48&gt;0),COUNTIF(AV$6:AV47,"&gt;0")+1,0)</f>
        <v>0</v>
      </c>
      <c r="BF48" s="502">
        <v>1</v>
      </c>
      <c r="BH48" s="508">
        <f t="shared" ref="BH48:BS48" si="89">SUM(H48:H49)</f>
        <v>0</v>
      </c>
      <c r="BI48" s="508">
        <f t="shared" si="89"/>
        <v>0</v>
      </c>
      <c r="BJ48" s="508">
        <f t="shared" si="89"/>
        <v>0</v>
      </c>
      <c r="BK48" s="508">
        <f t="shared" si="89"/>
        <v>0</v>
      </c>
      <c r="BL48" s="508">
        <f t="shared" si="89"/>
        <v>0</v>
      </c>
      <c r="BM48" s="508">
        <f t="shared" si="89"/>
        <v>0</v>
      </c>
      <c r="BN48" s="508">
        <f t="shared" si="89"/>
        <v>0</v>
      </c>
      <c r="BO48" s="508">
        <f t="shared" si="89"/>
        <v>0</v>
      </c>
      <c r="BP48" s="508">
        <f t="shared" si="89"/>
        <v>0</v>
      </c>
      <c r="BQ48" s="508">
        <f t="shared" si="89"/>
        <v>0</v>
      </c>
      <c r="BR48" s="508">
        <f t="shared" si="89"/>
        <v>0</v>
      </c>
      <c r="BS48" s="508">
        <f t="shared" si="89"/>
        <v>0</v>
      </c>
      <c r="BU48" s="508">
        <f t="shared" ref="BU48:CF48" si="90">SUM(U48:U49)</f>
        <v>0</v>
      </c>
      <c r="BV48" s="508">
        <f t="shared" si="90"/>
        <v>0</v>
      </c>
      <c r="BW48" s="508">
        <f t="shared" si="90"/>
        <v>0</v>
      </c>
      <c r="BX48" s="508">
        <f t="shared" si="90"/>
        <v>0</v>
      </c>
      <c r="BY48" s="508">
        <f t="shared" si="90"/>
        <v>0</v>
      </c>
      <c r="BZ48" s="508">
        <f t="shared" si="90"/>
        <v>0</v>
      </c>
      <c r="CA48" s="508">
        <f t="shared" si="90"/>
        <v>0</v>
      </c>
      <c r="CB48" s="508">
        <f t="shared" si="90"/>
        <v>0</v>
      </c>
      <c r="CC48" s="508">
        <f t="shared" si="90"/>
        <v>0</v>
      </c>
      <c r="CD48" s="508">
        <f t="shared" si="90"/>
        <v>0</v>
      </c>
      <c r="CE48" s="508">
        <f t="shared" si="90"/>
        <v>0</v>
      </c>
      <c r="CF48" s="508">
        <f t="shared" si="90"/>
        <v>0</v>
      </c>
    </row>
    <row r="49" spans="1:84">
      <c r="A49" s="1315"/>
      <c r="B49" s="1305"/>
      <c r="C49" s="1305"/>
      <c r="D49" s="1305"/>
      <c r="E49" s="1308"/>
      <c r="F49" s="1305"/>
      <c r="G49" s="310" t="s">
        <v>390</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311">
        <f t="shared" si="69"/>
        <v>0</v>
      </c>
      <c r="U49" s="1291"/>
      <c r="AH49" s="507"/>
      <c r="AI49" s="507"/>
      <c r="AJ49" s="507"/>
      <c r="AO49" s="502">
        <v>2</v>
      </c>
      <c r="AP49" s="502">
        <v>1</v>
      </c>
      <c r="AQ49" s="502">
        <v>8</v>
      </c>
      <c r="AR49" s="506">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02">
        <f ca="1">COUNTIF(INDIRECT("H"&amp;(ROW()+12*(($AO49-1)*3+$AP49)-ROW())/12+5):INDIRECT("S"&amp;(ROW()+12*(($AO49-1)*3+$AP49)-ROW())/12+5),AR49)</f>
        <v>0</v>
      </c>
      <c r="AT49" s="506"/>
      <c r="AV49" s="502">
        <f ca="1">IF(AND(AR49&gt;0,AS49&gt;0),COUNTIF(AV$6:AV48,"&gt;0")+1,0)</f>
        <v>0</v>
      </c>
      <c r="BF49" s="502">
        <v>2</v>
      </c>
      <c r="BG49" s="502" t="s">
        <v>389</v>
      </c>
      <c r="BH49" s="508">
        <f t="shared" ref="BH49:BS49" si="92">IF(BH48+BU48&gt;40000,1,0)</f>
        <v>0</v>
      </c>
      <c r="BI49" s="508">
        <f t="shared" si="92"/>
        <v>0</v>
      </c>
      <c r="BJ49" s="508">
        <f t="shared" si="92"/>
        <v>0</v>
      </c>
      <c r="BK49" s="508">
        <f t="shared" si="92"/>
        <v>0</v>
      </c>
      <c r="BL49" s="508">
        <f t="shared" si="92"/>
        <v>0</v>
      </c>
      <c r="BM49" s="508">
        <f t="shared" si="92"/>
        <v>0</v>
      </c>
      <c r="BN49" s="508">
        <f t="shared" si="92"/>
        <v>0</v>
      </c>
      <c r="BO49" s="508">
        <f t="shared" si="92"/>
        <v>0</v>
      </c>
      <c r="BP49" s="508">
        <f t="shared" si="92"/>
        <v>0</v>
      </c>
      <c r="BQ49" s="508">
        <f t="shared" si="92"/>
        <v>0</v>
      </c>
      <c r="BR49" s="508">
        <f t="shared" si="92"/>
        <v>0</v>
      </c>
      <c r="BS49" s="508">
        <f t="shared" si="92"/>
        <v>0</v>
      </c>
    </row>
    <row r="50" spans="1:84">
      <c r="A50" s="1303"/>
      <c r="B50" s="1306"/>
      <c r="C50" s="1306"/>
      <c r="D50" s="1306"/>
      <c r="E50" s="1309"/>
      <c r="F50" s="1306"/>
      <c r="G50" s="314" t="s">
        <v>517</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313">
        <f t="shared" si="69"/>
        <v>0</v>
      </c>
      <c r="U50" s="1292"/>
      <c r="AH50" s="507"/>
      <c r="AI50" s="507"/>
      <c r="AJ50" s="507"/>
      <c r="AO50" s="502">
        <v>2</v>
      </c>
      <c r="AP50" s="502">
        <v>1</v>
      </c>
      <c r="AQ50" s="502">
        <v>9</v>
      </c>
      <c r="AR50" s="506">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02">
        <f ca="1">COUNTIF(INDIRECT("H"&amp;(ROW()+12*(($AO50-1)*3+$AP50)-ROW())/12+5):INDIRECT("S"&amp;(ROW()+12*(($AO50-1)*3+$AP50)-ROW())/12+5),AR50)</f>
        <v>0</v>
      </c>
      <c r="AT50" s="506"/>
      <c r="AV50" s="502">
        <f ca="1">IF(AND(AR50&gt;0,AS50&gt;0),COUNTIF(AV$6:AV49,"&gt;0")+1,0)</f>
        <v>0</v>
      </c>
      <c r="BF50" s="502">
        <v>3</v>
      </c>
      <c r="BH50" s="508"/>
      <c r="BI50" s="508"/>
      <c r="BJ50" s="508"/>
      <c r="BK50" s="508"/>
      <c r="BL50" s="508"/>
      <c r="BM50" s="508"/>
      <c r="BN50" s="508"/>
      <c r="BO50" s="508"/>
      <c r="BP50" s="508"/>
      <c r="BQ50" s="508"/>
      <c r="BR50" s="508"/>
      <c r="BS50" s="508"/>
    </row>
    <row r="51" spans="1:84">
      <c r="A51" s="1302">
        <v>16</v>
      </c>
      <c r="B51" s="1304"/>
      <c r="C51" s="1304"/>
      <c r="D51" s="1304"/>
      <c r="E51" s="1307"/>
      <c r="F51" s="1304"/>
      <c r="G51" s="308" t="s">
        <v>391</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309">
        <f t="shared" si="69"/>
        <v>0</v>
      </c>
      <c r="U51" s="1290"/>
      <c r="AH51" s="507"/>
      <c r="AI51" s="507"/>
      <c r="AJ51" s="507"/>
      <c r="AO51" s="502">
        <v>2</v>
      </c>
      <c r="AP51" s="502">
        <v>1</v>
      </c>
      <c r="AQ51" s="502">
        <v>10</v>
      </c>
      <c r="AR51" s="506">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02">
        <f ca="1">COUNTIF(INDIRECT("H"&amp;(ROW()+12*(($AO51-1)*3+$AP51)-ROW())/12+5):INDIRECT("S"&amp;(ROW()+12*(($AO51-1)*3+$AP51)-ROW())/12+5),AR51)</f>
        <v>0</v>
      </c>
      <c r="AT51" s="506"/>
      <c r="AV51" s="502">
        <f ca="1">IF(AND(AR51&gt;0,AS51&gt;0),COUNTIF(AV$6:AV50,"&gt;0")+1,0)</f>
        <v>0</v>
      </c>
      <c r="BF51" s="502">
        <v>1</v>
      </c>
      <c r="BH51" s="508">
        <f t="shared" ref="BH51:BS51" si="95">SUM(H51:H52)</f>
        <v>0</v>
      </c>
      <c r="BI51" s="508">
        <f t="shared" si="95"/>
        <v>0</v>
      </c>
      <c r="BJ51" s="508">
        <f t="shared" si="95"/>
        <v>0</v>
      </c>
      <c r="BK51" s="508">
        <f t="shared" si="95"/>
        <v>0</v>
      </c>
      <c r="BL51" s="508">
        <f t="shared" si="95"/>
        <v>0</v>
      </c>
      <c r="BM51" s="508">
        <f t="shared" si="95"/>
        <v>0</v>
      </c>
      <c r="BN51" s="508">
        <f t="shared" si="95"/>
        <v>0</v>
      </c>
      <c r="BO51" s="508">
        <f t="shared" si="95"/>
        <v>0</v>
      </c>
      <c r="BP51" s="508">
        <f t="shared" si="95"/>
        <v>0</v>
      </c>
      <c r="BQ51" s="508">
        <f t="shared" si="95"/>
        <v>0</v>
      </c>
      <c r="BR51" s="508">
        <f t="shared" si="95"/>
        <v>0</v>
      </c>
      <c r="BS51" s="508">
        <f t="shared" si="95"/>
        <v>0</v>
      </c>
      <c r="BU51" s="508">
        <f t="shared" ref="BU51:CF51" si="96">SUM(U51:U52)</f>
        <v>0</v>
      </c>
      <c r="BV51" s="508">
        <f t="shared" si="96"/>
        <v>0</v>
      </c>
      <c r="BW51" s="508">
        <f t="shared" si="96"/>
        <v>0</v>
      </c>
      <c r="BX51" s="508">
        <f t="shared" si="96"/>
        <v>0</v>
      </c>
      <c r="BY51" s="508">
        <f t="shared" si="96"/>
        <v>0</v>
      </c>
      <c r="BZ51" s="508">
        <f t="shared" si="96"/>
        <v>0</v>
      </c>
      <c r="CA51" s="508">
        <f t="shared" si="96"/>
        <v>0</v>
      </c>
      <c r="CB51" s="508">
        <f t="shared" si="96"/>
        <v>0</v>
      </c>
      <c r="CC51" s="508">
        <f t="shared" si="96"/>
        <v>0</v>
      </c>
      <c r="CD51" s="508">
        <f t="shared" si="96"/>
        <v>0</v>
      </c>
      <c r="CE51" s="508">
        <f t="shared" si="96"/>
        <v>0</v>
      </c>
      <c r="CF51" s="508">
        <f t="shared" si="96"/>
        <v>0</v>
      </c>
    </row>
    <row r="52" spans="1:84">
      <c r="A52" s="1315"/>
      <c r="B52" s="1305"/>
      <c r="C52" s="1305"/>
      <c r="D52" s="1305"/>
      <c r="E52" s="1308"/>
      <c r="F52" s="1305"/>
      <c r="G52" s="310" t="s">
        <v>390</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311">
        <f t="shared" si="69"/>
        <v>0</v>
      </c>
      <c r="U52" s="1291"/>
      <c r="AH52" s="507"/>
      <c r="AI52" s="507"/>
      <c r="AJ52" s="507"/>
      <c r="AO52" s="502">
        <v>2</v>
      </c>
      <c r="AP52" s="502">
        <v>1</v>
      </c>
      <c r="AQ52" s="502">
        <v>11</v>
      </c>
      <c r="AR52" s="506">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02">
        <f ca="1">COUNTIF(INDIRECT("H"&amp;(ROW()+12*(($AO52-1)*3+$AP52)-ROW())/12+5):INDIRECT("S"&amp;(ROW()+12*(($AO52-1)*3+$AP52)-ROW())/12+5),AR52)</f>
        <v>0</v>
      </c>
      <c r="AT52" s="506"/>
      <c r="AV52" s="502">
        <f ca="1">IF(AND(AR52&gt;0,AS52&gt;0),COUNTIF(AV$6:AV51,"&gt;0")+1,0)</f>
        <v>0</v>
      </c>
      <c r="BF52" s="502">
        <v>2</v>
      </c>
      <c r="BG52" s="502" t="s">
        <v>389</v>
      </c>
      <c r="BH52" s="508">
        <f t="shared" ref="BH52:BS52" si="98">IF(BH51+BU51&gt;40000,1,0)</f>
        <v>0</v>
      </c>
      <c r="BI52" s="508">
        <f t="shared" si="98"/>
        <v>0</v>
      </c>
      <c r="BJ52" s="508">
        <f t="shared" si="98"/>
        <v>0</v>
      </c>
      <c r="BK52" s="508">
        <f t="shared" si="98"/>
        <v>0</v>
      </c>
      <c r="BL52" s="508">
        <f t="shared" si="98"/>
        <v>0</v>
      </c>
      <c r="BM52" s="508">
        <f t="shared" si="98"/>
        <v>0</v>
      </c>
      <c r="BN52" s="508">
        <f t="shared" si="98"/>
        <v>0</v>
      </c>
      <c r="BO52" s="508">
        <f t="shared" si="98"/>
        <v>0</v>
      </c>
      <c r="BP52" s="508">
        <f t="shared" si="98"/>
        <v>0</v>
      </c>
      <c r="BQ52" s="508">
        <f t="shared" si="98"/>
        <v>0</v>
      </c>
      <c r="BR52" s="508">
        <f t="shared" si="98"/>
        <v>0</v>
      </c>
      <c r="BS52" s="508">
        <f t="shared" si="98"/>
        <v>0</v>
      </c>
    </row>
    <row r="53" spans="1:84">
      <c r="A53" s="1303"/>
      <c r="B53" s="1306"/>
      <c r="C53" s="1306"/>
      <c r="D53" s="1306"/>
      <c r="E53" s="1309"/>
      <c r="F53" s="1306"/>
      <c r="G53" s="314" t="s">
        <v>517</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313">
        <f t="shared" si="69"/>
        <v>0</v>
      </c>
      <c r="U53" s="1292"/>
      <c r="AH53" s="507"/>
      <c r="AI53" s="507"/>
      <c r="AJ53" s="507"/>
      <c r="AO53" s="502">
        <v>2</v>
      </c>
      <c r="AP53" s="502">
        <v>1</v>
      </c>
      <c r="AQ53" s="502">
        <v>12</v>
      </c>
      <c r="AR53" s="506">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02">
        <f ca="1">COUNTIF(INDIRECT("H"&amp;(ROW()+12*(($AO53-1)*3+$AP53)-ROW())/12+5):INDIRECT("S"&amp;(ROW()+12*(($AO53-1)*3+$AP53)-ROW())/12+5),AR53)</f>
        <v>0</v>
      </c>
      <c r="AT53" s="506"/>
      <c r="AV53" s="502">
        <f ca="1">IF(AND(AR53&gt;0,AS53&gt;0),COUNTIF(AV$6:AV52,"&gt;0")+1,0)</f>
        <v>0</v>
      </c>
      <c r="BF53" s="502">
        <v>3</v>
      </c>
      <c r="BH53" s="508"/>
      <c r="BI53" s="508"/>
      <c r="BJ53" s="508"/>
      <c r="BK53" s="508"/>
      <c r="BL53" s="508"/>
      <c r="BM53" s="508"/>
      <c r="BN53" s="508"/>
      <c r="BO53" s="508"/>
      <c r="BP53" s="508"/>
      <c r="BQ53" s="508"/>
      <c r="BR53" s="508"/>
      <c r="BS53" s="508"/>
    </row>
    <row r="54" spans="1:84">
      <c r="A54" s="1302">
        <v>17</v>
      </c>
      <c r="B54" s="1304"/>
      <c r="C54" s="1304"/>
      <c r="D54" s="1304"/>
      <c r="E54" s="1307"/>
      <c r="F54" s="1304"/>
      <c r="G54" s="308" t="s">
        <v>391</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309">
        <f t="shared" si="69"/>
        <v>0</v>
      </c>
      <c r="U54" s="1290"/>
      <c r="AH54" s="507"/>
      <c r="AI54" s="507"/>
      <c r="AJ54" s="507"/>
      <c r="AO54" s="502">
        <v>2</v>
      </c>
      <c r="AP54" s="502">
        <v>2</v>
      </c>
      <c r="AQ54" s="502">
        <v>1</v>
      </c>
      <c r="AR54" s="506">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02">
        <f ca="1">COUNTIF(INDIRECT("H"&amp;(ROW()+12*(($AO54-1)*3+$AP54)-ROW())/12+5):INDIRECT("S"&amp;(ROW()+12*(($AO54-1)*3+$AP54)-ROW())/12+5),AR54)</f>
        <v>0</v>
      </c>
      <c r="AT54" s="506"/>
      <c r="AV54" s="502">
        <f ca="1">IF(AND(AR54&gt;0,AS54&gt;0),COUNTIF(AV$6:AV53,"&gt;0")+1,0)</f>
        <v>0</v>
      </c>
      <c r="BF54" s="502">
        <v>1</v>
      </c>
      <c r="BH54" s="508">
        <f t="shared" ref="BH54:BS54" si="101">SUM(H54:H55)</f>
        <v>0</v>
      </c>
      <c r="BI54" s="508">
        <f t="shared" si="101"/>
        <v>0</v>
      </c>
      <c r="BJ54" s="508">
        <f t="shared" si="101"/>
        <v>0</v>
      </c>
      <c r="BK54" s="508">
        <f t="shared" si="101"/>
        <v>0</v>
      </c>
      <c r="BL54" s="508">
        <f t="shared" si="101"/>
        <v>0</v>
      </c>
      <c r="BM54" s="508">
        <f t="shared" si="101"/>
        <v>0</v>
      </c>
      <c r="BN54" s="508">
        <f t="shared" si="101"/>
        <v>0</v>
      </c>
      <c r="BO54" s="508">
        <f t="shared" si="101"/>
        <v>0</v>
      </c>
      <c r="BP54" s="508">
        <f t="shared" si="101"/>
        <v>0</v>
      </c>
      <c r="BQ54" s="508">
        <f t="shared" si="101"/>
        <v>0</v>
      </c>
      <c r="BR54" s="508">
        <f t="shared" si="101"/>
        <v>0</v>
      </c>
      <c r="BS54" s="508">
        <f t="shared" si="101"/>
        <v>0</v>
      </c>
      <c r="BU54" s="508">
        <f t="shared" ref="BU54:CF54" si="102">SUM(U54:U55)</f>
        <v>0</v>
      </c>
      <c r="BV54" s="508">
        <f t="shared" si="102"/>
        <v>0</v>
      </c>
      <c r="BW54" s="508">
        <f t="shared" si="102"/>
        <v>0</v>
      </c>
      <c r="BX54" s="508">
        <f t="shared" si="102"/>
        <v>0</v>
      </c>
      <c r="BY54" s="508">
        <f t="shared" si="102"/>
        <v>0</v>
      </c>
      <c r="BZ54" s="508">
        <f t="shared" si="102"/>
        <v>0</v>
      </c>
      <c r="CA54" s="508">
        <f t="shared" si="102"/>
        <v>0</v>
      </c>
      <c r="CB54" s="508">
        <f t="shared" si="102"/>
        <v>0</v>
      </c>
      <c r="CC54" s="508">
        <f t="shared" si="102"/>
        <v>0</v>
      </c>
      <c r="CD54" s="508">
        <f t="shared" si="102"/>
        <v>0</v>
      </c>
      <c r="CE54" s="508">
        <f t="shared" si="102"/>
        <v>0</v>
      </c>
      <c r="CF54" s="508">
        <f t="shared" si="102"/>
        <v>0</v>
      </c>
    </row>
    <row r="55" spans="1:84">
      <c r="A55" s="1315"/>
      <c r="B55" s="1305"/>
      <c r="C55" s="1305"/>
      <c r="D55" s="1305"/>
      <c r="E55" s="1308"/>
      <c r="F55" s="1305"/>
      <c r="G55" s="310" t="s">
        <v>390</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311">
        <f t="shared" si="69"/>
        <v>0</v>
      </c>
      <c r="U55" s="1291"/>
      <c r="AH55" s="507"/>
      <c r="AI55" s="507"/>
      <c r="AJ55" s="507"/>
      <c r="AO55" s="502">
        <v>2</v>
      </c>
      <c r="AP55" s="502">
        <v>2</v>
      </c>
      <c r="AQ55" s="502">
        <v>2</v>
      </c>
      <c r="AR55" s="506">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02">
        <f ca="1">COUNTIF(INDIRECT("H"&amp;(ROW()+12*(($AO55-1)*3+$AP55)-ROW())/12+5):INDIRECT("S"&amp;(ROW()+12*(($AO55-1)*3+$AP55)-ROW())/12+5),AR55)</f>
        <v>0</v>
      </c>
      <c r="AT55" s="506"/>
      <c r="AV55" s="502">
        <f ca="1">IF(AND(AR55&gt;0,AS55&gt;0),COUNTIF(AV$6:AV54,"&gt;0")+1,0)</f>
        <v>0</v>
      </c>
      <c r="BF55" s="502">
        <v>2</v>
      </c>
      <c r="BG55" s="502" t="s">
        <v>389</v>
      </c>
      <c r="BH55" s="508">
        <f t="shared" ref="BH55:BS55" si="104">IF(BH54+BU54&gt;40000,1,0)</f>
        <v>0</v>
      </c>
      <c r="BI55" s="508">
        <f t="shared" si="104"/>
        <v>0</v>
      </c>
      <c r="BJ55" s="508">
        <f t="shared" si="104"/>
        <v>0</v>
      </c>
      <c r="BK55" s="508">
        <f t="shared" si="104"/>
        <v>0</v>
      </c>
      <c r="BL55" s="508">
        <f t="shared" si="104"/>
        <v>0</v>
      </c>
      <c r="BM55" s="508">
        <f t="shared" si="104"/>
        <v>0</v>
      </c>
      <c r="BN55" s="508">
        <f t="shared" si="104"/>
        <v>0</v>
      </c>
      <c r="BO55" s="508">
        <f t="shared" si="104"/>
        <v>0</v>
      </c>
      <c r="BP55" s="508">
        <f t="shared" si="104"/>
        <v>0</v>
      </c>
      <c r="BQ55" s="508">
        <f t="shared" si="104"/>
        <v>0</v>
      </c>
      <c r="BR55" s="508">
        <f t="shared" si="104"/>
        <v>0</v>
      </c>
      <c r="BS55" s="508">
        <f t="shared" si="104"/>
        <v>0</v>
      </c>
    </row>
    <row r="56" spans="1:84">
      <c r="A56" s="1303"/>
      <c r="B56" s="1306"/>
      <c r="C56" s="1306"/>
      <c r="D56" s="1306"/>
      <c r="E56" s="1309"/>
      <c r="F56" s="1306"/>
      <c r="G56" s="314" t="s">
        <v>517</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313">
        <f t="shared" si="69"/>
        <v>0</v>
      </c>
      <c r="U56" s="1292"/>
      <c r="AH56" s="507"/>
      <c r="AI56" s="507"/>
      <c r="AJ56" s="507"/>
      <c r="AO56" s="502">
        <v>2</v>
      </c>
      <c r="AP56" s="502">
        <v>2</v>
      </c>
      <c r="AQ56" s="502">
        <v>3</v>
      </c>
      <c r="AR56" s="506">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02">
        <f ca="1">COUNTIF(INDIRECT("H"&amp;(ROW()+12*(($AO56-1)*3+$AP56)-ROW())/12+5):INDIRECT("S"&amp;(ROW()+12*(($AO56-1)*3+$AP56)-ROW())/12+5),AR56)</f>
        <v>0</v>
      </c>
      <c r="AT56" s="506"/>
      <c r="AV56" s="502">
        <f ca="1">IF(AND(AR56&gt;0,AS56&gt;0),COUNTIF(AV$6:AV55,"&gt;0")+1,0)</f>
        <v>0</v>
      </c>
      <c r="BF56" s="502">
        <v>3</v>
      </c>
      <c r="BH56" s="508"/>
      <c r="BI56" s="508"/>
      <c r="BJ56" s="508"/>
      <c r="BK56" s="508"/>
      <c r="BL56" s="508"/>
      <c r="BM56" s="508"/>
      <c r="BN56" s="508"/>
      <c r="BO56" s="508"/>
      <c r="BP56" s="508"/>
      <c r="BQ56" s="508"/>
      <c r="BR56" s="508"/>
      <c r="BS56" s="508"/>
    </row>
    <row r="57" spans="1:84">
      <c r="A57" s="1302">
        <v>18</v>
      </c>
      <c r="B57" s="1304"/>
      <c r="C57" s="1304"/>
      <c r="D57" s="1304"/>
      <c r="E57" s="1307"/>
      <c r="F57" s="1304"/>
      <c r="G57" s="308" t="s">
        <v>391</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309">
        <f t="shared" si="69"/>
        <v>0</v>
      </c>
      <c r="U57" s="1290"/>
      <c r="AH57" s="507"/>
      <c r="AI57" s="507"/>
      <c r="AJ57" s="507"/>
      <c r="AO57" s="502">
        <v>2</v>
      </c>
      <c r="AP57" s="502">
        <v>2</v>
      </c>
      <c r="AQ57" s="502">
        <v>4</v>
      </c>
      <c r="AR57" s="506">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02">
        <f ca="1">COUNTIF(INDIRECT("H"&amp;(ROW()+12*(($AO57-1)*3+$AP57)-ROW())/12+5):INDIRECT("S"&amp;(ROW()+12*(($AO57-1)*3+$AP57)-ROW())/12+5),AR57)</f>
        <v>0</v>
      </c>
      <c r="AT57" s="506"/>
      <c r="AV57" s="502">
        <f ca="1">IF(AND(AR57&gt;0,AS57&gt;0),COUNTIF(AV$6:AV56,"&gt;0")+1,0)</f>
        <v>0</v>
      </c>
      <c r="BF57" s="502">
        <v>1</v>
      </c>
      <c r="BH57" s="508">
        <f t="shared" ref="BH57:BS57" si="107">SUM(H57:H58)</f>
        <v>0</v>
      </c>
      <c r="BI57" s="508">
        <f t="shared" si="107"/>
        <v>0</v>
      </c>
      <c r="BJ57" s="508">
        <f t="shared" si="107"/>
        <v>0</v>
      </c>
      <c r="BK57" s="508">
        <f t="shared" si="107"/>
        <v>0</v>
      </c>
      <c r="BL57" s="508">
        <f t="shared" si="107"/>
        <v>0</v>
      </c>
      <c r="BM57" s="508">
        <f t="shared" si="107"/>
        <v>0</v>
      </c>
      <c r="BN57" s="508">
        <f t="shared" si="107"/>
        <v>0</v>
      </c>
      <c r="BO57" s="508">
        <f t="shared" si="107"/>
        <v>0</v>
      </c>
      <c r="BP57" s="508">
        <f t="shared" si="107"/>
        <v>0</v>
      </c>
      <c r="BQ57" s="508">
        <f t="shared" si="107"/>
        <v>0</v>
      </c>
      <c r="BR57" s="508">
        <f t="shared" si="107"/>
        <v>0</v>
      </c>
      <c r="BS57" s="508">
        <f t="shared" si="107"/>
        <v>0</v>
      </c>
      <c r="BU57" s="508">
        <f t="shared" ref="BU57:CF57" si="108">SUM(U57:U58)</f>
        <v>0</v>
      </c>
      <c r="BV57" s="508">
        <f t="shared" si="108"/>
        <v>0</v>
      </c>
      <c r="BW57" s="508">
        <f t="shared" si="108"/>
        <v>0</v>
      </c>
      <c r="BX57" s="508">
        <f t="shared" si="108"/>
        <v>0</v>
      </c>
      <c r="BY57" s="508">
        <f t="shared" si="108"/>
        <v>0</v>
      </c>
      <c r="BZ57" s="508">
        <f t="shared" si="108"/>
        <v>0</v>
      </c>
      <c r="CA57" s="508">
        <f t="shared" si="108"/>
        <v>0</v>
      </c>
      <c r="CB57" s="508">
        <f t="shared" si="108"/>
        <v>0</v>
      </c>
      <c r="CC57" s="508">
        <f t="shared" si="108"/>
        <v>0</v>
      </c>
      <c r="CD57" s="508">
        <f t="shared" si="108"/>
        <v>0</v>
      </c>
      <c r="CE57" s="508">
        <f t="shared" si="108"/>
        <v>0</v>
      </c>
      <c r="CF57" s="508">
        <f t="shared" si="108"/>
        <v>0</v>
      </c>
    </row>
    <row r="58" spans="1:84">
      <c r="A58" s="1315"/>
      <c r="B58" s="1305"/>
      <c r="C58" s="1305"/>
      <c r="D58" s="1305"/>
      <c r="E58" s="1308"/>
      <c r="F58" s="1305"/>
      <c r="G58" s="310" t="s">
        <v>390</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311">
        <f t="shared" si="69"/>
        <v>0</v>
      </c>
      <c r="U58" s="1291"/>
      <c r="AH58" s="507"/>
      <c r="AI58" s="507"/>
      <c r="AJ58" s="507"/>
      <c r="AO58" s="502">
        <v>2</v>
      </c>
      <c r="AP58" s="502">
        <v>2</v>
      </c>
      <c r="AQ58" s="502">
        <v>5</v>
      </c>
      <c r="AR58" s="506">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02">
        <f ca="1">COUNTIF(INDIRECT("H"&amp;(ROW()+12*(($AO58-1)*3+$AP58)-ROW())/12+5):INDIRECT("S"&amp;(ROW()+12*(($AO58-1)*3+$AP58)-ROW())/12+5),AR58)</f>
        <v>0</v>
      </c>
      <c r="AT58" s="506"/>
      <c r="AV58" s="502">
        <f ca="1">IF(AND(AR58&gt;0,AS58&gt;0),COUNTIF(AV$6:AV57,"&gt;0")+1,0)</f>
        <v>0</v>
      </c>
      <c r="BF58" s="502">
        <v>2</v>
      </c>
      <c r="BG58" s="502" t="s">
        <v>389</v>
      </c>
      <c r="BH58" s="508">
        <f t="shared" ref="BH58:BS58" si="110">IF(BH57+BU57&gt;40000,1,0)</f>
        <v>0</v>
      </c>
      <c r="BI58" s="508">
        <f t="shared" si="110"/>
        <v>0</v>
      </c>
      <c r="BJ58" s="508">
        <f t="shared" si="110"/>
        <v>0</v>
      </c>
      <c r="BK58" s="508">
        <f t="shared" si="110"/>
        <v>0</v>
      </c>
      <c r="BL58" s="508">
        <f t="shared" si="110"/>
        <v>0</v>
      </c>
      <c r="BM58" s="508">
        <f t="shared" si="110"/>
        <v>0</v>
      </c>
      <c r="BN58" s="508">
        <f t="shared" si="110"/>
        <v>0</v>
      </c>
      <c r="BO58" s="508">
        <f t="shared" si="110"/>
        <v>0</v>
      </c>
      <c r="BP58" s="508">
        <f t="shared" si="110"/>
        <v>0</v>
      </c>
      <c r="BQ58" s="508">
        <f t="shared" si="110"/>
        <v>0</v>
      </c>
      <c r="BR58" s="508">
        <f t="shared" si="110"/>
        <v>0</v>
      </c>
      <c r="BS58" s="508">
        <f t="shared" si="110"/>
        <v>0</v>
      </c>
    </row>
    <row r="59" spans="1:84">
      <c r="A59" s="1303"/>
      <c r="B59" s="1306"/>
      <c r="C59" s="1306"/>
      <c r="D59" s="1306"/>
      <c r="E59" s="1309"/>
      <c r="F59" s="1306"/>
      <c r="G59" s="314" t="s">
        <v>517</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313">
        <f t="shared" si="69"/>
        <v>0</v>
      </c>
      <c r="U59" s="1292"/>
      <c r="AH59" s="507"/>
      <c r="AI59" s="507"/>
      <c r="AJ59" s="507"/>
      <c r="AO59" s="502">
        <v>2</v>
      </c>
      <c r="AP59" s="502">
        <v>2</v>
      </c>
      <c r="AQ59" s="502">
        <v>6</v>
      </c>
      <c r="AR59" s="506">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02">
        <f ca="1">COUNTIF(INDIRECT("H"&amp;(ROW()+12*(($AO59-1)*3+$AP59)-ROW())/12+5):INDIRECT("S"&amp;(ROW()+12*(($AO59-1)*3+$AP59)-ROW())/12+5),AR59)</f>
        <v>0</v>
      </c>
      <c r="AT59" s="506"/>
      <c r="AV59" s="502">
        <f ca="1">IF(AND(AR59&gt;0,AS59&gt;0),COUNTIF(AV$6:AV58,"&gt;0")+1,0)</f>
        <v>0</v>
      </c>
      <c r="BF59" s="502">
        <v>3</v>
      </c>
      <c r="BH59" s="508"/>
      <c r="BI59" s="508"/>
      <c r="BJ59" s="508"/>
      <c r="BK59" s="508"/>
      <c r="BL59" s="508"/>
      <c r="BM59" s="508"/>
      <c r="BN59" s="508"/>
      <c r="BO59" s="508"/>
      <c r="BP59" s="508"/>
      <c r="BQ59" s="508"/>
      <c r="BR59" s="508"/>
      <c r="BS59" s="508"/>
    </row>
    <row r="60" spans="1:84">
      <c r="A60" s="1302">
        <v>19</v>
      </c>
      <c r="B60" s="1304"/>
      <c r="C60" s="1304"/>
      <c r="D60" s="1304"/>
      <c r="E60" s="1307"/>
      <c r="F60" s="1304"/>
      <c r="G60" s="308" t="s">
        <v>391</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309">
        <f t="shared" si="69"/>
        <v>0</v>
      </c>
      <c r="U60" s="1290"/>
      <c r="AH60" s="507"/>
      <c r="AI60" s="507"/>
      <c r="AJ60" s="507"/>
      <c r="AO60" s="502">
        <v>2</v>
      </c>
      <c r="AP60" s="502">
        <v>2</v>
      </c>
      <c r="AQ60" s="502">
        <v>7</v>
      </c>
      <c r="AR60" s="506">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02">
        <f ca="1">COUNTIF(INDIRECT("H"&amp;(ROW()+12*(($AO60-1)*3+$AP60)-ROW())/12+5):INDIRECT("S"&amp;(ROW()+12*(($AO60-1)*3+$AP60)-ROW())/12+5),AR60)</f>
        <v>0</v>
      </c>
      <c r="AT60" s="506"/>
      <c r="AV60" s="502">
        <f ca="1">IF(AND(AR60&gt;0,AS60&gt;0),COUNTIF(AV$6:AV59,"&gt;0")+1,0)</f>
        <v>0</v>
      </c>
      <c r="BF60" s="502">
        <v>1</v>
      </c>
      <c r="BH60" s="508">
        <f t="shared" ref="BH60:BS60" si="113">SUM(H60:H61)</f>
        <v>0</v>
      </c>
      <c r="BI60" s="508">
        <f t="shared" si="113"/>
        <v>0</v>
      </c>
      <c r="BJ60" s="508">
        <f t="shared" si="113"/>
        <v>0</v>
      </c>
      <c r="BK60" s="508">
        <f t="shared" si="113"/>
        <v>0</v>
      </c>
      <c r="BL60" s="508">
        <f t="shared" si="113"/>
        <v>0</v>
      </c>
      <c r="BM60" s="508">
        <f t="shared" si="113"/>
        <v>0</v>
      </c>
      <c r="BN60" s="508">
        <f t="shared" si="113"/>
        <v>0</v>
      </c>
      <c r="BO60" s="508">
        <f t="shared" si="113"/>
        <v>0</v>
      </c>
      <c r="BP60" s="508">
        <f t="shared" si="113"/>
        <v>0</v>
      </c>
      <c r="BQ60" s="508">
        <f t="shared" si="113"/>
        <v>0</v>
      </c>
      <c r="BR60" s="508">
        <f t="shared" si="113"/>
        <v>0</v>
      </c>
      <c r="BS60" s="508">
        <f t="shared" si="113"/>
        <v>0</v>
      </c>
      <c r="BU60" s="508">
        <f t="shared" ref="BU60:CF60" si="114">SUM(U60:U61)</f>
        <v>0</v>
      </c>
      <c r="BV60" s="508">
        <f t="shared" si="114"/>
        <v>0</v>
      </c>
      <c r="BW60" s="508">
        <f t="shared" si="114"/>
        <v>0</v>
      </c>
      <c r="BX60" s="508">
        <f t="shared" si="114"/>
        <v>0</v>
      </c>
      <c r="BY60" s="508">
        <f t="shared" si="114"/>
        <v>0</v>
      </c>
      <c r="BZ60" s="508">
        <f t="shared" si="114"/>
        <v>0</v>
      </c>
      <c r="CA60" s="508">
        <f t="shared" si="114"/>
        <v>0</v>
      </c>
      <c r="CB60" s="508">
        <f t="shared" si="114"/>
        <v>0</v>
      </c>
      <c r="CC60" s="508">
        <f t="shared" si="114"/>
        <v>0</v>
      </c>
      <c r="CD60" s="508">
        <f t="shared" si="114"/>
        <v>0</v>
      </c>
      <c r="CE60" s="508">
        <f t="shared" si="114"/>
        <v>0</v>
      </c>
      <c r="CF60" s="508">
        <f t="shared" si="114"/>
        <v>0</v>
      </c>
    </row>
    <row r="61" spans="1:84">
      <c r="A61" s="1315"/>
      <c r="B61" s="1305"/>
      <c r="C61" s="1305"/>
      <c r="D61" s="1305"/>
      <c r="E61" s="1308"/>
      <c r="F61" s="1305"/>
      <c r="G61" s="310" t="s">
        <v>390</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311">
        <f t="shared" si="69"/>
        <v>0</v>
      </c>
      <c r="U61" s="1291"/>
      <c r="AH61" s="507"/>
      <c r="AI61" s="507"/>
      <c r="AJ61" s="507"/>
      <c r="AO61" s="502">
        <v>2</v>
      </c>
      <c r="AP61" s="502">
        <v>2</v>
      </c>
      <c r="AQ61" s="502">
        <v>8</v>
      </c>
      <c r="AR61" s="506">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02">
        <f ca="1">COUNTIF(INDIRECT("H"&amp;(ROW()+12*(($AO61-1)*3+$AP61)-ROW())/12+5):INDIRECT("S"&amp;(ROW()+12*(($AO61-1)*3+$AP61)-ROW())/12+5),AR61)</f>
        <v>0</v>
      </c>
      <c r="AT61" s="506"/>
      <c r="AV61" s="502">
        <f ca="1">IF(AND(AR61&gt;0,AS61&gt;0),COUNTIF(AV$6:AV60,"&gt;0")+1,0)</f>
        <v>0</v>
      </c>
      <c r="BF61" s="502">
        <v>2</v>
      </c>
      <c r="BG61" s="502" t="s">
        <v>389</v>
      </c>
      <c r="BH61" s="508">
        <f t="shared" ref="BH61:BS61" si="116">IF(BH60+BU60&gt;40000,1,0)</f>
        <v>0</v>
      </c>
      <c r="BI61" s="508">
        <f t="shared" si="116"/>
        <v>0</v>
      </c>
      <c r="BJ61" s="508">
        <f t="shared" si="116"/>
        <v>0</v>
      </c>
      <c r="BK61" s="508">
        <f t="shared" si="116"/>
        <v>0</v>
      </c>
      <c r="BL61" s="508">
        <f t="shared" si="116"/>
        <v>0</v>
      </c>
      <c r="BM61" s="508">
        <f t="shared" si="116"/>
        <v>0</v>
      </c>
      <c r="BN61" s="508">
        <f t="shared" si="116"/>
        <v>0</v>
      </c>
      <c r="BO61" s="508">
        <f t="shared" si="116"/>
        <v>0</v>
      </c>
      <c r="BP61" s="508">
        <f t="shared" si="116"/>
        <v>0</v>
      </c>
      <c r="BQ61" s="508">
        <f t="shared" si="116"/>
        <v>0</v>
      </c>
      <c r="BR61" s="508">
        <f t="shared" si="116"/>
        <v>0</v>
      </c>
      <c r="BS61" s="508">
        <f t="shared" si="116"/>
        <v>0</v>
      </c>
    </row>
    <row r="62" spans="1:84">
      <c r="A62" s="1303"/>
      <c r="B62" s="1306"/>
      <c r="C62" s="1306"/>
      <c r="D62" s="1306"/>
      <c r="E62" s="1309"/>
      <c r="F62" s="1306"/>
      <c r="G62" s="314" t="s">
        <v>517</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313">
        <f t="shared" si="69"/>
        <v>0</v>
      </c>
      <c r="U62" s="1292"/>
      <c r="AH62" s="507"/>
      <c r="AI62" s="507"/>
      <c r="AJ62" s="507"/>
      <c r="AO62" s="502">
        <v>2</v>
      </c>
      <c r="AP62" s="502">
        <v>2</v>
      </c>
      <c r="AQ62" s="502">
        <v>9</v>
      </c>
      <c r="AR62" s="506">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02">
        <f ca="1">COUNTIF(INDIRECT("H"&amp;(ROW()+12*(($AO62-1)*3+$AP62)-ROW())/12+5):INDIRECT("S"&amp;(ROW()+12*(($AO62-1)*3+$AP62)-ROW())/12+5),AR62)</f>
        <v>0</v>
      </c>
      <c r="AT62" s="506"/>
      <c r="AV62" s="502">
        <f ca="1">IF(AND(AR62&gt;0,AS62&gt;0),COUNTIF(AV$6:AV61,"&gt;0")+1,0)</f>
        <v>0</v>
      </c>
      <c r="BF62" s="502">
        <v>3</v>
      </c>
      <c r="BH62" s="508"/>
      <c r="BI62" s="508"/>
      <c r="BJ62" s="508"/>
      <c r="BK62" s="508"/>
      <c r="BL62" s="508"/>
      <c r="BM62" s="508"/>
      <c r="BN62" s="508"/>
      <c r="BO62" s="508"/>
      <c r="BP62" s="508"/>
      <c r="BQ62" s="508"/>
      <c r="BR62" s="508"/>
      <c r="BS62" s="508"/>
    </row>
    <row r="63" spans="1:84">
      <c r="A63" s="1302">
        <v>20</v>
      </c>
      <c r="B63" s="1304"/>
      <c r="C63" s="1304"/>
      <c r="D63" s="1304"/>
      <c r="E63" s="1307"/>
      <c r="F63" s="1304"/>
      <c r="G63" s="308" t="s">
        <v>391</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309">
        <f t="shared" si="69"/>
        <v>0</v>
      </c>
      <c r="U63" s="1290"/>
      <c r="AH63" s="507"/>
      <c r="AI63" s="507"/>
      <c r="AJ63" s="507"/>
      <c r="AO63" s="502">
        <v>2</v>
      </c>
      <c r="AP63" s="502">
        <v>2</v>
      </c>
      <c r="AQ63" s="502">
        <v>10</v>
      </c>
      <c r="AR63" s="506">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02">
        <f ca="1">COUNTIF(INDIRECT("H"&amp;(ROW()+12*(($AO63-1)*3+$AP63)-ROW())/12+5):INDIRECT("S"&amp;(ROW()+12*(($AO63-1)*3+$AP63)-ROW())/12+5),AR63)</f>
        <v>0</v>
      </c>
      <c r="AT63" s="506"/>
      <c r="AV63" s="502">
        <f ca="1">IF(AND(AR63&gt;0,AS63&gt;0),COUNTIF(AV$6:AV62,"&gt;0")+1,0)</f>
        <v>0</v>
      </c>
      <c r="BF63" s="502">
        <v>1</v>
      </c>
      <c r="BH63" s="508">
        <f t="shared" ref="BH63:BS63" si="119">SUM(H63:H64)</f>
        <v>0</v>
      </c>
      <c r="BI63" s="508">
        <f t="shared" si="119"/>
        <v>0</v>
      </c>
      <c r="BJ63" s="508">
        <f t="shared" si="119"/>
        <v>0</v>
      </c>
      <c r="BK63" s="508">
        <f t="shared" si="119"/>
        <v>0</v>
      </c>
      <c r="BL63" s="508">
        <f t="shared" si="119"/>
        <v>0</v>
      </c>
      <c r="BM63" s="508">
        <f t="shared" si="119"/>
        <v>0</v>
      </c>
      <c r="BN63" s="508">
        <f t="shared" si="119"/>
        <v>0</v>
      </c>
      <c r="BO63" s="508">
        <f t="shared" si="119"/>
        <v>0</v>
      </c>
      <c r="BP63" s="508">
        <f t="shared" si="119"/>
        <v>0</v>
      </c>
      <c r="BQ63" s="508">
        <f t="shared" si="119"/>
        <v>0</v>
      </c>
      <c r="BR63" s="508">
        <f t="shared" si="119"/>
        <v>0</v>
      </c>
      <c r="BS63" s="508">
        <f t="shared" si="119"/>
        <v>0</v>
      </c>
      <c r="BU63" s="508">
        <f t="shared" ref="BU63:CF63" si="120">SUM(U63:U64)</f>
        <v>0</v>
      </c>
      <c r="BV63" s="508">
        <f t="shared" si="120"/>
        <v>0</v>
      </c>
      <c r="BW63" s="508">
        <f t="shared" si="120"/>
        <v>0</v>
      </c>
      <c r="BX63" s="508">
        <f t="shared" si="120"/>
        <v>0</v>
      </c>
      <c r="BY63" s="508">
        <f t="shared" si="120"/>
        <v>0</v>
      </c>
      <c r="BZ63" s="508">
        <f t="shared" si="120"/>
        <v>0</v>
      </c>
      <c r="CA63" s="508">
        <f t="shared" si="120"/>
        <v>0</v>
      </c>
      <c r="CB63" s="508">
        <f t="shared" si="120"/>
        <v>0</v>
      </c>
      <c r="CC63" s="508">
        <f t="shared" si="120"/>
        <v>0</v>
      </c>
      <c r="CD63" s="508">
        <f t="shared" si="120"/>
        <v>0</v>
      </c>
      <c r="CE63" s="508">
        <f t="shared" si="120"/>
        <v>0</v>
      </c>
      <c r="CF63" s="508">
        <f t="shared" si="120"/>
        <v>0</v>
      </c>
    </row>
    <row r="64" spans="1:84">
      <c r="A64" s="1315"/>
      <c r="B64" s="1305"/>
      <c r="C64" s="1305"/>
      <c r="D64" s="1305"/>
      <c r="E64" s="1308"/>
      <c r="F64" s="1305"/>
      <c r="G64" s="310" t="s">
        <v>390</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311">
        <f t="shared" si="69"/>
        <v>0</v>
      </c>
      <c r="U64" s="1291"/>
      <c r="AH64" s="507"/>
      <c r="AI64" s="507"/>
      <c r="AJ64" s="507"/>
      <c r="AO64" s="502">
        <v>2</v>
      </c>
      <c r="AP64" s="502">
        <v>2</v>
      </c>
      <c r="AQ64" s="502">
        <v>11</v>
      </c>
      <c r="AR64" s="506">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02">
        <f ca="1">COUNTIF(INDIRECT("H"&amp;(ROW()+12*(($AO64-1)*3+$AP64)-ROW())/12+5):INDIRECT("S"&amp;(ROW()+12*(($AO64-1)*3+$AP64)-ROW())/12+5),AR64)</f>
        <v>0</v>
      </c>
      <c r="AT64" s="506"/>
      <c r="AV64" s="502">
        <f ca="1">IF(AND(AR64&gt;0,AS64&gt;0),COUNTIF(AV$6:AV63,"&gt;0")+1,0)</f>
        <v>0</v>
      </c>
      <c r="BF64" s="502">
        <v>2</v>
      </c>
      <c r="BG64" s="502" t="s">
        <v>389</v>
      </c>
      <c r="BH64" s="508">
        <f t="shared" ref="BH64:BS64" si="122">IF(BH63+BU63&gt;40000,1,0)</f>
        <v>0</v>
      </c>
      <c r="BI64" s="508">
        <f t="shared" si="122"/>
        <v>0</v>
      </c>
      <c r="BJ64" s="508">
        <f t="shared" si="122"/>
        <v>0</v>
      </c>
      <c r="BK64" s="508">
        <f t="shared" si="122"/>
        <v>0</v>
      </c>
      <c r="BL64" s="508">
        <f t="shared" si="122"/>
        <v>0</v>
      </c>
      <c r="BM64" s="508">
        <f t="shared" si="122"/>
        <v>0</v>
      </c>
      <c r="BN64" s="508">
        <f t="shared" si="122"/>
        <v>0</v>
      </c>
      <c r="BO64" s="508">
        <f t="shared" si="122"/>
        <v>0</v>
      </c>
      <c r="BP64" s="508">
        <f t="shared" si="122"/>
        <v>0</v>
      </c>
      <c r="BQ64" s="508">
        <f t="shared" si="122"/>
        <v>0</v>
      </c>
      <c r="BR64" s="508">
        <f t="shared" si="122"/>
        <v>0</v>
      </c>
      <c r="BS64" s="508">
        <f t="shared" si="122"/>
        <v>0</v>
      </c>
    </row>
    <row r="65" spans="1:84">
      <c r="A65" s="1303"/>
      <c r="B65" s="1306"/>
      <c r="C65" s="1306"/>
      <c r="D65" s="1306"/>
      <c r="E65" s="1309"/>
      <c r="F65" s="1306"/>
      <c r="G65" s="314" t="s">
        <v>517</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313">
        <f t="shared" si="69"/>
        <v>0</v>
      </c>
      <c r="U65" s="1292"/>
      <c r="AH65" s="507"/>
      <c r="AI65" s="507"/>
      <c r="AJ65" s="507"/>
      <c r="AO65" s="502">
        <v>2</v>
      </c>
      <c r="AP65" s="502">
        <v>2</v>
      </c>
      <c r="AQ65" s="502">
        <v>12</v>
      </c>
      <c r="AR65" s="506">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02">
        <f ca="1">COUNTIF(INDIRECT("H"&amp;(ROW()+12*(($AO65-1)*3+$AP65)-ROW())/12+5):INDIRECT("S"&amp;(ROW()+12*(($AO65-1)*3+$AP65)-ROW())/12+5),AR65)</f>
        <v>0</v>
      </c>
      <c r="AT65" s="506"/>
      <c r="AV65" s="502">
        <f ca="1">IF(AND(AR65&gt;0,AS65&gt;0),COUNTIF(AV$6:AV64,"&gt;0")+1,0)</f>
        <v>0</v>
      </c>
      <c r="BF65" s="502">
        <v>3</v>
      </c>
      <c r="BH65" s="508"/>
      <c r="BI65" s="508"/>
      <c r="BJ65" s="508"/>
      <c r="BK65" s="508"/>
      <c r="BL65" s="508"/>
      <c r="BM65" s="508"/>
      <c r="BN65" s="508"/>
      <c r="BO65" s="508"/>
      <c r="BP65" s="508"/>
      <c r="BQ65" s="508"/>
      <c r="BR65" s="508"/>
      <c r="BS65" s="508"/>
    </row>
    <row r="66" spans="1:84">
      <c r="A66" s="1302">
        <v>21</v>
      </c>
      <c r="B66" s="1314"/>
      <c r="C66" s="1314"/>
      <c r="D66" s="1304"/>
      <c r="E66" s="1307"/>
      <c r="F66" s="1304"/>
      <c r="G66" s="308" t="s">
        <v>391</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309">
        <f t="shared" si="69"/>
        <v>0</v>
      </c>
      <c r="AO66" s="502">
        <v>2</v>
      </c>
      <c r="AP66" s="502">
        <v>3</v>
      </c>
      <c r="AQ66" s="502">
        <v>1</v>
      </c>
      <c r="AR66" s="506">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02">
        <f ca="1">COUNTIF(INDIRECT("H"&amp;(ROW()+12*(($AO66-1)*3+$AP66)-ROW())/12+5):INDIRECT("S"&amp;(ROW()+12*(($AO66-1)*3+$AP66)-ROW())/12+5),AR66)</f>
        <v>0</v>
      </c>
      <c r="AT66" s="506"/>
      <c r="AV66" s="502">
        <f ca="1">IF(AND(AR66&gt;0,AS66&gt;0),COUNTIF(AV$6:AV65,"&gt;0")+1,0)</f>
        <v>0</v>
      </c>
      <c r="BF66" s="502">
        <v>1</v>
      </c>
      <c r="BH66" s="502">
        <f t="shared" ref="BH66" si="124">SUM(H66:H67)</f>
        <v>0</v>
      </c>
      <c r="BI66" s="502">
        <f t="shared" ref="BI66" si="125">SUM(I66:I67)</f>
        <v>0</v>
      </c>
      <c r="BJ66" s="502">
        <f t="shared" ref="BJ66" si="126">SUM(J66:J67)</f>
        <v>0</v>
      </c>
      <c r="BK66" s="502">
        <f t="shared" ref="BK66" si="127">SUM(K66:K67)</f>
        <v>0</v>
      </c>
      <c r="BL66" s="502">
        <f t="shared" ref="BL66" si="128">SUM(L66:L67)</f>
        <v>0</v>
      </c>
      <c r="BM66" s="502">
        <f t="shared" ref="BM66" si="129">SUM(M66:M67)</f>
        <v>0</v>
      </c>
      <c r="BN66" s="502">
        <f t="shared" ref="BN66" si="130">SUM(N66:N67)</f>
        <v>0</v>
      </c>
      <c r="BO66" s="502">
        <f t="shared" ref="BO66" si="131">SUM(O66:O67)</f>
        <v>0</v>
      </c>
      <c r="BP66" s="502">
        <f t="shared" ref="BP66" si="132">SUM(P66:P67)</f>
        <v>0</v>
      </c>
      <c r="BQ66" s="502">
        <f t="shared" ref="BQ66" si="133">SUM(Q66:Q67)</f>
        <v>0</v>
      </c>
      <c r="BR66" s="502">
        <f t="shared" ref="BR66" si="134">SUM(R66:R67)</f>
        <v>0</v>
      </c>
      <c r="BS66" s="502">
        <f t="shared" ref="BS66" si="135">SUM(S66:S67)</f>
        <v>0</v>
      </c>
      <c r="BU66" s="502">
        <f t="shared" ref="BU66" si="136">SUM(U66:U67)</f>
        <v>0</v>
      </c>
      <c r="BV66" s="502">
        <f t="shared" ref="BV66" si="137">SUM(V66:V67)</f>
        <v>0</v>
      </c>
      <c r="BW66" s="502">
        <f t="shared" ref="BW66" si="138">SUM(W66:W67)</f>
        <v>0</v>
      </c>
      <c r="BX66" s="502">
        <f t="shared" ref="BX66" si="139">SUM(X66:X67)</f>
        <v>0</v>
      </c>
      <c r="BY66" s="502">
        <f t="shared" ref="BY66" si="140">SUM(Y66:Y67)</f>
        <v>0</v>
      </c>
      <c r="BZ66" s="502">
        <f t="shared" ref="BZ66" si="141">SUM(Z66:Z67)</f>
        <v>0</v>
      </c>
      <c r="CA66" s="502">
        <f t="shared" ref="CA66" si="142">SUM(AA66:AA67)</f>
        <v>0</v>
      </c>
      <c r="CB66" s="502">
        <f t="shared" ref="CB66" si="143">SUM(AB66:AB67)</f>
        <v>0</v>
      </c>
      <c r="CC66" s="502">
        <f t="shared" ref="CC66" si="144">SUM(AC66:AC67)</f>
        <v>0</v>
      </c>
      <c r="CD66" s="502">
        <f t="shared" ref="CD66" si="145">SUM(AD66:AD67)</f>
        <v>0</v>
      </c>
      <c r="CE66" s="502">
        <f t="shared" ref="CE66" si="146">SUM(AE66:AE67)</f>
        <v>0</v>
      </c>
      <c r="CF66" s="502">
        <f t="shared" ref="CF66" si="147">SUM(AF66:AF67)</f>
        <v>0</v>
      </c>
    </row>
    <row r="67" spans="1:84">
      <c r="A67" s="1315"/>
      <c r="B67" s="1305"/>
      <c r="C67" s="1305"/>
      <c r="D67" s="1305"/>
      <c r="E67" s="1308"/>
      <c r="F67" s="1305"/>
      <c r="G67" s="310" t="s">
        <v>390</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311">
        <f t="shared" si="69"/>
        <v>0</v>
      </c>
      <c r="AO67" s="502">
        <v>2</v>
      </c>
      <c r="AP67" s="502">
        <v>3</v>
      </c>
      <c r="AQ67" s="502">
        <v>2</v>
      </c>
      <c r="AR67" s="506">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02">
        <f ca="1">COUNTIF(INDIRECT("H"&amp;(ROW()+12*(($AO67-1)*3+$AP67)-ROW())/12+5):INDIRECT("S"&amp;(ROW()+12*(($AO67-1)*3+$AP67)-ROW())/12+5),AR67)</f>
        <v>0</v>
      </c>
      <c r="AT67" s="506"/>
      <c r="AV67" s="502">
        <f ca="1">IF(AND(AR67&gt;0,AS67&gt;0),COUNTIF(AV$6:AV66,"&gt;0")+1,0)</f>
        <v>0</v>
      </c>
      <c r="BF67" s="502">
        <v>2</v>
      </c>
      <c r="BG67" s="502" t="s">
        <v>389</v>
      </c>
      <c r="BH67" s="502">
        <f t="shared" ref="BH67" si="148">IF(BH66+BU66&gt;40000,1,0)</f>
        <v>0</v>
      </c>
      <c r="BI67" s="502">
        <f t="shared" ref="BI67" si="149">IF(BI66+BV66&gt;40000,1,0)</f>
        <v>0</v>
      </c>
      <c r="BJ67" s="502">
        <f t="shared" ref="BJ67" si="150">IF(BJ66+BW66&gt;40000,1,0)</f>
        <v>0</v>
      </c>
      <c r="BK67" s="502">
        <f t="shared" ref="BK67" si="151">IF(BK66+BX66&gt;40000,1,0)</f>
        <v>0</v>
      </c>
      <c r="BL67" s="502">
        <f t="shared" ref="BL67" si="152">IF(BL66+BY66&gt;40000,1,0)</f>
        <v>0</v>
      </c>
      <c r="BM67" s="502">
        <f t="shared" ref="BM67" si="153">IF(BM66+BZ66&gt;40000,1,0)</f>
        <v>0</v>
      </c>
      <c r="BN67" s="502">
        <f t="shared" ref="BN67" si="154">IF(BN66+CA66&gt;40000,1,0)</f>
        <v>0</v>
      </c>
      <c r="BO67" s="502">
        <f t="shared" ref="BO67" si="155">IF(BO66+CB66&gt;40000,1,0)</f>
        <v>0</v>
      </c>
      <c r="BP67" s="502">
        <f t="shared" ref="BP67" si="156">IF(BP66+CC66&gt;40000,1,0)</f>
        <v>0</v>
      </c>
      <c r="BQ67" s="502">
        <f t="shared" ref="BQ67" si="157">IF(BQ66+CD66&gt;40000,1,0)</f>
        <v>0</v>
      </c>
      <c r="BR67" s="502">
        <f t="shared" ref="BR67" si="158">IF(BR66+CE66&gt;40000,1,0)</f>
        <v>0</v>
      </c>
      <c r="BS67" s="502">
        <f t="shared" ref="BS67" si="159">IF(BS66+CF66&gt;40000,1,0)</f>
        <v>0</v>
      </c>
    </row>
    <row r="68" spans="1:84">
      <c r="A68" s="1303"/>
      <c r="B68" s="1306"/>
      <c r="C68" s="1306"/>
      <c r="D68" s="1306"/>
      <c r="E68" s="1309"/>
      <c r="F68" s="1306"/>
      <c r="G68" s="314" t="s">
        <v>517</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313">
        <f t="shared" si="69"/>
        <v>0</v>
      </c>
      <c r="AO68" s="502">
        <v>2</v>
      </c>
      <c r="AP68" s="502">
        <v>3</v>
      </c>
      <c r="AQ68" s="502">
        <v>3</v>
      </c>
      <c r="AR68" s="506">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02">
        <f ca="1">COUNTIF(INDIRECT("H"&amp;(ROW()+12*(($AO68-1)*3+$AP68)-ROW())/12+5):INDIRECT("S"&amp;(ROW()+12*(($AO68-1)*3+$AP68)-ROW())/12+5),AR68)</f>
        <v>0</v>
      </c>
      <c r="AT68" s="506"/>
      <c r="AV68" s="502">
        <f ca="1">IF(AND(AR68&gt;0,AS68&gt;0),COUNTIF(AV$6:AV67,"&gt;0")+1,0)</f>
        <v>0</v>
      </c>
      <c r="BF68" s="502">
        <v>3</v>
      </c>
    </row>
    <row r="69" spans="1:84">
      <c r="A69" s="1302">
        <v>22</v>
      </c>
      <c r="B69" s="1320"/>
      <c r="C69" s="1320"/>
      <c r="D69" s="1304"/>
      <c r="E69" s="1307"/>
      <c r="F69" s="1304"/>
      <c r="G69" s="308" t="s">
        <v>391</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309">
        <f t="shared" si="69"/>
        <v>0</v>
      </c>
      <c r="AO69" s="502">
        <v>2</v>
      </c>
      <c r="AP69" s="502">
        <v>3</v>
      </c>
      <c r="AQ69" s="502">
        <v>4</v>
      </c>
      <c r="AR69" s="506">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02">
        <f ca="1">COUNTIF(INDIRECT("H"&amp;(ROW()+12*(($AO69-1)*3+$AP69)-ROW())/12+5):INDIRECT("S"&amp;(ROW()+12*(($AO69-1)*3+$AP69)-ROW())/12+5),AR69)</f>
        <v>0</v>
      </c>
      <c r="AT69" s="506"/>
      <c r="AV69" s="502">
        <f ca="1">IF(AND(AR69&gt;0,AS69&gt;0),COUNTIF(AV$6:AV68,"&gt;0")+1,0)</f>
        <v>0</v>
      </c>
      <c r="BF69" s="502">
        <v>1</v>
      </c>
      <c r="BH69" s="502">
        <f t="shared" ref="BH69" si="160">SUM(H69:H70)</f>
        <v>0</v>
      </c>
      <c r="BI69" s="502">
        <f t="shared" ref="BI69" si="161">SUM(I69:I70)</f>
        <v>0</v>
      </c>
      <c r="BJ69" s="502">
        <f t="shared" ref="BJ69" si="162">SUM(J69:J70)</f>
        <v>0</v>
      </c>
      <c r="BK69" s="502">
        <f t="shared" ref="BK69" si="163">SUM(K69:K70)</f>
        <v>0</v>
      </c>
      <c r="BL69" s="502">
        <f t="shared" ref="BL69" si="164">SUM(L69:L70)</f>
        <v>0</v>
      </c>
      <c r="BM69" s="502">
        <f t="shared" ref="BM69" si="165">SUM(M69:M70)</f>
        <v>0</v>
      </c>
      <c r="BN69" s="502">
        <f t="shared" ref="BN69" si="166">SUM(N69:N70)</f>
        <v>0</v>
      </c>
      <c r="BO69" s="502">
        <f t="shared" ref="BO69" si="167">SUM(O69:O70)</f>
        <v>0</v>
      </c>
      <c r="BP69" s="502">
        <f t="shared" ref="BP69" si="168">SUM(P69:P70)</f>
        <v>0</v>
      </c>
      <c r="BQ69" s="502">
        <f t="shared" ref="BQ69" si="169">SUM(Q69:Q70)</f>
        <v>0</v>
      </c>
      <c r="BR69" s="502">
        <f t="shared" ref="BR69" si="170">SUM(R69:R70)</f>
        <v>0</v>
      </c>
      <c r="BS69" s="502">
        <f t="shared" ref="BS69" si="171">SUM(S69:S70)</f>
        <v>0</v>
      </c>
      <c r="BU69" s="502">
        <f t="shared" ref="BU69" si="172">SUM(U69:U70)</f>
        <v>0</v>
      </c>
      <c r="BV69" s="502">
        <f t="shared" ref="BV69" si="173">SUM(V69:V70)</f>
        <v>0</v>
      </c>
      <c r="BW69" s="502">
        <f t="shared" ref="BW69" si="174">SUM(W69:W70)</f>
        <v>0</v>
      </c>
      <c r="BX69" s="502">
        <f t="shared" ref="BX69" si="175">SUM(X69:X70)</f>
        <v>0</v>
      </c>
      <c r="BY69" s="502">
        <f t="shared" ref="BY69" si="176">SUM(Y69:Y70)</f>
        <v>0</v>
      </c>
      <c r="BZ69" s="502">
        <f t="shared" ref="BZ69" si="177">SUM(Z69:Z70)</f>
        <v>0</v>
      </c>
      <c r="CA69" s="502">
        <f t="shared" ref="CA69" si="178">SUM(AA69:AA70)</f>
        <v>0</v>
      </c>
      <c r="CB69" s="502">
        <f t="shared" ref="CB69" si="179">SUM(AB69:AB70)</f>
        <v>0</v>
      </c>
      <c r="CC69" s="502">
        <f t="shared" ref="CC69" si="180">SUM(AC69:AC70)</f>
        <v>0</v>
      </c>
      <c r="CD69" s="502">
        <f t="shared" ref="CD69" si="181">SUM(AD69:AD70)</f>
        <v>0</v>
      </c>
      <c r="CE69" s="502">
        <f t="shared" ref="CE69" si="182">SUM(AE69:AE70)</f>
        <v>0</v>
      </c>
      <c r="CF69" s="502">
        <f t="shared" ref="CF69" si="183">SUM(AF69:AF70)</f>
        <v>0</v>
      </c>
    </row>
    <row r="70" spans="1:84">
      <c r="A70" s="1315"/>
      <c r="B70" s="1305"/>
      <c r="C70" s="1305"/>
      <c r="D70" s="1305"/>
      <c r="E70" s="1308"/>
      <c r="F70" s="1305"/>
      <c r="G70" s="310" t="s">
        <v>390</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311">
        <f t="shared" si="69"/>
        <v>0</v>
      </c>
      <c r="AO70" s="502">
        <v>2</v>
      </c>
      <c r="AP70" s="502">
        <v>3</v>
      </c>
      <c r="AQ70" s="502">
        <v>5</v>
      </c>
      <c r="AR70" s="506">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02">
        <f ca="1">COUNTIF(INDIRECT("H"&amp;(ROW()+12*(($AO70-1)*3+$AP70)-ROW())/12+5):INDIRECT("S"&amp;(ROW()+12*(($AO70-1)*3+$AP70)-ROW())/12+5),AR70)</f>
        <v>0</v>
      </c>
      <c r="AT70" s="506"/>
      <c r="AV70" s="502">
        <f ca="1">IF(AND(AR70&gt;0,AS70&gt;0),COUNTIF(AV$6:AV69,"&gt;0")+1,0)</f>
        <v>0</v>
      </c>
      <c r="BF70" s="502">
        <v>2</v>
      </c>
      <c r="BG70" s="502" t="s">
        <v>389</v>
      </c>
      <c r="BH70" s="502">
        <f t="shared" ref="BH70" si="184">IF(BH69+BU69&gt;40000,1,0)</f>
        <v>0</v>
      </c>
      <c r="BI70" s="502">
        <f t="shared" ref="BI70" si="185">IF(BI69+BV69&gt;40000,1,0)</f>
        <v>0</v>
      </c>
      <c r="BJ70" s="502">
        <f t="shared" ref="BJ70" si="186">IF(BJ69+BW69&gt;40000,1,0)</f>
        <v>0</v>
      </c>
      <c r="BK70" s="502">
        <f t="shared" ref="BK70" si="187">IF(BK69+BX69&gt;40000,1,0)</f>
        <v>0</v>
      </c>
      <c r="BL70" s="502">
        <f t="shared" ref="BL70" si="188">IF(BL69+BY69&gt;40000,1,0)</f>
        <v>0</v>
      </c>
      <c r="BM70" s="502">
        <f t="shared" ref="BM70" si="189">IF(BM69+BZ69&gt;40000,1,0)</f>
        <v>0</v>
      </c>
      <c r="BN70" s="502">
        <f t="shared" ref="BN70" si="190">IF(BN69+CA69&gt;40000,1,0)</f>
        <v>0</v>
      </c>
      <c r="BO70" s="502">
        <f t="shared" ref="BO70" si="191">IF(BO69+CB69&gt;40000,1,0)</f>
        <v>0</v>
      </c>
      <c r="BP70" s="502">
        <f t="shared" ref="BP70" si="192">IF(BP69+CC69&gt;40000,1,0)</f>
        <v>0</v>
      </c>
      <c r="BQ70" s="502">
        <f t="shared" ref="BQ70" si="193">IF(BQ69+CD69&gt;40000,1,0)</f>
        <v>0</v>
      </c>
      <c r="BR70" s="502">
        <f t="shared" ref="BR70" si="194">IF(BR69+CE69&gt;40000,1,0)</f>
        <v>0</v>
      </c>
      <c r="BS70" s="502">
        <f t="shared" ref="BS70" si="195">IF(BS69+CF69&gt;40000,1,0)</f>
        <v>0</v>
      </c>
    </row>
    <row r="71" spans="1:84">
      <c r="A71" s="1303"/>
      <c r="B71" s="1306"/>
      <c r="C71" s="1306"/>
      <c r="D71" s="1306"/>
      <c r="E71" s="1309"/>
      <c r="F71" s="1306"/>
      <c r="G71" s="314" t="s">
        <v>517</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313">
        <f t="shared" si="69"/>
        <v>0</v>
      </c>
      <c r="AO71" s="502">
        <v>2</v>
      </c>
      <c r="AP71" s="502">
        <v>3</v>
      </c>
      <c r="AQ71" s="502">
        <v>6</v>
      </c>
      <c r="AR71" s="506">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02">
        <f ca="1">COUNTIF(INDIRECT("H"&amp;(ROW()+12*(($AO71-1)*3+$AP71)-ROW())/12+5):INDIRECT("S"&amp;(ROW()+12*(($AO71-1)*3+$AP71)-ROW())/12+5),AR71)</f>
        <v>0</v>
      </c>
      <c r="AT71" s="506"/>
      <c r="AV71" s="502">
        <f ca="1">IF(AND(AR71&gt;0,AS71&gt;0),COUNTIF(AV$6:AV70,"&gt;0")+1,0)</f>
        <v>0</v>
      </c>
      <c r="BF71" s="502">
        <v>3</v>
      </c>
    </row>
    <row r="72" spans="1:84">
      <c r="A72" s="1302">
        <v>23</v>
      </c>
      <c r="B72" s="1304"/>
      <c r="C72" s="1304"/>
      <c r="D72" s="1304"/>
      <c r="E72" s="1307"/>
      <c r="F72" s="1304"/>
      <c r="G72" s="308" t="s">
        <v>391</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309">
        <f t="shared" si="69"/>
        <v>0</v>
      </c>
      <c r="AO72" s="502">
        <v>2</v>
      </c>
      <c r="AP72" s="502">
        <v>3</v>
      </c>
      <c r="AQ72" s="502">
        <v>7</v>
      </c>
      <c r="AR72" s="506">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02">
        <f ca="1">COUNTIF(INDIRECT("H"&amp;(ROW()+12*(($AO72-1)*3+$AP72)-ROW())/12+5):INDIRECT("S"&amp;(ROW()+12*(($AO72-1)*3+$AP72)-ROW())/12+5),AR72)</f>
        <v>0</v>
      </c>
      <c r="AT72" s="506"/>
      <c r="AV72" s="502">
        <f ca="1">IF(AND(AR72&gt;0,AS72&gt;0),COUNTIF(AV$6:AV71,"&gt;0")+1,0)</f>
        <v>0</v>
      </c>
      <c r="BF72" s="502">
        <v>1</v>
      </c>
      <c r="BH72" s="502">
        <f t="shared" ref="BH72" si="196">SUM(H72:H73)</f>
        <v>0</v>
      </c>
      <c r="BI72" s="502">
        <f t="shared" ref="BI72" si="197">SUM(I72:I73)</f>
        <v>0</v>
      </c>
      <c r="BJ72" s="502">
        <f t="shared" ref="BJ72" si="198">SUM(J72:J73)</f>
        <v>0</v>
      </c>
      <c r="BK72" s="502">
        <f t="shared" ref="BK72" si="199">SUM(K72:K73)</f>
        <v>0</v>
      </c>
      <c r="BL72" s="502">
        <f t="shared" ref="BL72" si="200">SUM(L72:L73)</f>
        <v>0</v>
      </c>
      <c r="BM72" s="502">
        <f t="shared" ref="BM72" si="201">SUM(M72:M73)</f>
        <v>0</v>
      </c>
      <c r="BN72" s="502">
        <f t="shared" ref="BN72" si="202">SUM(N72:N73)</f>
        <v>0</v>
      </c>
      <c r="BO72" s="502">
        <f t="shared" ref="BO72" si="203">SUM(O72:O73)</f>
        <v>0</v>
      </c>
      <c r="BP72" s="502">
        <f t="shared" ref="BP72" si="204">SUM(P72:P73)</f>
        <v>0</v>
      </c>
      <c r="BQ72" s="502">
        <f t="shared" ref="BQ72" si="205">SUM(Q72:Q73)</f>
        <v>0</v>
      </c>
      <c r="BR72" s="502">
        <f t="shared" ref="BR72" si="206">SUM(R72:R73)</f>
        <v>0</v>
      </c>
      <c r="BS72" s="502">
        <f t="shared" ref="BS72" si="207">SUM(S72:S73)</f>
        <v>0</v>
      </c>
      <c r="BU72" s="502">
        <f t="shared" ref="BU72" si="208">SUM(U72:U73)</f>
        <v>0</v>
      </c>
      <c r="BV72" s="502">
        <f t="shared" ref="BV72" si="209">SUM(V72:V73)</f>
        <v>0</v>
      </c>
      <c r="BW72" s="502">
        <f t="shared" ref="BW72" si="210">SUM(W72:W73)</f>
        <v>0</v>
      </c>
      <c r="BX72" s="502">
        <f t="shared" ref="BX72" si="211">SUM(X72:X73)</f>
        <v>0</v>
      </c>
      <c r="BY72" s="502">
        <f t="shared" ref="BY72" si="212">SUM(Y72:Y73)</f>
        <v>0</v>
      </c>
      <c r="BZ72" s="502">
        <f t="shared" ref="BZ72" si="213">SUM(Z72:Z73)</f>
        <v>0</v>
      </c>
      <c r="CA72" s="502">
        <f t="shared" ref="CA72" si="214">SUM(AA72:AA73)</f>
        <v>0</v>
      </c>
      <c r="CB72" s="502">
        <f t="shared" ref="CB72" si="215">SUM(AB72:AB73)</f>
        <v>0</v>
      </c>
      <c r="CC72" s="502">
        <f t="shared" ref="CC72" si="216">SUM(AC72:AC73)</f>
        <v>0</v>
      </c>
      <c r="CD72" s="502">
        <f t="shared" ref="CD72" si="217">SUM(AD72:AD73)</f>
        <v>0</v>
      </c>
      <c r="CE72" s="502">
        <f t="shared" ref="CE72" si="218">SUM(AE72:AE73)</f>
        <v>0</v>
      </c>
      <c r="CF72" s="502">
        <f t="shared" ref="CF72" si="219">SUM(AF72:AF73)</f>
        <v>0</v>
      </c>
    </row>
    <row r="73" spans="1:84">
      <c r="A73" s="1315"/>
      <c r="B73" s="1305"/>
      <c r="C73" s="1305"/>
      <c r="D73" s="1305"/>
      <c r="E73" s="1308"/>
      <c r="F73" s="1305"/>
      <c r="G73" s="310" t="s">
        <v>390</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311">
        <f t="shared" si="69"/>
        <v>0</v>
      </c>
      <c r="AO73" s="502">
        <v>2</v>
      </c>
      <c r="AP73" s="502">
        <v>3</v>
      </c>
      <c r="AQ73" s="502">
        <v>8</v>
      </c>
      <c r="AR73" s="506">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02">
        <f ca="1">COUNTIF(INDIRECT("H"&amp;(ROW()+12*(($AO73-1)*3+$AP73)-ROW())/12+5):INDIRECT("S"&amp;(ROW()+12*(($AO73-1)*3+$AP73)-ROW())/12+5),AR73)</f>
        <v>0</v>
      </c>
      <c r="AT73" s="506"/>
      <c r="AV73" s="502">
        <f ca="1">IF(AND(AR73&gt;0,AS73&gt;0),COUNTIF(AV$6:AV72,"&gt;0")+1,0)</f>
        <v>0</v>
      </c>
      <c r="BF73" s="502">
        <v>2</v>
      </c>
      <c r="BG73" s="502" t="s">
        <v>389</v>
      </c>
      <c r="BH73" s="502">
        <f t="shared" ref="BH73" si="220">IF(BH72+BU72&gt;40000,1,0)</f>
        <v>0</v>
      </c>
      <c r="BI73" s="502">
        <f t="shared" ref="BI73" si="221">IF(BI72+BV72&gt;40000,1,0)</f>
        <v>0</v>
      </c>
      <c r="BJ73" s="502">
        <f t="shared" ref="BJ73" si="222">IF(BJ72+BW72&gt;40000,1,0)</f>
        <v>0</v>
      </c>
      <c r="BK73" s="502">
        <f t="shared" ref="BK73" si="223">IF(BK72+BX72&gt;40000,1,0)</f>
        <v>0</v>
      </c>
      <c r="BL73" s="502">
        <f t="shared" ref="BL73" si="224">IF(BL72+BY72&gt;40000,1,0)</f>
        <v>0</v>
      </c>
      <c r="BM73" s="502">
        <f t="shared" ref="BM73" si="225">IF(BM72+BZ72&gt;40000,1,0)</f>
        <v>0</v>
      </c>
      <c r="BN73" s="502">
        <f t="shared" ref="BN73" si="226">IF(BN72+CA72&gt;40000,1,0)</f>
        <v>0</v>
      </c>
      <c r="BO73" s="502">
        <f t="shared" ref="BO73" si="227">IF(BO72+CB72&gt;40000,1,0)</f>
        <v>0</v>
      </c>
      <c r="BP73" s="502">
        <f t="shared" ref="BP73" si="228">IF(BP72+CC72&gt;40000,1,0)</f>
        <v>0</v>
      </c>
      <c r="BQ73" s="502">
        <f t="shared" ref="BQ73" si="229">IF(BQ72+CD72&gt;40000,1,0)</f>
        <v>0</v>
      </c>
      <c r="BR73" s="502">
        <f t="shared" ref="BR73" si="230">IF(BR72+CE72&gt;40000,1,0)</f>
        <v>0</v>
      </c>
      <c r="BS73" s="502">
        <f t="shared" ref="BS73" si="231">IF(BS72+CF72&gt;40000,1,0)</f>
        <v>0</v>
      </c>
    </row>
    <row r="74" spans="1:84">
      <c r="A74" s="1303"/>
      <c r="B74" s="1306"/>
      <c r="C74" s="1306"/>
      <c r="D74" s="1306"/>
      <c r="E74" s="1309"/>
      <c r="F74" s="1306"/>
      <c r="G74" s="314" t="s">
        <v>517</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313">
        <f t="shared" si="69"/>
        <v>0</v>
      </c>
      <c r="AO74" s="502">
        <v>2</v>
      </c>
      <c r="AP74" s="502">
        <v>3</v>
      </c>
      <c r="AQ74" s="502">
        <v>9</v>
      </c>
      <c r="AR74" s="506">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02">
        <f ca="1">COUNTIF(INDIRECT("H"&amp;(ROW()+12*(($AO74-1)*3+$AP74)-ROW())/12+5):INDIRECT("S"&amp;(ROW()+12*(($AO74-1)*3+$AP74)-ROW())/12+5),AR74)</f>
        <v>0</v>
      </c>
      <c r="AT74" s="506"/>
      <c r="AV74" s="502">
        <f ca="1">IF(AND(AR74&gt;0,AS74&gt;0),COUNTIF(AV$6:AV73,"&gt;0")+1,0)</f>
        <v>0</v>
      </c>
      <c r="BF74" s="502">
        <v>3</v>
      </c>
    </row>
    <row r="75" spans="1:84">
      <c r="A75" s="1302">
        <v>24</v>
      </c>
      <c r="B75" s="1304"/>
      <c r="C75" s="1310"/>
      <c r="D75" s="1304"/>
      <c r="E75" s="1307"/>
      <c r="F75" s="1304"/>
      <c r="G75" s="308" t="s">
        <v>391</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309">
        <f t="shared" si="69"/>
        <v>0</v>
      </c>
      <c r="AO75" s="502">
        <v>2</v>
      </c>
      <c r="AP75" s="502">
        <v>3</v>
      </c>
      <c r="AQ75" s="502">
        <v>10</v>
      </c>
      <c r="AR75" s="506">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02">
        <f ca="1">COUNTIF(INDIRECT("H"&amp;(ROW()+12*(($AO75-1)*3+$AP75)-ROW())/12+5):INDIRECT("S"&amp;(ROW()+12*(($AO75-1)*3+$AP75)-ROW())/12+5),AR75)</f>
        <v>0</v>
      </c>
      <c r="AT75" s="506"/>
      <c r="AV75" s="502">
        <f ca="1">IF(AND(AR75&gt;0,AS75&gt;0),COUNTIF(AV$6:AV74,"&gt;0")+1,0)</f>
        <v>0</v>
      </c>
      <c r="BF75" s="502">
        <v>1</v>
      </c>
      <c r="BH75" s="502">
        <f t="shared" ref="BH75" si="232">SUM(H75:H76)</f>
        <v>0</v>
      </c>
      <c r="BI75" s="502">
        <f t="shared" ref="BI75" si="233">SUM(I75:I76)</f>
        <v>0</v>
      </c>
      <c r="BJ75" s="502">
        <f t="shared" ref="BJ75" si="234">SUM(J75:J76)</f>
        <v>0</v>
      </c>
      <c r="BK75" s="502">
        <f t="shared" ref="BK75" si="235">SUM(K75:K76)</f>
        <v>0</v>
      </c>
      <c r="BL75" s="502">
        <f t="shared" ref="BL75" si="236">SUM(L75:L76)</f>
        <v>0</v>
      </c>
      <c r="BM75" s="502">
        <f t="shared" ref="BM75" si="237">SUM(M75:M76)</f>
        <v>0</v>
      </c>
      <c r="BN75" s="502">
        <f t="shared" ref="BN75" si="238">SUM(N75:N76)</f>
        <v>0</v>
      </c>
      <c r="BO75" s="502">
        <f t="shared" ref="BO75" si="239">SUM(O75:O76)</f>
        <v>0</v>
      </c>
      <c r="BP75" s="502">
        <f t="shared" ref="BP75" si="240">SUM(P75:P76)</f>
        <v>0</v>
      </c>
      <c r="BQ75" s="502">
        <f t="shared" ref="BQ75" si="241">SUM(Q75:Q76)</f>
        <v>0</v>
      </c>
      <c r="BR75" s="502">
        <f t="shared" ref="BR75" si="242">SUM(R75:R76)</f>
        <v>0</v>
      </c>
      <c r="BS75" s="502">
        <f t="shared" ref="BS75" si="243">SUM(S75:S76)</f>
        <v>0</v>
      </c>
      <c r="BU75" s="502">
        <f t="shared" ref="BU75" si="244">SUM(U75:U76)</f>
        <v>0</v>
      </c>
      <c r="BV75" s="502">
        <f t="shared" ref="BV75" si="245">SUM(V75:V76)</f>
        <v>0</v>
      </c>
      <c r="BW75" s="502">
        <f t="shared" ref="BW75" si="246">SUM(W75:W76)</f>
        <v>0</v>
      </c>
      <c r="BX75" s="502">
        <f t="shared" ref="BX75" si="247">SUM(X75:X76)</f>
        <v>0</v>
      </c>
      <c r="BY75" s="502">
        <f t="shared" ref="BY75" si="248">SUM(Y75:Y76)</f>
        <v>0</v>
      </c>
      <c r="BZ75" s="502">
        <f t="shared" ref="BZ75" si="249">SUM(Z75:Z76)</f>
        <v>0</v>
      </c>
      <c r="CA75" s="502">
        <f t="shared" ref="CA75" si="250">SUM(AA75:AA76)</f>
        <v>0</v>
      </c>
      <c r="CB75" s="502">
        <f t="shared" ref="CB75" si="251">SUM(AB75:AB76)</f>
        <v>0</v>
      </c>
      <c r="CC75" s="502">
        <f t="shared" ref="CC75" si="252">SUM(AC75:AC76)</f>
        <v>0</v>
      </c>
      <c r="CD75" s="502">
        <f t="shared" ref="CD75" si="253">SUM(AD75:AD76)</f>
        <v>0</v>
      </c>
      <c r="CE75" s="502">
        <f t="shared" ref="CE75" si="254">SUM(AE75:AE76)</f>
        <v>0</v>
      </c>
      <c r="CF75" s="502">
        <f t="shared" ref="CF75" si="255">SUM(AF75:AF76)</f>
        <v>0</v>
      </c>
    </row>
    <row r="76" spans="1:84">
      <c r="A76" s="1315"/>
      <c r="B76" s="1305"/>
      <c r="C76" s="1311"/>
      <c r="D76" s="1305"/>
      <c r="E76" s="1308"/>
      <c r="F76" s="1305"/>
      <c r="G76" s="310" t="s">
        <v>390</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311">
        <f t="shared" si="69"/>
        <v>0</v>
      </c>
      <c r="AO76" s="502">
        <v>2</v>
      </c>
      <c r="AP76" s="502">
        <v>3</v>
      </c>
      <c r="AQ76" s="502">
        <v>11</v>
      </c>
      <c r="AR76" s="506">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02">
        <f ca="1">COUNTIF(INDIRECT("H"&amp;(ROW()+12*(($AO76-1)*3+$AP76)-ROW())/12+5):INDIRECT("S"&amp;(ROW()+12*(($AO76-1)*3+$AP76)-ROW())/12+5),AR76)</f>
        <v>0</v>
      </c>
      <c r="AT76" s="506"/>
      <c r="AV76" s="502">
        <f ca="1">IF(AND(AR76&gt;0,AS76&gt;0),COUNTIF(AV$6:AV75,"&gt;0")+1,0)</f>
        <v>0</v>
      </c>
      <c r="BF76" s="502">
        <v>2</v>
      </c>
      <c r="BG76" s="502" t="s">
        <v>389</v>
      </c>
      <c r="BH76" s="502">
        <f t="shared" ref="BH76" si="256">IF(BH75+BU75&gt;40000,1,0)</f>
        <v>0</v>
      </c>
      <c r="BI76" s="502">
        <f t="shared" ref="BI76" si="257">IF(BI75+BV75&gt;40000,1,0)</f>
        <v>0</v>
      </c>
      <c r="BJ76" s="502">
        <f t="shared" ref="BJ76" si="258">IF(BJ75+BW75&gt;40000,1,0)</f>
        <v>0</v>
      </c>
      <c r="BK76" s="502">
        <f t="shared" ref="BK76" si="259">IF(BK75+BX75&gt;40000,1,0)</f>
        <v>0</v>
      </c>
      <c r="BL76" s="502">
        <f t="shared" ref="BL76" si="260">IF(BL75+BY75&gt;40000,1,0)</f>
        <v>0</v>
      </c>
      <c r="BM76" s="502">
        <f t="shared" ref="BM76" si="261">IF(BM75+BZ75&gt;40000,1,0)</f>
        <v>0</v>
      </c>
      <c r="BN76" s="502">
        <f t="shared" ref="BN76" si="262">IF(BN75+CA75&gt;40000,1,0)</f>
        <v>0</v>
      </c>
      <c r="BO76" s="502">
        <f t="shared" ref="BO76" si="263">IF(BO75+CB75&gt;40000,1,0)</f>
        <v>0</v>
      </c>
      <c r="BP76" s="502">
        <f t="shared" ref="BP76" si="264">IF(BP75+CC75&gt;40000,1,0)</f>
        <v>0</v>
      </c>
      <c r="BQ76" s="502">
        <f t="shared" ref="BQ76" si="265">IF(BQ75+CD75&gt;40000,1,0)</f>
        <v>0</v>
      </c>
      <c r="BR76" s="502">
        <f t="shared" ref="BR76" si="266">IF(BR75+CE75&gt;40000,1,0)</f>
        <v>0</v>
      </c>
      <c r="BS76" s="502">
        <f t="shared" ref="BS76" si="267">IF(BS75+CF75&gt;40000,1,0)</f>
        <v>0</v>
      </c>
    </row>
    <row r="77" spans="1:84">
      <c r="A77" s="1303"/>
      <c r="B77" s="1306"/>
      <c r="C77" s="1312"/>
      <c r="D77" s="1306"/>
      <c r="E77" s="1309"/>
      <c r="F77" s="1306"/>
      <c r="G77" s="314" t="s">
        <v>517</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313">
        <f t="shared" si="69"/>
        <v>0</v>
      </c>
      <c r="AO77" s="502">
        <v>2</v>
      </c>
      <c r="AP77" s="502">
        <v>3</v>
      </c>
      <c r="AQ77" s="502">
        <v>12</v>
      </c>
      <c r="AR77" s="506">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02">
        <f ca="1">COUNTIF(INDIRECT("H"&amp;(ROW()+12*(($AO77-1)*3+$AP77)-ROW())/12+5):INDIRECT("S"&amp;(ROW()+12*(($AO77-1)*3+$AP77)-ROW())/12+5),AR77)</f>
        <v>0</v>
      </c>
      <c r="AT77" s="506"/>
      <c r="AV77" s="502">
        <f ca="1">IF(AND(AR77&gt;0,AS77&gt;0),COUNTIF(AV$6:AV76,"&gt;0")+1,0)</f>
        <v>0</v>
      </c>
      <c r="BF77" s="502">
        <v>3</v>
      </c>
    </row>
    <row r="78" spans="1:84">
      <c r="A78" s="1302">
        <v>25</v>
      </c>
      <c r="B78" s="1304"/>
      <c r="C78" s="1304"/>
      <c r="D78" s="1304"/>
      <c r="E78" s="1307"/>
      <c r="F78" s="1304"/>
      <c r="G78" s="308" t="s">
        <v>391</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309">
        <f t="shared" si="69"/>
        <v>0</v>
      </c>
      <c r="AO78" s="502">
        <v>3</v>
      </c>
      <c r="AP78" s="502">
        <v>1</v>
      </c>
      <c r="AQ78" s="502">
        <v>1</v>
      </c>
      <c r="AR78" s="506">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02">
        <f ca="1">COUNTIF(INDIRECT("H"&amp;(ROW()+12*(($AO78-1)*3+$AP78)-ROW())/12+5):INDIRECT("S"&amp;(ROW()+12*(($AO78-1)*3+$AP78)-ROW())/12+5),AR78)</f>
        <v>0</v>
      </c>
      <c r="AT78" s="506"/>
      <c r="AV78" s="502">
        <f ca="1">IF(AND(AR78&gt;0,AS78&gt;0),COUNTIF(AV$6:AV77,"&gt;0")+1,0)</f>
        <v>0</v>
      </c>
      <c r="BF78" s="502">
        <v>1</v>
      </c>
      <c r="BH78" s="502">
        <f t="shared" ref="BH78" si="268">SUM(H78:H79)</f>
        <v>0</v>
      </c>
      <c r="BI78" s="502">
        <f t="shared" ref="BI78" si="269">SUM(I78:I79)</f>
        <v>0</v>
      </c>
      <c r="BJ78" s="502">
        <f t="shared" ref="BJ78" si="270">SUM(J78:J79)</f>
        <v>0</v>
      </c>
      <c r="BK78" s="502">
        <f t="shared" ref="BK78" si="271">SUM(K78:K79)</f>
        <v>0</v>
      </c>
      <c r="BL78" s="502">
        <f t="shared" ref="BL78" si="272">SUM(L78:L79)</f>
        <v>0</v>
      </c>
      <c r="BM78" s="502">
        <f t="shared" ref="BM78" si="273">SUM(M78:M79)</f>
        <v>0</v>
      </c>
      <c r="BN78" s="502">
        <f t="shared" ref="BN78" si="274">SUM(N78:N79)</f>
        <v>0</v>
      </c>
      <c r="BO78" s="502">
        <f t="shared" ref="BO78" si="275">SUM(O78:O79)</f>
        <v>0</v>
      </c>
      <c r="BP78" s="502">
        <f t="shared" ref="BP78" si="276">SUM(P78:P79)</f>
        <v>0</v>
      </c>
      <c r="BQ78" s="502">
        <f t="shared" ref="BQ78" si="277">SUM(Q78:Q79)</f>
        <v>0</v>
      </c>
      <c r="BR78" s="502">
        <f t="shared" ref="BR78" si="278">SUM(R78:R79)</f>
        <v>0</v>
      </c>
      <c r="BS78" s="502">
        <f t="shared" ref="BS78" si="279">SUM(S78:S79)</f>
        <v>0</v>
      </c>
      <c r="BU78" s="502">
        <f t="shared" ref="BU78" si="280">SUM(U78:U79)</f>
        <v>0</v>
      </c>
      <c r="BV78" s="502">
        <f t="shared" ref="BV78" si="281">SUM(V78:V79)</f>
        <v>0</v>
      </c>
      <c r="BW78" s="502">
        <f t="shared" ref="BW78" si="282">SUM(W78:W79)</f>
        <v>0</v>
      </c>
      <c r="BX78" s="502">
        <f t="shared" ref="BX78" si="283">SUM(X78:X79)</f>
        <v>0</v>
      </c>
      <c r="BY78" s="502">
        <f t="shared" ref="BY78" si="284">SUM(Y78:Y79)</f>
        <v>0</v>
      </c>
      <c r="BZ78" s="502">
        <f t="shared" ref="BZ78" si="285">SUM(Z78:Z79)</f>
        <v>0</v>
      </c>
      <c r="CA78" s="502">
        <f t="shared" ref="CA78" si="286">SUM(AA78:AA79)</f>
        <v>0</v>
      </c>
      <c r="CB78" s="502">
        <f t="shared" ref="CB78" si="287">SUM(AB78:AB79)</f>
        <v>0</v>
      </c>
      <c r="CC78" s="502">
        <f t="shared" ref="CC78" si="288">SUM(AC78:AC79)</f>
        <v>0</v>
      </c>
      <c r="CD78" s="502">
        <f t="shared" ref="CD78" si="289">SUM(AD78:AD79)</f>
        <v>0</v>
      </c>
      <c r="CE78" s="502">
        <f t="shared" ref="CE78" si="290">SUM(AE78:AE79)</f>
        <v>0</v>
      </c>
      <c r="CF78" s="502">
        <f t="shared" ref="CF78" si="291">SUM(AF78:AF79)</f>
        <v>0</v>
      </c>
    </row>
    <row r="79" spans="1:84">
      <c r="A79" s="1315"/>
      <c r="B79" s="1305"/>
      <c r="C79" s="1305"/>
      <c r="D79" s="1305"/>
      <c r="E79" s="1308"/>
      <c r="F79" s="1305"/>
      <c r="G79" s="310" t="s">
        <v>390</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311">
        <f t="shared" si="69"/>
        <v>0</v>
      </c>
      <c r="AO79" s="502">
        <v>3</v>
      </c>
      <c r="AP79" s="502">
        <v>1</v>
      </c>
      <c r="AQ79" s="502">
        <v>2</v>
      </c>
      <c r="AR79" s="506">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02">
        <f ca="1">COUNTIF(INDIRECT("H"&amp;(ROW()+12*(($AO79-1)*3+$AP79)-ROW())/12+5):INDIRECT("S"&amp;(ROW()+12*(($AO79-1)*3+$AP79)-ROW())/12+5),AR79)</f>
        <v>0</v>
      </c>
      <c r="AT79" s="506"/>
      <c r="AV79" s="502">
        <f ca="1">IF(AND(AR79&gt;0,AS79&gt;0),COUNTIF(AV$6:AV78,"&gt;0")+1,0)</f>
        <v>0</v>
      </c>
      <c r="BF79" s="502">
        <v>2</v>
      </c>
      <c r="BG79" s="502" t="s">
        <v>389</v>
      </c>
      <c r="BH79" s="502">
        <f t="shared" ref="BH79" si="292">IF(BH78+BU78&gt;40000,1,0)</f>
        <v>0</v>
      </c>
      <c r="BI79" s="502">
        <f t="shared" ref="BI79" si="293">IF(BI78+BV78&gt;40000,1,0)</f>
        <v>0</v>
      </c>
      <c r="BJ79" s="502">
        <f t="shared" ref="BJ79" si="294">IF(BJ78+BW78&gt;40000,1,0)</f>
        <v>0</v>
      </c>
      <c r="BK79" s="502">
        <f t="shared" ref="BK79" si="295">IF(BK78+BX78&gt;40000,1,0)</f>
        <v>0</v>
      </c>
      <c r="BL79" s="502">
        <f t="shared" ref="BL79" si="296">IF(BL78+BY78&gt;40000,1,0)</f>
        <v>0</v>
      </c>
      <c r="BM79" s="502">
        <f t="shared" ref="BM79" si="297">IF(BM78+BZ78&gt;40000,1,0)</f>
        <v>0</v>
      </c>
      <c r="BN79" s="502">
        <f t="shared" ref="BN79" si="298">IF(BN78+CA78&gt;40000,1,0)</f>
        <v>0</v>
      </c>
      <c r="BO79" s="502">
        <f t="shared" ref="BO79" si="299">IF(BO78+CB78&gt;40000,1,0)</f>
        <v>0</v>
      </c>
      <c r="BP79" s="502">
        <f t="shared" ref="BP79" si="300">IF(BP78+CC78&gt;40000,1,0)</f>
        <v>0</v>
      </c>
      <c r="BQ79" s="502">
        <f t="shared" ref="BQ79" si="301">IF(BQ78+CD78&gt;40000,1,0)</f>
        <v>0</v>
      </c>
      <c r="BR79" s="502">
        <f t="shared" ref="BR79" si="302">IF(BR78+CE78&gt;40000,1,0)</f>
        <v>0</v>
      </c>
      <c r="BS79" s="502">
        <f t="shared" ref="BS79" si="303">IF(BS78+CF78&gt;40000,1,0)</f>
        <v>0</v>
      </c>
    </row>
    <row r="80" spans="1:84">
      <c r="A80" s="1303"/>
      <c r="B80" s="1306"/>
      <c r="C80" s="1306"/>
      <c r="D80" s="1306"/>
      <c r="E80" s="1309"/>
      <c r="F80" s="1306"/>
      <c r="G80" s="314" t="s">
        <v>517</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313">
        <f t="shared" si="69"/>
        <v>0</v>
      </c>
      <c r="AO80" s="502">
        <v>3</v>
      </c>
      <c r="AP80" s="502">
        <v>1</v>
      </c>
      <c r="AQ80" s="502">
        <v>3</v>
      </c>
      <c r="AR80" s="506">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02">
        <f ca="1">COUNTIF(INDIRECT("H"&amp;(ROW()+12*(($AO80-1)*3+$AP80)-ROW())/12+5):INDIRECT("S"&amp;(ROW()+12*(($AO80-1)*3+$AP80)-ROW())/12+5),AR80)</f>
        <v>0</v>
      </c>
      <c r="AT80" s="506"/>
      <c r="AV80" s="502">
        <f ca="1">IF(AND(AR80&gt;0,AS80&gt;0),COUNTIF(AV$6:AV79,"&gt;0")+1,0)</f>
        <v>0</v>
      </c>
      <c r="BF80" s="502">
        <v>3</v>
      </c>
    </row>
    <row r="81" spans="1:84">
      <c r="A81" s="1302">
        <v>26</v>
      </c>
      <c r="B81" s="1304"/>
      <c r="C81" s="1304"/>
      <c r="D81" s="1304"/>
      <c r="E81" s="1307"/>
      <c r="F81" s="1304"/>
      <c r="G81" s="308" t="s">
        <v>391</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309">
        <f t="shared" si="69"/>
        <v>0</v>
      </c>
      <c r="AO81" s="502">
        <v>3</v>
      </c>
      <c r="AP81" s="502">
        <v>1</v>
      </c>
      <c r="AQ81" s="502">
        <v>4</v>
      </c>
      <c r="AR81" s="506">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02">
        <f ca="1">COUNTIF(INDIRECT("H"&amp;(ROW()+12*(($AO81-1)*3+$AP81)-ROW())/12+5):INDIRECT("S"&amp;(ROW()+12*(($AO81-1)*3+$AP81)-ROW())/12+5),AR81)</f>
        <v>0</v>
      </c>
      <c r="AT81" s="506"/>
      <c r="AV81" s="502">
        <f ca="1">IF(AND(AR81&gt;0,AS81&gt;0),COUNTIF(AV$6:AV80,"&gt;0")+1,0)</f>
        <v>0</v>
      </c>
      <c r="BF81" s="502">
        <v>1</v>
      </c>
      <c r="BH81" s="502">
        <f t="shared" ref="BH81" si="315">SUM(H81:H82)</f>
        <v>0</v>
      </c>
      <c r="BI81" s="502">
        <f t="shared" ref="BI81" si="316">SUM(I81:I82)</f>
        <v>0</v>
      </c>
      <c r="BJ81" s="502">
        <f t="shared" ref="BJ81" si="317">SUM(J81:J82)</f>
        <v>0</v>
      </c>
      <c r="BK81" s="502">
        <f t="shared" ref="BK81" si="318">SUM(K81:K82)</f>
        <v>0</v>
      </c>
      <c r="BL81" s="502">
        <f t="shared" ref="BL81" si="319">SUM(L81:L82)</f>
        <v>0</v>
      </c>
      <c r="BM81" s="502">
        <f t="shared" ref="BM81" si="320">SUM(M81:M82)</f>
        <v>0</v>
      </c>
      <c r="BN81" s="502">
        <f t="shared" ref="BN81" si="321">SUM(N81:N82)</f>
        <v>0</v>
      </c>
      <c r="BO81" s="502">
        <f t="shared" ref="BO81" si="322">SUM(O81:O82)</f>
        <v>0</v>
      </c>
      <c r="BP81" s="502">
        <f t="shared" ref="BP81" si="323">SUM(P81:P82)</f>
        <v>0</v>
      </c>
      <c r="BQ81" s="502">
        <f t="shared" ref="BQ81" si="324">SUM(Q81:Q82)</f>
        <v>0</v>
      </c>
      <c r="BR81" s="502">
        <f t="shared" ref="BR81" si="325">SUM(R81:R82)</f>
        <v>0</v>
      </c>
      <c r="BS81" s="502">
        <f t="shared" ref="BS81" si="326">SUM(S81:S82)</f>
        <v>0</v>
      </c>
      <c r="BU81" s="502">
        <f t="shared" ref="BU81" si="327">SUM(U81:U82)</f>
        <v>0</v>
      </c>
      <c r="BV81" s="502">
        <f t="shared" ref="BV81" si="328">SUM(V81:V82)</f>
        <v>0</v>
      </c>
      <c r="BW81" s="502">
        <f t="shared" ref="BW81" si="329">SUM(W81:W82)</f>
        <v>0</v>
      </c>
      <c r="BX81" s="502">
        <f t="shared" ref="BX81" si="330">SUM(X81:X82)</f>
        <v>0</v>
      </c>
      <c r="BY81" s="502">
        <f t="shared" ref="BY81" si="331">SUM(Y81:Y82)</f>
        <v>0</v>
      </c>
      <c r="BZ81" s="502">
        <f t="shared" ref="BZ81" si="332">SUM(Z81:Z82)</f>
        <v>0</v>
      </c>
      <c r="CA81" s="502">
        <f t="shared" ref="CA81" si="333">SUM(AA81:AA82)</f>
        <v>0</v>
      </c>
      <c r="CB81" s="502">
        <f t="shared" ref="CB81" si="334">SUM(AB81:AB82)</f>
        <v>0</v>
      </c>
      <c r="CC81" s="502">
        <f t="shared" ref="CC81" si="335">SUM(AC81:AC82)</f>
        <v>0</v>
      </c>
      <c r="CD81" s="502">
        <f t="shared" ref="CD81" si="336">SUM(AD81:AD82)</f>
        <v>0</v>
      </c>
      <c r="CE81" s="502">
        <f t="shared" ref="CE81" si="337">SUM(AE81:AE82)</f>
        <v>0</v>
      </c>
      <c r="CF81" s="502">
        <f t="shared" ref="CF81" si="338">SUM(AF81:AF82)</f>
        <v>0</v>
      </c>
    </row>
    <row r="82" spans="1:84">
      <c r="A82" s="1315"/>
      <c r="B82" s="1305"/>
      <c r="C82" s="1305"/>
      <c r="D82" s="1305"/>
      <c r="E82" s="1308"/>
      <c r="F82" s="1305"/>
      <c r="G82" s="310" t="s">
        <v>390</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311">
        <f t="shared" si="69"/>
        <v>0</v>
      </c>
      <c r="AO82" s="502">
        <v>3</v>
      </c>
      <c r="AP82" s="502">
        <v>1</v>
      </c>
      <c r="AQ82" s="502">
        <v>5</v>
      </c>
      <c r="AR82" s="506">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02">
        <f ca="1">COUNTIF(INDIRECT("H"&amp;(ROW()+12*(($AO82-1)*3+$AP82)-ROW())/12+5):INDIRECT("S"&amp;(ROW()+12*(($AO82-1)*3+$AP82)-ROW())/12+5),AR82)</f>
        <v>0</v>
      </c>
      <c r="AT82" s="506"/>
      <c r="AV82" s="502">
        <f ca="1">IF(AND(AR82&gt;0,AS82&gt;0),COUNTIF(AV$6:AV81,"&gt;0")+1,0)</f>
        <v>0</v>
      </c>
      <c r="BF82" s="502">
        <v>2</v>
      </c>
      <c r="BG82" s="502" t="s">
        <v>389</v>
      </c>
      <c r="BH82" s="502">
        <f t="shared" ref="BH82" si="339">IF(BH81+BU81&gt;40000,1,0)</f>
        <v>0</v>
      </c>
      <c r="BI82" s="502">
        <f t="shared" ref="BI82" si="340">IF(BI81+BV81&gt;40000,1,0)</f>
        <v>0</v>
      </c>
      <c r="BJ82" s="502">
        <f t="shared" ref="BJ82" si="341">IF(BJ81+BW81&gt;40000,1,0)</f>
        <v>0</v>
      </c>
      <c r="BK82" s="502">
        <f t="shared" ref="BK82" si="342">IF(BK81+BX81&gt;40000,1,0)</f>
        <v>0</v>
      </c>
      <c r="BL82" s="502">
        <f t="shared" ref="BL82" si="343">IF(BL81+BY81&gt;40000,1,0)</f>
        <v>0</v>
      </c>
      <c r="BM82" s="502">
        <f t="shared" ref="BM82" si="344">IF(BM81+BZ81&gt;40000,1,0)</f>
        <v>0</v>
      </c>
      <c r="BN82" s="502">
        <f t="shared" ref="BN82" si="345">IF(BN81+CA81&gt;40000,1,0)</f>
        <v>0</v>
      </c>
      <c r="BO82" s="502">
        <f t="shared" ref="BO82" si="346">IF(BO81+CB81&gt;40000,1,0)</f>
        <v>0</v>
      </c>
      <c r="BP82" s="502">
        <f t="shared" ref="BP82" si="347">IF(BP81+CC81&gt;40000,1,0)</f>
        <v>0</v>
      </c>
      <c r="BQ82" s="502">
        <f t="shared" ref="BQ82" si="348">IF(BQ81+CD81&gt;40000,1,0)</f>
        <v>0</v>
      </c>
      <c r="BR82" s="502">
        <f t="shared" ref="BR82" si="349">IF(BR81+CE81&gt;40000,1,0)</f>
        <v>0</v>
      </c>
      <c r="BS82" s="502">
        <f t="shared" ref="BS82" si="350">IF(BS81+CF81&gt;40000,1,0)</f>
        <v>0</v>
      </c>
    </row>
    <row r="83" spans="1:84">
      <c r="A83" s="1303"/>
      <c r="B83" s="1306"/>
      <c r="C83" s="1306"/>
      <c r="D83" s="1306"/>
      <c r="E83" s="1309"/>
      <c r="F83" s="1306"/>
      <c r="G83" s="314" t="s">
        <v>517</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313">
        <f t="shared" si="69"/>
        <v>0</v>
      </c>
      <c r="AO83" s="502">
        <v>3</v>
      </c>
      <c r="AP83" s="502">
        <v>1</v>
      </c>
      <c r="AQ83" s="502">
        <v>6</v>
      </c>
      <c r="AR83" s="506">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02">
        <f ca="1">COUNTIF(INDIRECT("H"&amp;(ROW()+12*(($AO83-1)*3+$AP83)-ROW())/12+5):INDIRECT("S"&amp;(ROW()+12*(($AO83-1)*3+$AP83)-ROW())/12+5),AR83)</f>
        <v>0</v>
      </c>
      <c r="AT83" s="506"/>
      <c r="AV83" s="502">
        <f ca="1">IF(AND(AR83&gt;0,AS83&gt;0),COUNTIF(AV$6:AV82,"&gt;0")+1,0)</f>
        <v>0</v>
      </c>
      <c r="BF83" s="502">
        <v>3</v>
      </c>
    </row>
    <row r="84" spans="1:84">
      <c r="A84" s="1302">
        <v>27</v>
      </c>
      <c r="B84" s="1304"/>
      <c r="C84" s="1304"/>
      <c r="D84" s="1304"/>
      <c r="E84" s="1307"/>
      <c r="F84" s="1304"/>
      <c r="G84" s="308" t="s">
        <v>391</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309">
        <f t="shared" si="69"/>
        <v>0</v>
      </c>
      <c r="AO84" s="502">
        <v>3</v>
      </c>
      <c r="AP84" s="502">
        <v>1</v>
      </c>
      <c r="AQ84" s="502">
        <v>7</v>
      </c>
      <c r="AR84" s="506">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02">
        <f ca="1">COUNTIF(INDIRECT("H"&amp;(ROW()+12*(($AO84-1)*3+$AP84)-ROW())/12+5):INDIRECT("S"&amp;(ROW()+12*(($AO84-1)*3+$AP84)-ROW())/12+5),AR84)</f>
        <v>0</v>
      </c>
      <c r="AT84" s="506"/>
      <c r="AV84" s="502">
        <f ca="1">IF(AND(AR84&gt;0,AS84&gt;0),COUNTIF(AV$6:AV83,"&gt;0")+1,0)</f>
        <v>0</v>
      </c>
      <c r="BF84" s="502">
        <v>1</v>
      </c>
      <c r="BH84" s="502">
        <f t="shared" ref="BH84" si="351">SUM(H84:H85)</f>
        <v>0</v>
      </c>
      <c r="BI84" s="502">
        <f t="shared" ref="BI84" si="352">SUM(I84:I85)</f>
        <v>0</v>
      </c>
      <c r="BJ84" s="502">
        <f t="shared" ref="BJ84" si="353">SUM(J84:J85)</f>
        <v>0</v>
      </c>
      <c r="BK84" s="502">
        <f t="shared" ref="BK84" si="354">SUM(K84:K85)</f>
        <v>0</v>
      </c>
      <c r="BL84" s="502">
        <f t="shared" ref="BL84" si="355">SUM(L84:L85)</f>
        <v>0</v>
      </c>
      <c r="BM84" s="502">
        <f t="shared" ref="BM84" si="356">SUM(M84:M85)</f>
        <v>0</v>
      </c>
      <c r="BN84" s="502">
        <f t="shared" ref="BN84" si="357">SUM(N84:N85)</f>
        <v>0</v>
      </c>
      <c r="BO84" s="502">
        <f t="shared" ref="BO84" si="358">SUM(O84:O85)</f>
        <v>0</v>
      </c>
      <c r="BP84" s="502">
        <f t="shared" ref="BP84" si="359">SUM(P84:P85)</f>
        <v>0</v>
      </c>
      <c r="BQ84" s="502">
        <f t="shared" ref="BQ84" si="360">SUM(Q84:Q85)</f>
        <v>0</v>
      </c>
      <c r="BR84" s="502">
        <f t="shared" ref="BR84" si="361">SUM(R84:R85)</f>
        <v>0</v>
      </c>
      <c r="BS84" s="502">
        <f t="shared" ref="BS84" si="362">SUM(S84:S85)</f>
        <v>0</v>
      </c>
      <c r="BU84" s="502">
        <f t="shared" ref="BU84" si="363">SUM(U84:U85)</f>
        <v>0</v>
      </c>
      <c r="BV84" s="502">
        <f t="shared" ref="BV84" si="364">SUM(V84:V85)</f>
        <v>0</v>
      </c>
      <c r="BW84" s="502">
        <f t="shared" ref="BW84" si="365">SUM(W84:W85)</f>
        <v>0</v>
      </c>
      <c r="BX84" s="502">
        <f t="shared" ref="BX84" si="366">SUM(X84:X85)</f>
        <v>0</v>
      </c>
      <c r="BY84" s="502">
        <f t="shared" ref="BY84" si="367">SUM(Y84:Y85)</f>
        <v>0</v>
      </c>
      <c r="BZ84" s="502">
        <f t="shared" ref="BZ84" si="368">SUM(Z84:Z85)</f>
        <v>0</v>
      </c>
      <c r="CA84" s="502">
        <f t="shared" ref="CA84" si="369">SUM(AA84:AA85)</f>
        <v>0</v>
      </c>
      <c r="CB84" s="502">
        <f t="shared" ref="CB84" si="370">SUM(AB84:AB85)</f>
        <v>0</v>
      </c>
      <c r="CC84" s="502">
        <f t="shared" ref="CC84" si="371">SUM(AC84:AC85)</f>
        <v>0</v>
      </c>
      <c r="CD84" s="502">
        <f t="shared" ref="CD84" si="372">SUM(AD84:AD85)</f>
        <v>0</v>
      </c>
      <c r="CE84" s="502">
        <f t="shared" ref="CE84" si="373">SUM(AE84:AE85)</f>
        <v>0</v>
      </c>
      <c r="CF84" s="502">
        <f t="shared" ref="CF84" si="374">SUM(AF84:AF85)</f>
        <v>0</v>
      </c>
    </row>
    <row r="85" spans="1:84">
      <c r="A85" s="1315"/>
      <c r="B85" s="1305"/>
      <c r="C85" s="1305"/>
      <c r="D85" s="1305"/>
      <c r="E85" s="1308"/>
      <c r="F85" s="1305"/>
      <c r="G85" s="310" t="s">
        <v>390</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311">
        <f t="shared" si="69"/>
        <v>0</v>
      </c>
      <c r="AO85" s="502">
        <v>3</v>
      </c>
      <c r="AP85" s="502">
        <v>1</v>
      </c>
      <c r="AQ85" s="502">
        <v>8</v>
      </c>
      <c r="AR85" s="506">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02">
        <f ca="1">COUNTIF(INDIRECT("H"&amp;(ROW()+12*(($AO85-1)*3+$AP85)-ROW())/12+5):INDIRECT("S"&amp;(ROW()+12*(($AO85-1)*3+$AP85)-ROW())/12+5),AR85)</f>
        <v>0</v>
      </c>
      <c r="AT85" s="506"/>
      <c r="AV85" s="502">
        <f ca="1">IF(AND(AR85&gt;0,AS85&gt;0),COUNTIF(AV$6:AV84,"&gt;0")+1,0)</f>
        <v>0</v>
      </c>
      <c r="BF85" s="502">
        <v>2</v>
      </c>
      <c r="BG85" s="502" t="s">
        <v>389</v>
      </c>
      <c r="BH85" s="502">
        <f t="shared" ref="BH85" si="375">IF(BH84+BU84&gt;40000,1,0)</f>
        <v>0</v>
      </c>
      <c r="BI85" s="502">
        <f t="shared" ref="BI85" si="376">IF(BI84+BV84&gt;40000,1,0)</f>
        <v>0</v>
      </c>
      <c r="BJ85" s="502">
        <f t="shared" ref="BJ85" si="377">IF(BJ84+BW84&gt;40000,1,0)</f>
        <v>0</v>
      </c>
      <c r="BK85" s="502">
        <f t="shared" ref="BK85" si="378">IF(BK84+BX84&gt;40000,1,0)</f>
        <v>0</v>
      </c>
      <c r="BL85" s="502">
        <f t="shared" ref="BL85" si="379">IF(BL84+BY84&gt;40000,1,0)</f>
        <v>0</v>
      </c>
      <c r="BM85" s="502">
        <f t="shared" ref="BM85" si="380">IF(BM84+BZ84&gt;40000,1,0)</f>
        <v>0</v>
      </c>
      <c r="BN85" s="502">
        <f t="shared" ref="BN85" si="381">IF(BN84+CA84&gt;40000,1,0)</f>
        <v>0</v>
      </c>
      <c r="BO85" s="502">
        <f t="shared" ref="BO85" si="382">IF(BO84+CB84&gt;40000,1,0)</f>
        <v>0</v>
      </c>
      <c r="BP85" s="502">
        <f t="shared" ref="BP85" si="383">IF(BP84+CC84&gt;40000,1,0)</f>
        <v>0</v>
      </c>
      <c r="BQ85" s="502">
        <f t="shared" ref="BQ85" si="384">IF(BQ84+CD84&gt;40000,1,0)</f>
        <v>0</v>
      </c>
      <c r="BR85" s="502">
        <f t="shared" ref="BR85" si="385">IF(BR84+CE84&gt;40000,1,0)</f>
        <v>0</v>
      </c>
      <c r="BS85" s="502">
        <f t="shared" ref="BS85" si="386">IF(BS84+CF84&gt;40000,1,0)</f>
        <v>0</v>
      </c>
    </row>
    <row r="86" spans="1:84">
      <c r="A86" s="1303"/>
      <c r="B86" s="1306"/>
      <c r="C86" s="1306"/>
      <c r="D86" s="1306"/>
      <c r="E86" s="1309"/>
      <c r="F86" s="1306"/>
      <c r="G86" s="314" t="s">
        <v>517</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313">
        <f t="shared" si="69"/>
        <v>0</v>
      </c>
      <c r="AO86" s="502">
        <v>3</v>
      </c>
      <c r="AP86" s="502">
        <v>1</v>
      </c>
      <c r="AQ86" s="502">
        <v>9</v>
      </c>
      <c r="AR86" s="506">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02">
        <f ca="1">COUNTIF(INDIRECT("H"&amp;(ROW()+12*(($AO86-1)*3+$AP86)-ROW())/12+5):INDIRECT("S"&amp;(ROW()+12*(($AO86-1)*3+$AP86)-ROW())/12+5),AR86)</f>
        <v>0</v>
      </c>
      <c r="AT86" s="506"/>
      <c r="AV86" s="502">
        <f ca="1">IF(AND(AR86&gt;0,AS86&gt;0),COUNTIF(AV$6:AV85,"&gt;0")+1,0)</f>
        <v>0</v>
      </c>
      <c r="BF86" s="502">
        <v>3</v>
      </c>
    </row>
    <row r="87" spans="1:84">
      <c r="A87" s="1302">
        <v>28</v>
      </c>
      <c r="B87" s="1304"/>
      <c r="C87" s="1304"/>
      <c r="D87" s="1304"/>
      <c r="E87" s="1307"/>
      <c r="F87" s="1304"/>
      <c r="G87" s="308" t="s">
        <v>391</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309">
        <f t="shared" si="69"/>
        <v>0</v>
      </c>
      <c r="AO87" s="502">
        <v>3</v>
      </c>
      <c r="AP87" s="502">
        <v>1</v>
      </c>
      <c r="AQ87" s="502">
        <v>10</v>
      </c>
      <c r="AR87" s="506">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02">
        <f ca="1">COUNTIF(INDIRECT("H"&amp;(ROW()+12*(($AO87-1)*3+$AP87)-ROW())/12+5):INDIRECT("S"&amp;(ROW()+12*(($AO87-1)*3+$AP87)-ROW())/12+5),AR87)</f>
        <v>0</v>
      </c>
      <c r="AT87" s="506"/>
      <c r="AV87" s="502">
        <f ca="1">IF(AND(AR87&gt;0,AS87&gt;0),COUNTIF(AV$6:AV86,"&gt;0")+1,0)</f>
        <v>0</v>
      </c>
      <c r="BF87" s="502">
        <v>1</v>
      </c>
      <c r="BH87" s="502">
        <f t="shared" ref="BH87" si="387">SUM(H87:H88)</f>
        <v>0</v>
      </c>
      <c r="BI87" s="502">
        <f t="shared" ref="BI87" si="388">SUM(I87:I88)</f>
        <v>0</v>
      </c>
      <c r="BJ87" s="502">
        <f t="shared" ref="BJ87" si="389">SUM(J87:J88)</f>
        <v>0</v>
      </c>
      <c r="BK87" s="502">
        <f t="shared" ref="BK87" si="390">SUM(K87:K88)</f>
        <v>0</v>
      </c>
      <c r="BL87" s="502">
        <f t="shared" ref="BL87" si="391">SUM(L87:L88)</f>
        <v>0</v>
      </c>
      <c r="BM87" s="502">
        <f t="shared" ref="BM87" si="392">SUM(M87:M88)</f>
        <v>0</v>
      </c>
      <c r="BN87" s="502">
        <f t="shared" ref="BN87" si="393">SUM(N87:N88)</f>
        <v>0</v>
      </c>
      <c r="BO87" s="502">
        <f t="shared" ref="BO87" si="394">SUM(O87:O88)</f>
        <v>0</v>
      </c>
      <c r="BP87" s="502">
        <f t="shared" ref="BP87" si="395">SUM(P87:P88)</f>
        <v>0</v>
      </c>
      <c r="BQ87" s="502">
        <f t="shared" ref="BQ87" si="396">SUM(Q87:Q88)</f>
        <v>0</v>
      </c>
      <c r="BR87" s="502">
        <f t="shared" ref="BR87" si="397">SUM(R87:R88)</f>
        <v>0</v>
      </c>
      <c r="BS87" s="502">
        <f t="shared" ref="BS87" si="398">SUM(S87:S88)</f>
        <v>0</v>
      </c>
      <c r="BU87" s="502">
        <f t="shared" ref="BU87" si="399">SUM(U87:U88)</f>
        <v>0</v>
      </c>
      <c r="BV87" s="502">
        <f t="shared" ref="BV87" si="400">SUM(V87:V88)</f>
        <v>0</v>
      </c>
      <c r="BW87" s="502">
        <f t="shared" ref="BW87" si="401">SUM(W87:W88)</f>
        <v>0</v>
      </c>
      <c r="BX87" s="502">
        <f t="shared" ref="BX87" si="402">SUM(X87:X88)</f>
        <v>0</v>
      </c>
      <c r="BY87" s="502">
        <f t="shared" ref="BY87" si="403">SUM(Y87:Y88)</f>
        <v>0</v>
      </c>
      <c r="BZ87" s="502">
        <f t="shared" ref="BZ87" si="404">SUM(Z87:Z88)</f>
        <v>0</v>
      </c>
      <c r="CA87" s="502">
        <f t="shared" ref="CA87" si="405">SUM(AA87:AA88)</f>
        <v>0</v>
      </c>
      <c r="CB87" s="502">
        <f t="shared" ref="CB87" si="406">SUM(AB87:AB88)</f>
        <v>0</v>
      </c>
      <c r="CC87" s="502">
        <f t="shared" ref="CC87" si="407">SUM(AC87:AC88)</f>
        <v>0</v>
      </c>
      <c r="CD87" s="502">
        <f t="shared" ref="CD87" si="408">SUM(AD87:AD88)</f>
        <v>0</v>
      </c>
      <c r="CE87" s="502">
        <f t="shared" ref="CE87" si="409">SUM(AE87:AE88)</f>
        <v>0</v>
      </c>
      <c r="CF87" s="502">
        <f t="shared" ref="CF87" si="410">SUM(AF87:AF88)</f>
        <v>0</v>
      </c>
    </row>
    <row r="88" spans="1:84">
      <c r="A88" s="1315"/>
      <c r="B88" s="1305"/>
      <c r="C88" s="1305"/>
      <c r="D88" s="1305"/>
      <c r="E88" s="1308"/>
      <c r="F88" s="1305"/>
      <c r="G88" s="310" t="s">
        <v>390</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311">
        <f t="shared" si="69"/>
        <v>0</v>
      </c>
      <c r="AO88" s="502">
        <v>3</v>
      </c>
      <c r="AP88" s="502">
        <v>1</v>
      </c>
      <c r="AQ88" s="502">
        <v>11</v>
      </c>
      <c r="AR88" s="506">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02">
        <f ca="1">COUNTIF(INDIRECT("H"&amp;(ROW()+12*(($AO88-1)*3+$AP88)-ROW())/12+5):INDIRECT("S"&amp;(ROW()+12*(($AO88-1)*3+$AP88)-ROW())/12+5),AR88)</f>
        <v>0</v>
      </c>
      <c r="AT88" s="506"/>
      <c r="AV88" s="502">
        <f ca="1">IF(AND(AR88&gt;0,AS88&gt;0),COUNTIF(AV$6:AV87,"&gt;0")+1,0)</f>
        <v>0</v>
      </c>
      <c r="BF88" s="502">
        <v>2</v>
      </c>
      <c r="BG88" s="502" t="s">
        <v>389</v>
      </c>
      <c r="BH88" s="502">
        <f t="shared" ref="BH88" si="411">IF(BH87+BU87&gt;40000,1,0)</f>
        <v>0</v>
      </c>
      <c r="BI88" s="502">
        <f t="shared" ref="BI88" si="412">IF(BI87+BV87&gt;40000,1,0)</f>
        <v>0</v>
      </c>
      <c r="BJ88" s="502">
        <f t="shared" ref="BJ88" si="413">IF(BJ87+BW87&gt;40000,1,0)</f>
        <v>0</v>
      </c>
      <c r="BK88" s="502">
        <f t="shared" ref="BK88" si="414">IF(BK87+BX87&gt;40000,1,0)</f>
        <v>0</v>
      </c>
      <c r="BL88" s="502">
        <f t="shared" ref="BL88" si="415">IF(BL87+BY87&gt;40000,1,0)</f>
        <v>0</v>
      </c>
      <c r="BM88" s="502">
        <f t="shared" ref="BM88" si="416">IF(BM87+BZ87&gt;40000,1,0)</f>
        <v>0</v>
      </c>
      <c r="BN88" s="502">
        <f t="shared" ref="BN88" si="417">IF(BN87+CA87&gt;40000,1,0)</f>
        <v>0</v>
      </c>
      <c r="BO88" s="502">
        <f t="shared" ref="BO88" si="418">IF(BO87+CB87&gt;40000,1,0)</f>
        <v>0</v>
      </c>
      <c r="BP88" s="502">
        <f t="shared" ref="BP88" si="419">IF(BP87+CC87&gt;40000,1,0)</f>
        <v>0</v>
      </c>
      <c r="BQ88" s="502">
        <f t="shared" ref="BQ88" si="420">IF(BQ87+CD87&gt;40000,1,0)</f>
        <v>0</v>
      </c>
      <c r="BR88" s="502">
        <f t="shared" ref="BR88" si="421">IF(BR87+CE87&gt;40000,1,0)</f>
        <v>0</v>
      </c>
      <c r="BS88" s="502">
        <f t="shared" ref="BS88" si="422">IF(BS87+CF87&gt;40000,1,0)</f>
        <v>0</v>
      </c>
    </row>
    <row r="89" spans="1:84">
      <c r="A89" s="1303"/>
      <c r="B89" s="1306"/>
      <c r="C89" s="1306"/>
      <c r="D89" s="1306"/>
      <c r="E89" s="1309"/>
      <c r="F89" s="1306"/>
      <c r="G89" s="314" t="s">
        <v>517</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313">
        <f t="shared" si="69"/>
        <v>0</v>
      </c>
      <c r="AO89" s="502">
        <v>3</v>
      </c>
      <c r="AP89" s="502">
        <v>1</v>
      </c>
      <c r="AQ89" s="502">
        <v>12</v>
      </c>
      <c r="AR89" s="506">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02">
        <f ca="1">COUNTIF(INDIRECT("H"&amp;(ROW()+12*(($AO89-1)*3+$AP89)-ROW())/12+5):INDIRECT("S"&amp;(ROW()+12*(($AO89-1)*3+$AP89)-ROW())/12+5),AR89)</f>
        <v>0</v>
      </c>
      <c r="AT89" s="506"/>
      <c r="AV89" s="502">
        <f ca="1">IF(AND(AR89&gt;0,AS89&gt;0),COUNTIF(AV$6:AV88,"&gt;0")+1,0)</f>
        <v>0</v>
      </c>
      <c r="BF89" s="502">
        <v>3</v>
      </c>
    </row>
    <row r="90" spans="1:84">
      <c r="A90" s="1302">
        <v>29</v>
      </c>
      <c r="B90" s="1304"/>
      <c r="C90" s="1304"/>
      <c r="D90" s="1304"/>
      <c r="E90" s="1307"/>
      <c r="F90" s="1304"/>
      <c r="G90" s="308" t="s">
        <v>391</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309">
        <f t="shared" si="69"/>
        <v>0</v>
      </c>
      <c r="AO90" s="502">
        <v>3</v>
      </c>
      <c r="AP90" s="502">
        <v>2</v>
      </c>
      <c r="AQ90" s="502">
        <v>1</v>
      </c>
      <c r="AR90" s="506">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02">
        <f ca="1">COUNTIF(INDIRECT("H"&amp;(ROW()+12*(($AO90-1)*3+$AP90)-ROW())/12+5):INDIRECT("S"&amp;(ROW()+12*(($AO90-1)*3+$AP90)-ROW())/12+5),AR90)</f>
        <v>0</v>
      </c>
      <c r="AT90" s="506"/>
      <c r="AV90" s="502">
        <f ca="1">IF(AND(AR90&gt;0,AS90&gt;0),COUNTIF(AV$6:AV89,"&gt;0")+1,0)</f>
        <v>0</v>
      </c>
      <c r="BF90" s="502">
        <v>1</v>
      </c>
      <c r="BH90" s="502">
        <f t="shared" ref="BH90" si="423">SUM(H90:H91)</f>
        <v>0</v>
      </c>
      <c r="BI90" s="502">
        <f t="shared" ref="BI90" si="424">SUM(I90:I91)</f>
        <v>0</v>
      </c>
      <c r="BJ90" s="502">
        <f t="shared" ref="BJ90" si="425">SUM(J90:J91)</f>
        <v>0</v>
      </c>
      <c r="BK90" s="502">
        <f t="shared" ref="BK90" si="426">SUM(K90:K91)</f>
        <v>0</v>
      </c>
      <c r="BL90" s="502">
        <f t="shared" ref="BL90" si="427">SUM(L90:L91)</f>
        <v>0</v>
      </c>
      <c r="BM90" s="502">
        <f t="shared" ref="BM90" si="428">SUM(M90:M91)</f>
        <v>0</v>
      </c>
      <c r="BN90" s="502">
        <f t="shared" ref="BN90" si="429">SUM(N90:N91)</f>
        <v>0</v>
      </c>
      <c r="BO90" s="502">
        <f t="shared" ref="BO90" si="430">SUM(O90:O91)</f>
        <v>0</v>
      </c>
      <c r="BP90" s="502">
        <f t="shared" ref="BP90" si="431">SUM(P90:P91)</f>
        <v>0</v>
      </c>
      <c r="BQ90" s="502">
        <f t="shared" ref="BQ90" si="432">SUM(Q90:Q91)</f>
        <v>0</v>
      </c>
      <c r="BR90" s="502">
        <f t="shared" ref="BR90" si="433">SUM(R90:R91)</f>
        <v>0</v>
      </c>
      <c r="BS90" s="502">
        <f t="shared" ref="BS90" si="434">SUM(S90:S91)</f>
        <v>0</v>
      </c>
      <c r="BU90" s="502">
        <f t="shared" ref="BU90" si="435">SUM(U90:U91)</f>
        <v>0</v>
      </c>
      <c r="BV90" s="502">
        <f t="shared" ref="BV90" si="436">SUM(V90:V91)</f>
        <v>0</v>
      </c>
      <c r="BW90" s="502">
        <f t="shared" ref="BW90" si="437">SUM(W90:W91)</f>
        <v>0</v>
      </c>
      <c r="BX90" s="502">
        <f t="shared" ref="BX90" si="438">SUM(X90:X91)</f>
        <v>0</v>
      </c>
      <c r="BY90" s="502">
        <f t="shared" ref="BY90" si="439">SUM(Y90:Y91)</f>
        <v>0</v>
      </c>
      <c r="BZ90" s="502">
        <f t="shared" ref="BZ90" si="440">SUM(Z90:Z91)</f>
        <v>0</v>
      </c>
      <c r="CA90" s="502">
        <f t="shared" ref="CA90" si="441">SUM(AA90:AA91)</f>
        <v>0</v>
      </c>
      <c r="CB90" s="502">
        <f t="shared" ref="CB90" si="442">SUM(AB90:AB91)</f>
        <v>0</v>
      </c>
      <c r="CC90" s="502">
        <f t="shared" ref="CC90" si="443">SUM(AC90:AC91)</f>
        <v>0</v>
      </c>
      <c r="CD90" s="502">
        <f t="shared" ref="CD90" si="444">SUM(AD90:AD91)</f>
        <v>0</v>
      </c>
      <c r="CE90" s="502">
        <f t="shared" ref="CE90" si="445">SUM(AE90:AE91)</f>
        <v>0</v>
      </c>
      <c r="CF90" s="502">
        <f t="shared" ref="CF90" si="446">SUM(AF90:AF91)</f>
        <v>0</v>
      </c>
    </row>
    <row r="91" spans="1:84">
      <c r="A91" s="1315"/>
      <c r="B91" s="1305"/>
      <c r="C91" s="1305"/>
      <c r="D91" s="1305"/>
      <c r="E91" s="1308"/>
      <c r="F91" s="1305"/>
      <c r="G91" s="310" t="s">
        <v>390</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311">
        <f t="shared" si="69"/>
        <v>0</v>
      </c>
      <c r="AO91" s="502">
        <v>3</v>
      </c>
      <c r="AP91" s="502">
        <v>2</v>
      </c>
      <c r="AQ91" s="502">
        <v>2</v>
      </c>
      <c r="AR91" s="506">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02">
        <f ca="1">COUNTIF(INDIRECT("H"&amp;(ROW()+12*(($AO91-1)*3+$AP91)-ROW())/12+5):INDIRECT("S"&amp;(ROW()+12*(($AO91-1)*3+$AP91)-ROW())/12+5),AR91)</f>
        <v>0</v>
      </c>
      <c r="AT91" s="506"/>
      <c r="AV91" s="502">
        <f ca="1">IF(AND(AR91&gt;0,AS91&gt;0),COUNTIF(AV$6:AV90,"&gt;0")+1,0)</f>
        <v>0</v>
      </c>
      <c r="BF91" s="502">
        <v>2</v>
      </c>
      <c r="BG91" s="502" t="s">
        <v>389</v>
      </c>
      <c r="BH91" s="502">
        <f t="shared" ref="BH91" si="447">IF(BH90+BU90&gt;40000,1,0)</f>
        <v>0</v>
      </c>
      <c r="BI91" s="502">
        <f t="shared" ref="BI91" si="448">IF(BI90+BV90&gt;40000,1,0)</f>
        <v>0</v>
      </c>
      <c r="BJ91" s="502">
        <f t="shared" ref="BJ91" si="449">IF(BJ90+BW90&gt;40000,1,0)</f>
        <v>0</v>
      </c>
      <c r="BK91" s="502">
        <f t="shared" ref="BK91" si="450">IF(BK90+BX90&gt;40000,1,0)</f>
        <v>0</v>
      </c>
      <c r="BL91" s="502">
        <f t="shared" ref="BL91" si="451">IF(BL90+BY90&gt;40000,1,0)</f>
        <v>0</v>
      </c>
      <c r="BM91" s="502">
        <f t="shared" ref="BM91" si="452">IF(BM90+BZ90&gt;40000,1,0)</f>
        <v>0</v>
      </c>
      <c r="BN91" s="502">
        <f t="shared" ref="BN91" si="453">IF(BN90+CA90&gt;40000,1,0)</f>
        <v>0</v>
      </c>
      <c r="BO91" s="502">
        <f t="shared" ref="BO91" si="454">IF(BO90+CB90&gt;40000,1,0)</f>
        <v>0</v>
      </c>
      <c r="BP91" s="502">
        <f t="shared" ref="BP91" si="455">IF(BP90+CC90&gt;40000,1,0)</f>
        <v>0</v>
      </c>
      <c r="BQ91" s="502">
        <f t="shared" ref="BQ91" si="456">IF(BQ90+CD90&gt;40000,1,0)</f>
        <v>0</v>
      </c>
      <c r="BR91" s="502">
        <f t="shared" ref="BR91" si="457">IF(BR90+CE90&gt;40000,1,0)</f>
        <v>0</v>
      </c>
      <c r="BS91" s="502">
        <f t="shared" ref="BS91" si="458">IF(BS90+CF90&gt;40000,1,0)</f>
        <v>0</v>
      </c>
    </row>
    <row r="92" spans="1:84">
      <c r="A92" s="1303"/>
      <c r="B92" s="1306"/>
      <c r="C92" s="1306"/>
      <c r="D92" s="1306"/>
      <c r="E92" s="1309"/>
      <c r="F92" s="1306"/>
      <c r="G92" s="314" t="s">
        <v>517</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313">
        <f t="shared" si="69"/>
        <v>0</v>
      </c>
      <c r="AO92" s="502">
        <v>3</v>
      </c>
      <c r="AP92" s="502">
        <v>2</v>
      </c>
      <c r="AQ92" s="502">
        <v>3</v>
      </c>
      <c r="AR92" s="506">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02">
        <f ca="1">COUNTIF(INDIRECT("H"&amp;(ROW()+12*(($AO92-1)*3+$AP92)-ROW())/12+5):INDIRECT("S"&amp;(ROW()+12*(($AO92-1)*3+$AP92)-ROW())/12+5),AR92)</f>
        <v>0</v>
      </c>
      <c r="AT92" s="506"/>
      <c r="AV92" s="502">
        <f ca="1">IF(AND(AR92&gt;0,AS92&gt;0),COUNTIF(AV$6:AV91,"&gt;0")+1,0)</f>
        <v>0</v>
      </c>
      <c r="BF92" s="502">
        <v>3</v>
      </c>
    </row>
    <row r="93" spans="1:84">
      <c r="A93" s="1302">
        <v>30</v>
      </c>
      <c r="B93" s="1304"/>
      <c r="C93" s="1304"/>
      <c r="D93" s="1304"/>
      <c r="E93" s="1307"/>
      <c r="F93" s="1304"/>
      <c r="G93" s="308" t="s">
        <v>391</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309">
        <f t="shared" si="69"/>
        <v>0</v>
      </c>
      <c r="AO93" s="502">
        <v>3</v>
      </c>
      <c r="AP93" s="502">
        <v>2</v>
      </c>
      <c r="AQ93" s="502">
        <v>4</v>
      </c>
      <c r="AR93" s="506">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02">
        <f ca="1">COUNTIF(INDIRECT("H"&amp;(ROW()+12*(($AO93-1)*3+$AP93)-ROW())/12+5):INDIRECT("S"&amp;(ROW()+12*(($AO93-1)*3+$AP93)-ROW())/12+5),AR93)</f>
        <v>0</v>
      </c>
      <c r="AT93" s="506"/>
      <c r="AV93" s="502">
        <f ca="1">IF(AND(AR93&gt;0,AS93&gt;0),COUNTIF(AV$6:AV92,"&gt;0")+1,0)</f>
        <v>0</v>
      </c>
      <c r="BF93" s="502">
        <v>1</v>
      </c>
      <c r="BH93" s="502">
        <f t="shared" ref="BH93" si="459">SUM(H93:H94)</f>
        <v>0</v>
      </c>
      <c r="BI93" s="502">
        <f t="shared" ref="BI93" si="460">SUM(I93:I94)</f>
        <v>0</v>
      </c>
      <c r="BJ93" s="502">
        <f t="shared" ref="BJ93" si="461">SUM(J93:J94)</f>
        <v>0</v>
      </c>
      <c r="BK93" s="502">
        <f t="shared" ref="BK93" si="462">SUM(K93:K94)</f>
        <v>0</v>
      </c>
      <c r="BL93" s="502">
        <f t="shared" ref="BL93" si="463">SUM(L93:L94)</f>
        <v>0</v>
      </c>
      <c r="BM93" s="502">
        <f t="shared" ref="BM93" si="464">SUM(M93:M94)</f>
        <v>0</v>
      </c>
      <c r="BN93" s="502">
        <f t="shared" ref="BN93" si="465">SUM(N93:N94)</f>
        <v>0</v>
      </c>
      <c r="BO93" s="502">
        <f t="shared" ref="BO93" si="466">SUM(O93:O94)</f>
        <v>0</v>
      </c>
      <c r="BP93" s="502">
        <f t="shared" ref="BP93" si="467">SUM(P93:P94)</f>
        <v>0</v>
      </c>
      <c r="BQ93" s="502">
        <f t="shared" ref="BQ93" si="468">SUM(Q93:Q94)</f>
        <v>0</v>
      </c>
      <c r="BR93" s="502">
        <f t="shared" ref="BR93" si="469">SUM(R93:R94)</f>
        <v>0</v>
      </c>
      <c r="BS93" s="502">
        <f t="shared" ref="BS93" si="470">SUM(S93:S94)</f>
        <v>0</v>
      </c>
      <c r="BU93" s="502">
        <f t="shared" ref="BU93" si="471">SUM(U93:U94)</f>
        <v>0</v>
      </c>
      <c r="BV93" s="502">
        <f t="shared" ref="BV93" si="472">SUM(V93:V94)</f>
        <v>0</v>
      </c>
      <c r="BW93" s="502">
        <f t="shared" ref="BW93" si="473">SUM(W93:W94)</f>
        <v>0</v>
      </c>
      <c r="BX93" s="502">
        <f t="shared" ref="BX93" si="474">SUM(X93:X94)</f>
        <v>0</v>
      </c>
      <c r="BY93" s="502">
        <f t="shared" ref="BY93" si="475">SUM(Y93:Y94)</f>
        <v>0</v>
      </c>
      <c r="BZ93" s="502">
        <f t="shared" ref="BZ93" si="476">SUM(Z93:Z94)</f>
        <v>0</v>
      </c>
      <c r="CA93" s="502">
        <f t="shared" ref="CA93" si="477">SUM(AA93:AA94)</f>
        <v>0</v>
      </c>
      <c r="CB93" s="502">
        <f t="shared" ref="CB93" si="478">SUM(AB93:AB94)</f>
        <v>0</v>
      </c>
      <c r="CC93" s="502">
        <f t="shared" ref="CC93" si="479">SUM(AC93:AC94)</f>
        <v>0</v>
      </c>
      <c r="CD93" s="502">
        <f t="shared" ref="CD93" si="480">SUM(AD93:AD94)</f>
        <v>0</v>
      </c>
      <c r="CE93" s="502">
        <f t="shared" ref="CE93" si="481">SUM(AE93:AE94)</f>
        <v>0</v>
      </c>
      <c r="CF93" s="502">
        <f t="shared" ref="CF93" si="482">SUM(AF93:AF94)</f>
        <v>0</v>
      </c>
    </row>
    <row r="94" spans="1:84">
      <c r="A94" s="1315"/>
      <c r="B94" s="1305"/>
      <c r="C94" s="1305"/>
      <c r="D94" s="1305"/>
      <c r="E94" s="1308"/>
      <c r="F94" s="1305"/>
      <c r="G94" s="310" t="s">
        <v>390</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311">
        <f t="shared" si="69"/>
        <v>0</v>
      </c>
      <c r="AO94" s="502">
        <v>3</v>
      </c>
      <c r="AP94" s="502">
        <v>2</v>
      </c>
      <c r="AQ94" s="502">
        <v>5</v>
      </c>
      <c r="AR94" s="506">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02">
        <f ca="1">COUNTIF(INDIRECT("H"&amp;(ROW()+12*(($AO94-1)*3+$AP94)-ROW())/12+5):INDIRECT("S"&amp;(ROW()+12*(($AO94-1)*3+$AP94)-ROW())/12+5),AR94)</f>
        <v>0</v>
      </c>
      <c r="AT94" s="506"/>
      <c r="AV94" s="502">
        <f ca="1">IF(AND(AR94&gt;0,AS94&gt;0),COUNTIF(AV$6:AV93,"&gt;0")+1,0)</f>
        <v>0</v>
      </c>
      <c r="BF94" s="502">
        <v>2</v>
      </c>
      <c r="BG94" s="502" t="s">
        <v>389</v>
      </c>
      <c r="BH94" s="502">
        <f t="shared" ref="BH94" si="483">IF(BH93+BU93&gt;40000,1,0)</f>
        <v>0</v>
      </c>
      <c r="BI94" s="502">
        <f t="shared" ref="BI94" si="484">IF(BI93+BV93&gt;40000,1,0)</f>
        <v>0</v>
      </c>
      <c r="BJ94" s="502">
        <f t="shared" ref="BJ94" si="485">IF(BJ93+BW93&gt;40000,1,0)</f>
        <v>0</v>
      </c>
      <c r="BK94" s="502">
        <f t="shared" ref="BK94" si="486">IF(BK93+BX93&gt;40000,1,0)</f>
        <v>0</v>
      </c>
      <c r="BL94" s="502">
        <f t="shared" ref="BL94" si="487">IF(BL93+BY93&gt;40000,1,0)</f>
        <v>0</v>
      </c>
      <c r="BM94" s="502">
        <f t="shared" ref="BM94" si="488">IF(BM93+BZ93&gt;40000,1,0)</f>
        <v>0</v>
      </c>
      <c r="BN94" s="502">
        <f t="shared" ref="BN94" si="489">IF(BN93+CA93&gt;40000,1,0)</f>
        <v>0</v>
      </c>
      <c r="BO94" s="502">
        <f t="shared" ref="BO94" si="490">IF(BO93+CB93&gt;40000,1,0)</f>
        <v>0</v>
      </c>
      <c r="BP94" s="502">
        <f t="shared" ref="BP94" si="491">IF(BP93+CC93&gt;40000,1,0)</f>
        <v>0</v>
      </c>
      <c r="BQ94" s="502">
        <f t="shared" ref="BQ94" si="492">IF(BQ93+CD93&gt;40000,1,0)</f>
        <v>0</v>
      </c>
      <c r="BR94" s="502">
        <f t="shared" ref="BR94" si="493">IF(BR93+CE93&gt;40000,1,0)</f>
        <v>0</v>
      </c>
      <c r="BS94" s="502">
        <f t="shared" ref="BS94" si="494">IF(BS93+CF93&gt;40000,1,0)</f>
        <v>0</v>
      </c>
    </row>
    <row r="95" spans="1:84">
      <c r="A95" s="1303"/>
      <c r="B95" s="1306"/>
      <c r="C95" s="1306"/>
      <c r="D95" s="1306"/>
      <c r="E95" s="1309"/>
      <c r="F95" s="1306"/>
      <c r="G95" s="314" t="s">
        <v>517</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313">
        <f t="shared" si="69"/>
        <v>0</v>
      </c>
      <c r="AO95" s="502">
        <v>3</v>
      </c>
      <c r="AP95" s="502">
        <v>2</v>
      </c>
      <c r="AQ95" s="502">
        <v>6</v>
      </c>
      <c r="AR95" s="506">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02">
        <f ca="1">COUNTIF(INDIRECT("H"&amp;(ROW()+12*(($AO95-1)*3+$AP95)-ROW())/12+5):INDIRECT("S"&amp;(ROW()+12*(($AO95-1)*3+$AP95)-ROW())/12+5),AR95)</f>
        <v>0</v>
      </c>
      <c r="AT95" s="506"/>
      <c r="AV95" s="502">
        <f ca="1">IF(AND(AR95&gt;0,AS95&gt;0),COUNTIF(AV$6:AV94,"&gt;0")+1,0)</f>
        <v>0</v>
      </c>
      <c r="BF95" s="502">
        <v>3</v>
      </c>
    </row>
    <row r="96" spans="1:84">
      <c r="AO96" s="502">
        <v>3</v>
      </c>
      <c r="AP96" s="502">
        <v>2</v>
      </c>
      <c r="AQ96" s="502">
        <v>7</v>
      </c>
      <c r="AR96" s="506">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02">
        <f ca="1">COUNTIF(INDIRECT("H"&amp;(ROW()+12*(($AO96-1)*3+$AP96)-ROW())/12+5):INDIRECT("S"&amp;(ROW()+12*(($AO96-1)*3+$AP96)-ROW())/12+5),AR96)</f>
        <v>0</v>
      </c>
      <c r="AT96" s="506"/>
      <c r="AV96" s="502">
        <f ca="1">IF(AND(AR96&gt;0,AS96&gt;0),COUNTIF(AV$6:AV95,"&gt;0")+1,0)</f>
        <v>0</v>
      </c>
    </row>
    <row r="97" spans="41:48">
      <c r="AO97" s="502">
        <v>3</v>
      </c>
      <c r="AP97" s="502">
        <v>2</v>
      </c>
      <c r="AQ97" s="502">
        <v>8</v>
      </c>
      <c r="AR97" s="506">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02">
        <f ca="1">COUNTIF(INDIRECT("H"&amp;(ROW()+12*(($AO97-1)*3+$AP97)-ROW())/12+5):INDIRECT("S"&amp;(ROW()+12*(($AO97-1)*3+$AP97)-ROW())/12+5),AR97)</f>
        <v>0</v>
      </c>
      <c r="AT97" s="506"/>
      <c r="AV97" s="502">
        <f ca="1">IF(AND(AR97&gt;0,AS97&gt;0),COUNTIF(AV$6:AV96,"&gt;0")+1,0)</f>
        <v>0</v>
      </c>
    </row>
    <row r="98" spans="41:48">
      <c r="AO98" s="502">
        <v>3</v>
      </c>
      <c r="AP98" s="502">
        <v>2</v>
      </c>
      <c r="AQ98" s="502">
        <v>9</v>
      </c>
      <c r="AR98" s="506">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02">
        <f ca="1">COUNTIF(INDIRECT("H"&amp;(ROW()+12*(($AO98-1)*3+$AP98)-ROW())/12+5):INDIRECT("S"&amp;(ROW()+12*(($AO98-1)*3+$AP98)-ROW())/12+5),AR98)</f>
        <v>0</v>
      </c>
      <c r="AT98" s="506"/>
      <c r="AV98" s="502">
        <f ca="1">IF(AND(AR98&gt;0,AS98&gt;0),COUNTIF(AV$6:AV97,"&gt;0")+1,0)</f>
        <v>0</v>
      </c>
    </row>
    <row r="99" spans="41:48">
      <c r="AO99" s="502">
        <v>3</v>
      </c>
      <c r="AP99" s="502">
        <v>2</v>
      </c>
      <c r="AQ99" s="502">
        <v>10</v>
      </c>
      <c r="AR99" s="506">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02">
        <f ca="1">COUNTIF(INDIRECT("H"&amp;(ROW()+12*(($AO99-1)*3+$AP99)-ROW())/12+5):INDIRECT("S"&amp;(ROW()+12*(($AO99-1)*3+$AP99)-ROW())/12+5),AR99)</f>
        <v>0</v>
      </c>
      <c r="AT99" s="506"/>
      <c r="AV99" s="502">
        <f ca="1">IF(AND(AR99&gt;0,AS99&gt;0),COUNTIF(AV$6:AV98,"&gt;0")+1,0)</f>
        <v>0</v>
      </c>
    </row>
    <row r="100" spans="41:48">
      <c r="AO100" s="502">
        <v>3</v>
      </c>
      <c r="AP100" s="502">
        <v>2</v>
      </c>
      <c r="AQ100" s="502">
        <v>11</v>
      </c>
      <c r="AR100" s="506">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02">
        <f ca="1">COUNTIF(INDIRECT("H"&amp;(ROW()+12*(($AO100-1)*3+$AP100)-ROW())/12+5):INDIRECT("S"&amp;(ROW()+12*(($AO100-1)*3+$AP100)-ROW())/12+5),AR100)</f>
        <v>0</v>
      </c>
      <c r="AT100" s="506"/>
      <c r="AV100" s="502">
        <f ca="1">IF(AND(AR100&gt;0,AS100&gt;0),COUNTIF(AV$6:AV99,"&gt;0")+1,0)</f>
        <v>0</v>
      </c>
    </row>
    <row r="101" spans="41:48">
      <c r="AO101" s="502">
        <v>3</v>
      </c>
      <c r="AP101" s="502">
        <v>2</v>
      </c>
      <c r="AQ101" s="502">
        <v>12</v>
      </c>
      <c r="AR101" s="506">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02">
        <f ca="1">COUNTIF(INDIRECT("H"&amp;(ROW()+12*(($AO101-1)*3+$AP101)-ROW())/12+5):INDIRECT("S"&amp;(ROW()+12*(($AO101-1)*3+$AP101)-ROW())/12+5),AR101)</f>
        <v>0</v>
      </c>
      <c r="AT101" s="506"/>
      <c r="AV101" s="502">
        <f ca="1">IF(AND(AR101&gt;0,AS101&gt;0),COUNTIF(AV$6:AV100,"&gt;0")+1,0)</f>
        <v>0</v>
      </c>
    </row>
    <row r="102" spans="41:48">
      <c r="AO102" s="502">
        <v>3</v>
      </c>
      <c r="AP102" s="502">
        <v>3</v>
      </c>
      <c r="AQ102" s="502">
        <v>1</v>
      </c>
      <c r="AR102" s="506">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02">
        <f ca="1">COUNTIF(INDIRECT("H"&amp;(ROW()+12*(($AO102-1)*3+$AP102)-ROW())/12+5):INDIRECT("S"&amp;(ROW()+12*(($AO102-1)*3+$AP102)-ROW())/12+5),AR102)</f>
        <v>0</v>
      </c>
      <c r="AT102" s="506"/>
      <c r="AV102" s="502">
        <f ca="1">IF(AND(AR102&gt;0,AS102&gt;0),COUNTIF(AV$6:AV101,"&gt;0")+1,0)</f>
        <v>0</v>
      </c>
    </row>
    <row r="103" spans="41:48">
      <c r="AO103" s="502">
        <v>3</v>
      </c>
      <c r="AP103" s="502">
        <v>3</v>
      </c>
      <c r="AQ103" s="502">
        <v>2</v>
      </c>
      <c r="AR103" s="506">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02">
        <f ca="1">COUNTIF(INDIRECT("H"&amp;(ROW()+12*(($AO103-1)*3+$AP103)-ROW())/12+5):INDIRECT("S"&amp;(ROW()+12*(($AO103-1)*3+$AP103)-ROW())/12+5),AR103)</f>
        <v>0</v>
      </c>
      <c r="AT103" s="506"/>
      <c r="AV103" s="502">
        <f ca="1">IF(AND(AR103&gt;0,AS103&gt;0),COUNTIF(AV$6:AV102,"&gt;0")+1,0)</f>
        <v>0</v>
      </c>
    </row>
    <row r="104" spans="41:48">
      <c r="AO104" s="502">
        <v>3</v>
      </c>
      <c r="AP104" s="502">
        <v>3</v>
      </c>
      <c r="AQ104" s="502">
        <v>3</v>
      </c>
      <c r="AR104" s="506">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02">
        <f ca="1">COUNTIF(INDIRECT("H"&amp;(ROW()+12*(($AO104-1)*3+$AP104)-ROW())/12+5):INDIRECT("S"&amp;(ROW()+12*(($AO104-1)*3+$AP104)-ROW())/12+5),AR104)</f>
        <v>0</v>
      </c>
      <c r="AT104" s="506"/>
      <c r="AV104" s="502">
        <f ca="1">IF(AND(AR104&gt;0,AS104&gt;0),COUNTIF(AV$6:AV103,"&gt;0")+1,0)</f>
        <v>0</v>
      </c>
    </row>
    <row r="105" spans="41:48">
      <c r="AO105" s="502">
        <v>3</v>
      </c>
      <c r="AP105" s="502">
        <v>3</v>
      </c>
      <c r="AQ105" s="502">
        <v>4</v>
      </c>
      <c r="AR105" s="506">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02">
        <f ca="1">COUNTIF(INDIRECT("H"&amp;(ROW()+12*(($AO105-1)*3+$AP105)-ROW())/12+5):INDIRECT("S"&amp;(ROW()+12*(($AO105-1)*3+$AP105)-ROW())/12+5),AR105)</f>
        <v>0</v>
      </c>
      <c r="AT105" s="506"/>
      <c r="AV105" s="502">
        <f ca="1">IF(AND(AR105&gt;0,AS105&gt;0),COUNTIF(AV$6:AV104,"&gt;0")+1,0)</f>
        <v>0</v>
      </c>
    </row>
    <row r="106" spans="41:48">
      <c r="AO106" s="502">
        <v>3</v>
      </c>
      <c r="AP106" s="502">
        <v>3</v>
      </c>
      <c r="AQ106" s="502">
        <v>5</v>
      </c>
      <c r="AR106" s="506">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02">
        <f ca="1">COUNTIF(INDIRECT("H"&amp;(ROW()+12*(($AO106-1)*3+$AP106)-ROW())/12+5):INDIRECT("S"&amp;(ROW()+12*(($AO106-1)*3+$AP106)-ROW())/12+5),AR106)</f>
        <v>0</v>
      </c>
      <c r="AT106" s="506"/>
      <c r="AV106" s="502">
        <f ca="1">IF(AND(AR106&gt;0,AS106&gt;0),COUNTIF(AV$6:AV105,"&gt;0")+1,0)</f>
        <v>0</v>
      </c>
    </row>
    <row r="107" spans="41:48">
      <c r="AO107" s="502">
        <v>3</v>
      </c>
      <c r="AP107" s="502">
        <v>3</v>
      </c>
      <c r="AQ107" s="502">
        <v>6</v>
      </c>
      <c r="AR107" s="506">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02">
        <f ca="1">COUNTIF(INDIRECT("H"&amp;(ROW()+12*(($AO107-1)*3+$AP107)-ROW())/12+5):INDIRECT("S"&amp;(ROW()+12*(($AO107-1)*3+$AP107)-ROW())/12+5),AR107)</f>
        <v>0</v>
      </c>
      <c r="AT107" s="506"/>
      <c r="AV107" s="502">
        <f ca="1">IF(AND(AR107&gt;0,AS107&gt;0),COUNTIF(AV$6:AV106,"&gt;0")+1,0)</f>
        <v>0</v>
      </c>
    </row>
    <row r="108" spans="41:48">
      <c r="AO108" s="502">
        <v>3</v>
      </c>
      <c r="AP108" s="502">
        <v>3</v>
      </c>
      <c r="AQ108" s="502">
        <v>7</v>
      </c>
      <c r="AR108" s="506">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02">
        <f ca="1">COUNTIF(INDIRECT("H"&amp;(ROW()+12*(($AO108-1)*3+$AP108)-ROW())/12+5):INDIRECT("S"&amp;(ROW()+12*(($AO108-1)*3+$AP108)-ROW())/12+5),AR108)</f>
        <v>0</v>
      </c>
      <c r="AT108" s="506"/>
      <c r="AV108" s="502">
        <f ca="1">IF(AND(AR108&gt;0,AS108&gt;0),COUNTIF(AV$6:AV107,"&gt;0")+1,0)</f>
        <v>0</v>
      </c>
    </row>
    <row r="109" spans="41:48">
      <c r="AO109" s="502">
        <v>3</v>
      </c>
      <c r="AP109" s="502">
        <v>3</v>
      </c>
      <c r="AQ109" s="502">
        <v>8</v>
      </c>
      <c r="AR109" s="506">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02">
        <f ca="1">COUNTIF(INDIRECT("H"&amp;(ROW()+12*(($AO109-1)*3+$AP109)-ROW())/12+5):INDIRECT("S"&amp;(ROW()+12*(($AO109-1)*3+$AP109)-ROW())/12+5),AR109)</f>
        <v>0</v>
      </c>
      <c r="AT109" s="506"/>
      <c r="AV109" s="502">
        <f ca="1">IF(AND(AR109&gt;0,AS109&gt;0),COUNTIF(AV$6:AV108,"&gt;0")+1,0)</f>
        <v>0</v>
      </c>
    </row>
    <row r="110" spans="41:48">
      <c r="AO110" s="502">
        <v>3</v>
      </c>
      <c r="AP110" s="502">
        <v>3</v>
      </c>
      <c r="AQ110" s="502">
        <v>9</v>
      </c>
      <c r="AR110" s="506">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02">
        <f ca="1">COUNTIF(INDIRECT("H"&amp;(ROW()+12*(($AO110-1)*3+$AP110)-ROW())/12+5):INDIRECT("S"&amp;(ROW()+12*(($AO110-1)*3+$AP110)-ROW())/12+5),AR110)</f>
        <v>0</v>
      </c>
      <c r="AT110" s="506"/>
      <c r="AV110" s="502">
        <f ca="1">IF(AND(AR110&gt;0,AS110&gt;0),COUNTIF(AV$6:AV109,"&gt;0")+1,0)</f>
        <v>0</v>
      </c>
    </row>
    <row r="111" spans="41:48">
      <c r="AO111" s="502">
        <v>3</v>
      </c>
      <c r="AP111" s="502">
        <v>3</v>
      </c>
      <c r="AQ111" s="502">
        <v>10</v>
      </c>
      <c r="AR111" s="506">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02">
        <f ca="1">COUNTIF(INDIRECT("H"&amp;(ROW()+12*(($AO111-1)*3+$AP111)-ROW())/12+5):INDIRECT("S"&amp;(ROW()+12*(($AO111-1)*3+$AP111)-ROW())/12+5),AR111)</f>
        <v>0</v>
      </c>
      <c r="AT111" s="506"/>
      <c r="AV111" s="502">
        <f ca="1">IF(AND(AR111&gt;0,AS111&gt;0),COUNTIF(AV$6:AV110,"&gt;0")+1,0)</f>
        <v>0</v>
      </c>
    </row>
    <row r="112" spans="41:48">
      <c r="AO112" s="502">
        <v>3</v>
      </c>
      <c r="AP112" s="502">
        <v>3</v>
      </c>
      <c r="AQ112" s="502">
        <v>11</v>
      </c>
      <c r="AR112" s="506">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02">
        <f ca="1">COUNTIF(INDIRECT("H"&amp;(ROW()+12*(($AO112-1)*3+$AP112)-ROW())/12+5):INDIRECT("S"&amp;(ROW()+12*(($AO112-1)*3+$AP112)-ROW())/12+5),AR112)</f>
        <v>0</v>
      </c>
      <c r="AT112" s="506"/>
      <c r="AV112" s="502">
        <f ca="1">IF(AND(AR112&gt;0,AS112&gt;0),COUNTIF(AV$6:AV111,"&gt;0")+1,0)</f>
        <v>0</v>
      </c>
    </row>
    <row r="113" spans="41:48">
      <c r="AO113" s="502">
        <v>3</v>
      </c>
      <c r="AP113" s="502">
        <v>3</v>
      </c>
      <c r="AQ113" s="502">
        <v>12</v>
      </c>
      <c r="AR113" s="506">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02">
        <f ca="1">COUNTIF(INDIRECT("H"&amp;(ROW()+12*(($AO113-1)*3+$AP113)-ROW())/12+5):INDIRECT("S"&amp;(ROW()+12*(($AO113-1)*3+$AP113)-ROW())/12+5),AR113)</f>
        <v>0</v>
      </c>
      <c r="AT113" s="506"/>
      <c r="AV113" s="502">
        <f ca="1">IF(AND(AR113&gt;0,AS113&gt;0),COUNTIF(AV$6:AV112,"&gt;0")+1,0)</f>
        <v>0</v>
      </c>
    </row>
    <row r="114" spans="41:48">
      <c r="AO114" s="502">
        <v>4</v>
      </c>
      <c r="AP114" s="502">
        <v>1</v>
      </c>
      <c r="AQ114" s="502">
        <v>1</v>
      </c>
      <c r="AR114" s="506">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02">
        <f ca="1">COUNTIF(INDIRECT("H"&amp;(ROW()+12*(($AO114-1)*3+$AP114)-ROW())/12+5):INDIRECT("S"&amp;(ROW()+12*(($AO114-1)*3+$AP114)-ROW())/12+5),AR114)</f>
        <v>0</v>
      </c>
      <c r="AT114" s="506"/>
      <c r="AV114" s="502">
        <f ca="1">IF(AND(AR114&gt;0,AS114&gt;0),COUNTIF(AV$6:AV113,"&gt;0")+1,0)</f>
        <v>0</v>
      </c>
    </row>
    <row r="115" spans="41:48">
      <c r="AO115" s="502">
        <v>4</v>
      </c>
      <c r="AP115" s="502">
        <v>1</v>
      </c>
      <c r="AQ115" s="502">
        <v>2</v>
      </c>
      <c r="AR115" s="506">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02">
        <f ca="1">COUNTIF(INDIRECT("H"&amp;(ROW()+12*(($AO115-1)*3+$AP115)-ROW())/12+5):INDIRECT("S"&amp;(ROW()+12*(($AO115-1)*3+$AP115)-ROW())/12+5),AR115)</f>
        <v>0</v>
      </c>
      <c r="AT115" s="506"/>
      <c r="AV115" s="502">
        <f ca="1">IF(AND(AR115&gt;0,AS115&gt;0),COUNTIF(AV$6:AV114,"&gt;0")+1,0)</f>
        <v>0</v>
      </c>
    </row>
    <row r="116" spans="41:48">
      <c r="AO116" s="502">
        <v>4</v>
      </c>
      <c r="AP116" s="502">
        <v>1</v>
      </c>
      <c r="AQ116" s="502">
        <v>3</v>
      </c>
      <c r="AR116" s="506">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02">
        <f ca="1">COUNTIF(INDIRECT("H"&amp;(ROW()+12*(($AO116-1)*3+$AP116)-ROW())/12+5):INDIRECT("S"&amp;(ROW()+12*(($AO116-1)*3+$AP116)-ROW())/12+5),AR116)</f>
        <v>0</v>
      </c>
      <c r="AT116" s="506"/>
      <c r="AV116" s="502">
        <f ca="1">IF(AND(AR116&gt;0,AS116&gt;0),COUNTIF(AV$6:AV115,"&gt;0")+1,0)</f>
        <v>0</v>
      </c>
    </row>
    <row r="117" spans="41:48">
      <c r="AO117" s="502">
        <v>4</v>
      </c>
      <c r="AP117" s="502">
        <v>1</v>
      </c>
      <c r="AQ117" s="502">
        <v>4</v>
      </c>
      <c r="AR117" s="506">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02">
        <f ca="1">COUNTIF(INDIRECT("H"&amp;(ROW()+12*(($AO117-1)*3+$AP117)-ROW())/12+5):INDIRECT("S"&amp;(ROW()+12*(($AO117-1)*3+$AP117)-ROW())/12+5),AR117)</f>
        <v>0</v>
      </c>
      <c r="AT117" s="506"/>
      <c r="AV117" s="502">
        <f ca="1">IF(AND(AR117&gt;0,AS117&gt;0),COUNTIF(AV$6:AV116,"&gt;0")+1,0)</f>
        <v>0</v>
      </c>
    </row>
    <row r="118" spans="41:48">
      <c r="AO118" s="502">
        <v>4</v>
      </c>
      <c r="AP118" s="502">
        <v>1</v>
      </c>
      <c r="AQ118" s="502">
        <v>5</v>
      </c>
      <c r="AR118" s="506">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02">
        <f ca="1">COUNTIF(INDIRECT("H"&amp;(ROW()+12*(($AO118-1)*3+$AP118)-ROW())/12+5):INDIRECT("S"&amp;(ROW()+12*(($AO118-1)*3+$AP118)-ROW())/12+5),AR118)</f>
        <v>0</v>
      </c>
      <c r="AT118" s="506"/>
      <c r="AV118" s="502">
        <f ca="1">IF(AND(AR118&gt;0,AS118&gt;0),COUNTIF(AV$6:AV117,"&gt;0")+1,0)</f>
        <v>0</v>
      </c>
    </row>
    <row r="119" spans="41:48">
      <c r="AO119" s="502">
        <v>4</v>
      </c>
      <c r="AP119" s="502">
        <v>1</v>
      </c>
      <c r="AQ119" s="502">
        <v>6</v>
      </c>
      <c r="AR119" s="506">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02">
        <f ca="1">COUNTIF(INDIRECT("H"&amp;(ROW()+12*(($AO119-1)*3+$AP119)-ROW())/12+5):INDIRECT("S"&amp;(ROW()+12*(($AO119-1)*3+$AP119)-ROW())/12+5),AR119)</f>
        <v>0</v>
      </c>
      <c r="AT119" s="506"/>
      <c r="AV119" s="502">
        <f ca="1">IF(AND(AR119&gt;0,AS119&gt;0),COUNTIF(AV$6:AV118,"&gt;0")+1,0)</f>
        <v>0</v>
      </c>
    </row>
    <row r="120" spans="41:48">
      <c r="AO120" s="502">
        <v>4</v>
      </c>
      <c r="AP120" s="502">
        <v>1</v>
      </c>
      <c r="AQ120" s="502">
        <v>7</v>
      </c>
      <c r="AR120" s="506">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02">
        <f ca="1">COUNTIF(INDIRECT("H"&amp;(ROW()+12*(($AO120-1)*3+$AP120)-ROW())/12+5):INDIRECT("S"&amp;(ROW()+12*(($AO120-1)*3+$AP120)-ROW())/12+5),AR120)</f>
        <v>0</v>
      </c>
      <c r="AT120" s="506"/>
      <c r="AV120" s="502">
        <f ca="1">IF(AND(AR120&gt;0,AS120&gt;0),COUNTIF(AV$6:AV119,"&gt;0")+1,0)</f>
        <v>0</v>
      </c>
    </row>
    <row r="121" spans="41:48">
      <c r="AO121" s="502">
        <v>4</v>
      </c>
      <c r="AP121" s="502">
        <v>1</v>
      </c>
      <c r="AQ121" s="502">
        <v>8</v>
      </c>
      <c r="AR121" s="506">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02">
        <f ca="1">COUNTIF(INDIRECT("H"&amp;(ROW()+12*(($AO121-1)*3+$AP121)-ROW())/12+5):INDIRECT("S"&amp;(ROW()+12*(($AO121-1)*3+$AP121)-ROW())/12+5),AR121)</f>
        <v>0</v>
      </c>
      <c r="AT121" s="506"/>
      <c r="AV121" s="502">
        <f ca="1">IF(AND(AR121&gt;0,AS121&gt;0),COUNTIF(AV$6:AV120,"&gt;0")+1,0)</f>
        <v>0</v>
      </c>
    </row>
    <row r="122" spans="41:48">
      <c r="AO122" s="502">
        <v>4</v>
      </c>
      <c r="AP122" s="502">
        <v>1</v>
      </c>
      <c r="AQ122" s="502">
        <v>9</v>
      </c>
      <c r="AR122" s="506">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02">
        <f ca="1">COUNTIF(INDIRECT("H"&amp;(ROW()+12*(($AO122-1)*3+$AP122)-ROW())/12+5):INDIRECT("S"&amp;(ROW()+12*(($AO122-1)*3+$AP122)-ROW())/12+5),AR122)</f>
        <v>0</v>
      </c>
      <c r="AT122" s="506"/>
      <c r="AV122" s="502">
        <f ca="1">IF(AND(AR122&gt;0,AS122&gt;0),COUNTIF(AV$6:AV121,"&gt;0")+1,0)</f>
        <v>0</v>
      </c>
    </row>
    <row r="123" spans="41:48">
      <c r="AO123" s="502">
        <v>4</v>
      </c>
      <c r="AP123" s="502">
        <v>1</v>
      </c>
      <c r="AQ123" s="502">
        <v>10</v>
      </c>
      <c r="AR123" s="506">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02">
        <f ca="1">COUNTIF(INDIRECT("H"&amp;(ROW()+12*(($AO123-1)*3+$AP123)-ROW())/12+5):INDIRECT("S"&amp;(ROW()+12*(($AO123-1)*3+$AP123)-ROW())/12+5),AR123)</f>
        <v>0</v>
      </c>
      <c r="AT123" s="506"/>
      <c r="AV123" s="502">
        <f ca="1">IF(AND(AR123&gt;0,AS123&gt;0),COUNTIF(AV$6:AV122,"&gt;0")+1,0)</f>
        <v>0</v>
      </c>
    </row>
    <row r="124" spans="41:48">
      <c r="AO124" s="502">
        <v>4</v>
      </c>
      <c r="AP124" s="502">
        <v>1</v>
      </c>
      <c r="AQ124" s="502">
        <v>11</v>
      </c>
      <c r="AR124" s="506">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02">
        <f ca="1">COUNTIF(INDIRECT("H"&amp;(ROW()+12*(($AO124-1)*3+$AP124)-ROW())/12+5):INDIRECT("S"&amp;(ROW()+12*(($AO124-1)*3+$AP124)-ROW())/12+5),AR124)</f>
        <v>0</v>
      </c>
      <c r="AT124" s="506"/>
      <c r="AV124" s="502">
        <f ca="1">IF(AND(AR124&gt;0,AS124&gt;0),COUNTIF(AV$6:AV123,"&gt;0")+1,0)</f>
        <v>0</v>
      </c>
    </row>
    <row r="125" spans="41:48">
      <c r="AO125" s="502">
        <v>4</v>
      </c>
      <c r="AP125" s="502">
        <v>1</v>
      </c>
      <c r="AQ125" s="502">
        <v>12</v>
      </c>
      <c r="AR125" s="506">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02">
        <f ca="1">COUNTIF(INDIRECT("H"&amp;(ROW()+12*(($AO125-1)*3+$AP125)-ROW())/12+5):INDIRECT("S"&amp;(ROW()+12*(($AO125-1)*3+$AP125)-ROW())/12+5),AR125)</f>
        <v>0</v>
      </c>
      <c r="AT125" s="506"/>
      <c r="AV125" s="502">
        <f ca="1">IF(AND(AR125&gt;0,AS125&gt;0),COUNTIF(AV$6:AV124,"&gt;0")+1,0)</f>
        <v>0</v>
      </c>
    </row>
    <row r="126" spans="41:48">
      <c r="AO126" s="502">
        <v>4</v>
      </c>
      <c r="AP126" s="502">
        <v>2</v>
      </c>
      <c r="AQ126" s="502">
        <v>1</v>
      </c>
      <c r="AR126" s="506">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02">
        <f ca="1">COUNTIF(INDIRECT("H"&amp;(ROW()+12*(($AO126-1)*3+$AP126)-ROW())/12+5):INDIRECT("S"&amp;(ROW()+12*(($AO126-1)*3+$AP126)-ROW())/12+5),AR126)</f>
        <v>0</v>
      </c>
      <c r="AT126" s="506"/>
      <c r="AV126" s="502">
        <f ca="1">IF(AND(AR126&gt;0,AS126&gt;0),COUNTIF(AV$6:AV125,"&gt;0")+1,0)</f>
        <v>0</v>
      </c>
    </row>
    <row r="127" spans="41:48">
      <c r="AO127" s="502">
        <v>4</v>
      </c>
      <c r="AP127" s="502">
        <v>2</v>
      </c>
      <c r="AQ127" s="502">
        <v>2</v>
      </c>
      <c r="AR127" s="506">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02">
        <f ca="1">COUNTIF(INDIRECT("H"&amp;(ROW()+12*(($AO127-1)*3+$AP127)-ROW())/12+5):INDIRECT("S"&amp;(ROW()+12*(($AO127-1)*3+$AP127)-ROW())/12+5),AR127)</f>
        <v>0</v>
      </c>
      <c r="AT127" s="506"/>
      <c r="AV127" s="502">
        <f ca="1">IF(AND(AR127&gt;0,AS127&gt;0),COUNTIF(AV$6:AV126,"&gt;0")+1,0)</f>
        <v>0</v>
      </c>
    </row>
    <row r="128" spans="41:48">
      <c r="AO128" s="502">
        <v>4</v>
      </c>
      <c r="AP128" s="502">
        <v>2</v>
      </c>
      <c r="AQ128" s="502">
        <v>3</v>
      </c>
      <c r="AR128" s="506">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02">
        <f ca="1">COUNTIF(INDIRECT("H"&amp;(ROW()+12*(($AO128-1)*3+$AP128)-ROW())/12+5):INDIRECT("S"&amp;(ROW()+12*(($AO128-1)*3+$AP128)-ROW())/12+5),AR128)</f>
        <v>0</v>
      </c>
      <c r="AT128" s="506"/>
      <c r="AV128" s="502">
        <f ca="1">IF(AND(AR128&gt;0,AS128&gt;0),COUNTIF(AV$6:AV127,"&gt;0")+1,0)</f>
        <v>0</v>
      </c>
    </row>
    <row r="129" spans="41:48">
      <c r="AO129" s="502">
        <v>4</v>
      </c>
      <c r="AP129" s="502">
        <v>2</v>
      </c>
      <c r="AQ129" s="502">
        <v>4</v>
      </c>
      <c r="AR129" s="506">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02">
        <f ca="1">COUNTIF(INDIRECT("H"&amp;(ROW()+12*(($AO129-1)*3+$AP129)-ROW())/12+5):INDIRECT("S"&amp;(ROW()+12*(($AO129-1)*3+$AP129)-ROW())/12+5),AR129)</f>
        <v>0</v>
      </c>
      <c r="AT129" s="506"/>
      <c r="AV129" s="502">
        <f ca="1">IF(AND(AR129&gt;0,AS129&gt;0),COUNTIF(AV$6:AV128,"&gt;0")+1,0)</f>
        <v>0</v>
      </c>
    </row>
    <row r="130" spans="41:48">
      <c r="AO130" s="502">
        <v>4</v>
      </c>
      <c r="AP130" s="502">
        <v>2</v>
      </c>
      <c r="AQ130" s="502">
        <v>5</v>
      </c>
      <c r="AR130" s="506">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02">
        <f ca="1">COUNTIF(INDIRECT("H"&amp;(ROW()+12*(($AO130-1)*3+$AP130)-ROW())/12+5):INDIRECT("S"&amp;(ROW()+12*(($AO130-1)*3+$AP130)-ROW())/12+5),AR130)</f>
        <v>0</v>
      </c>
      <c r="AT130" s="506"/>
      <c r="AV130" s="502">
        <f ca="1">IF(AND(AR130&gt;0,AS130&gt;0),COUNTIF(AV$6:AV129,"&gt;0")+1,0)</f>
        <v>0</v>
      </c>
    </row>
    <row r="131" spans="41:48">
      <c r="AO131" s="502">
        <v>4</v>
      </c>
      <c r="AP131" s="502">
        <v>2</v>
      </c>
      <c r="AQ131" s="502">
        <v>6</v>
      </c>
      <c r="AR131" s="506">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02">
        <f ca="1">COUNTIF(INDIRECT("H"&amp;(ROW()+12*(($AO131-1)*3+$AP131)-ROW())/12+5):INDIRECT("S"&amp;(ROW()+12*(($AO131-1)*3+$AP131)-ROW())/12+5),AR131)</f>
        <v>0</v>
      </c>
      <c r="AT131" s="506"/>
      <c r="AV131" s="502">
        <f ca="1">IF(AND(AR131&gt;0,AS131&gt;0),COUNTIF(AV$6:AV130,"&gt;0")+1,0)</f>
        <v>0</v>
      </c>
    </row>
    <row r="132" spans="41:48">
      <c r="AO132" s="502">
        <v>4</v>
      </c>
      <c r="AP132" s="502">
        <v>2</v>
      </c>
      <c r="AQ132" s="502">
        <v>7</v>
      </c>
      <c r="AR132" s="506">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02">
        <f ca="1">COUNTIF(INDIRECT("H"&amp;(ROW()+12*(($AO132-1)*3+$AP132)-ROW())/12+5):INDIRECT("S"&amp;(ROW()+12*(($AO132-1)*3+$AP132)-ROW())/12+5),AR132)</f>
        <v>0</v>
      </c>
      <c r="AT132" s="506"/>
      <c r="AV132" s="502">
        <f ca="1">IF(AND(AR132&gt;0,AS132&gt;0),COUNTIF(AV$6:AV131,"&gt;0")+1,0)</f>
        <v>0</v>
      </c>
    </row>
    <row r="133" spans="41:48">
      <c r="AO133" s="502">
        <v>4</v>
      </c>
      <c r="AP133" s="502">
        <v>2</v>
      </c>
      <c r="AQ133" s="502">
        <v>8</v>
      </c>
      <c r="AR133" s="506">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02">
        <f ca="1">COUNTIF(INDIRECT("H"&amp;(ROW()+12*(($AO133-1)*3+$AP133)-ROW())/12+5):INDIRECT("S"&amp;(ROW()+12*(($AO133-1)*3+$AP133)-ROW())/12+5),AR133)</f>
        <v>0</v>
      </c>
      <c r="AT133" s="506"/>
      <c r="AV133" s="502">
        <f ca="1">IF(AND(AR133&gt;0,AS133&gt;0),COUNTIF(AV$6:AV132,"&gt;0")+1,0)</f>
        <v>0</v>
      </c>
    </row>
    <row r="134" spans="41:48">
      <c r="AO134" s="502">
        <v>4</v>
      </c>
      <c r="AP134" s="502">
        <v>2</v>
      </c>
      <c r="AQ134" s="502">
        <v>9</v>
      </c>
      <c r="AR134" s="506">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02">
        <f ca="1">COUNTIF(INDIRECT("H"&amp;(ROW()+12*(($AO134-1)*3+$AP134)-ROW())/12+5):INDIRECT("S"&amp;(ROW()+12*(($AO134-1)*3+$AP134)-ROW())/12+5),AR134)</f>
        <v>0</v>
      </c>
      <c r="AT134" s="506"/>
      <c r="AV134" s="502">
        <f ca="1">IF(AND(AR134&gt;0,AS134&gt;0),COUNTIF(AV$6:AV133,"&gt;0")+1,0)</f>
        <v>0</v>
      </c>
    </row>
    <row r="135" spans="41:48">
      <c r="AO135" s="502">
        <v>4</v>
      </c>
      <c r="AP135" s="502">
        <v>2</v>
      </c>
      <c r="AQ135" s="502">
        <v>10</v>
      </c>
      <c r="AR135" s="506">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02">
        <f ca="1">COUNTIF(INDIRECT("H"&amp;(ROW()+12*(($AO135-1)*3+$AP135)-ROW())/12+5):INDIRECT("S"&amp;(ROW()+12*(($AO135-1)*3+$AP135)-ROW())/12+5),AR135)</f>
        <v>0</v>
      </c>
      <c r="AT135" s="506"/>
      <c r="AV135" s="502">
        <f ca="1">IF(AND(AR135&gt;0,AS135&gt;0),COUNTIF(AV$6:AV134,"&gt;0")+1,0)</f>
        <v>0</v>
      </c>
    </row>
    <row r="136" spans="41:48">
      <c r="AO136" s="502">
        <v>4</v>
      </c>
      <c r="AP136" s="502">
        <v>2</v>
      </c>
      <c r="AQ136" s="502">
        <v>11</v>
      </c>
      <c r="AR136" s="506">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02">
        <f ca="1">COUNTIF(INDIRECT("H"&amp;(ROW()+12*(($AO136-1)*3+$AP136)-ROW())/12+5):INDIRECT("S"&amp;(ROW()+12*(($AO136-1)*3+$AP136)-ROW())/12+5),AR136)</f>
        <v>0</v>
      </c>
      <c r="AT136" s="506"/>
      <c r="AV136" s="502">
        <f ca="1">IF(AND(AR136&gt;0,AS136&gt;0),COUNTIF(AV$6:AV135,"&gt;0")+1,0)</f>
        <v>0</v>
      </c>
    </row>
    <row r="137" spans="41:48">
      <c r="AO137" s="502">
        <v>4</v>
      </c>
      <c r="AP137" s="502">
        <v>2</v>
      </c>
      <c r="AQ137" s="502">
        <v>12</v>
      </c>
      <c r="AR137" s="506">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02">
        <f ca="1">COUNTIF(INDIRECT("H"&amp;(ROW()+12*(($AO137-1)*3+$AP137)-ROW())/12+5):INDIRECT("S"&amp;(ROW()+12*(($AO137-1)*3+$AP137)-ROW())/12+5),AR137)</f>
        <v>0</v>
      </c>
      <c r="AT137" s="506"/>
      <c r="AV137" s="502">
        <f ca="1">IF(AND(AR137&gt;0,AS137&gt;0),COUNTIF(AV$6:AV136,"&gt;0")+1,0)</f>
        <v>0</v>
      </c>
    </row>
    <row r="138" spans="41:48">
      <c r="AO138" s="502">
        <v>4</v>
      </c>
      <c r="AP138" s="502">
        <v>3</v>
      </c>
      <c r="AQ138" s="502">
        <v>1</v>
      </c>
      <c r="AR138" s="506">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02">
        <f ca="1">COUNTIF(INDIRECT("H"&amp;(ROW()+12*(($AO138-1)*3+$AP138)-ROW())/12+5):INDIRECT("S"&amp;(ROW()+12*(($AO138-1)*3+$AP138)-ROW())/12+5),AR138)</f>
        <v>0</v>
      </c>
      <c r="AT138" s="506"/>
      <c r="AV138" s="502">
        <f ca="1">IF(AND(AR138&gt;0,AS138&gt;0),COUNTIF(AV$6:AV137,"&gt;0")+1,0)</f>
        <v>0</v>
      </c>
    </row>
    <row r="139" spans="41:48">
      <c r="AO139" s="502">
        <v>4</v>
      </c>
      <c r="AP139" s="502">
        <v>3</v>
      </c>
      <c r="AQ139" s="502">
        <v>2</v>
      </c>
      <c r="AR139" s="506">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02">
        <f ca="1">COUNTIF(INDIRECT("H"&amp;(ROW()+12*(($AO139-1)*3+$AP139)-ROW())/12+5):INDIRECT("S"&amp;(ROW()+12*(($AO139-1)*3+$AP139)-ROW())/12+5),AR139)</f>
        <v>0</v>
      </c>
      <c r="AT139" s="506"/>
      <c r="AV139" s="502">
        <f ca="1">IF(AND(AR139&gt;0,AS139&gt;0),COUNTIF(AV$6:AV138,"&gt;0")+1,0)</f>
        <v>0</v>
      </c>
    </row>
    <row r="140" spans="41:48">
      <c r="AO140" s="502">
        <v>4</v>
      </c>
      <c r="AP140" s="502">
        <v>3</v>
      </c>
      <c r="AQ140" s="502">
        <v>3</v>
      </c>
      <c r="AR140" s="506">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02">
        <f ca="1">COUNTIF(INDIRECT("H"&amp;(ROW()+12*(($AO140-1)*3+$AP140)-ROW())/12+5):INDIRECT("S"&amp;(ROW()+12*(($AO140-1)*3+$AP140)-ROW())/12+5),AR140)</f>
        <v>0</v>
      </c>
      <c r="AT140" s="506"/>
      <c r="AV140" s="502">
        <f ca="1">IF(AND(AR140&gt;0,AS140&gt;0),COUNTIF(AV$6:AV139,"&gt;0")+1,0)</f>
        <v>0</v>
      </c>
    </row>
    <row r="141" spans="41:48">
      <c r="AO141" s="502">
        <v>4</v>
      </c>
      <c r="AP141" s="502">
        <v>3</v>
      </c>
      <c r="AQ141" s="502">
        <v>4</v>
      </c>
      <c r="AR141" s="506">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02">
        <f ca="1">COUNTIF(INDIRECT("H"&amp;(ROW()+12*(($AO141-1)*3+$AP141)-ROW())/12+5):INDIRECT("S"&amp;(ROW()+12*(($AO141-1)*3+$AP141)-ROW())/12+5),AR141)</f>
        <v>0</v>
      </c>
      <c r="AT141" s="506"/>
      <c r="AV141" s="502">
        <f ca="1">IF(AND(AR141&gt;0,AS141&gt;0),COUNTIF(AV$6:AV140,"&gt;0")+1,0)</f>
        <v>0</v>
      </c>
    </row>
    <row r="142" spans="41:48">
      <c r="AO142" s="502">
        <v>4</v>
      </c>
      <c r="AP142" s="502">
        <v>3</v>
      </c>
      <c r="AQ142" s="502">
        <v>5</v>
      </c>
      <c r="AR142" s="506">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02">
        <f ca="1">COUNTIF(INDIRECT("H"&amp;(ROW()+12*(($AO142-1)*3+$AP142)-ROW())/12+5):INDIRECT("S"&amp;(ROW()+12*(($AO142-1)*3+$AP142)-ROW())/12+5),AR142)</f>
        <v>0</v>
      </c>
      <c r="AT142" s="506"/>
      <c r="AV142" s="502">
        <f ca="1">IF(AND(AR142&gt;0,AS142&gt;0),COUNTIF(AV$6:AV141,"&gt;0")+1,0)</f>
        <v>0</v>
      </c>
    </row>
    <row r="143" spans="41:48">
      <c r="AO143" s="502">
        <v>4</v>
      </c>
      <c r="AP143" s="502">
        <v>3</v>
      </c>
      <c r="AQ143" s="502">
        <v>6</v>
      </c>
      <c r="AR143" s="506">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02">
        <f ca="1">COUNTIF(INDIRECT("H"&amp;(ROW()+12*(($AO143-1)*3+$AP143)-ROW())/12+5):INDIRECT("S"&amp;(ROW()+12*(($AO143-1)*3+$AP143)-ROW())/12+5),AR143)</f>
        <v>0</v>
      </c>
      <c r="AT143" s="506"/>
      <c r="AV143" s="502">
        <f ca="1">IF(AND(AR143&gt;0,AS143&gt;0),COUNTIF(AV$6:AV142,"&gt;0")+1,0)</f>
        <v>0</v>
      </c>
    </row>
    <row r="144" spans="41:48">
      <c r="AO144" s="502">
        <v>4</v>
      </c>
      <c r="AP144" s="502">
        <v>3</v>
      </c>
      <c r="AQ144" s="502">
        <v>7</v>
      </c>
      <c r="AR144" s="506">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02">
        <f ca="1">COUNTIF(INDIRECT("H"&amp;(ROW()+12*(($AO144-1)*3+$AP144)-ROW())/12+5):INDIRECT("S"&amp;(ROW()+12*(($AO144-1)*3+$AP144)-ROW())/12+5),AR144)</f>
        <v>0</v>
      </c>
      <c r="AT144" s="506"/>
      <c r="AV144" s="502">
        <f ca="1">IF(AND(AR144&gt;0,AS144&gt;0),COUNTIF(AV$6:AV143,"&gt;0")+1,0)</f>
        <v>0</v>
      </c>
    </row>
    <row r="145" spans="41:48">
      <c r="AO145" s="502">
        <v>4</v>
      </c>
      <c r="AP145" s="502">
        <v>3</v>
      </c>
      <c r="AQ145" s="502">
        <v>8</v>
      </c>
      <c r="AR145" s="506">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02">
        <f ca="1">COUNTIF(INDIRECT("H"&amp;(ROW()+12*(($AO145-1)*3+$AP145)-ROW())/12+5):INDIRECT("S"&amp;(ROW()+12*(($AO145-1)*3+$AP145)-ROW())/12+5),AR145)</f>
        <v>0</v>
      </c>
      <c r="AT145" s="506"/>
      <c r="AV145" s="502">
        <f ca="1">IF(AND(AR145&gt;0,AS145&gt;0),COUNTIF(AV$6:AV144,"&gt;0")+1,0)</f>
        <v>0</v>
      </c>
    </row>
    <row r="146" spans="41:48">
      <c r="AO146" s="502">
        <v>4</v>
      </c>
      <c r="AP146" s="502">
        <v>3</v>
      </c>
      <c r="AQ146" s="502">
        <v>9</v>
      </c>
      <c r="AR146" s="506">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02">
        <f ca="1">COUNTIF(INDIRECT("H"&amp;(ROW()+12*(($AO146-1)*3+$AP146)-ROW())/12+5):INDIRECT("S"&amp;(ROW()+12*(($AO146-1)*3+$AP146)-ROW())/12+5),AR146)</f>
        <v>0</v>
      </c>
      <c r="AT146" s="506"/>
      <c r="AV146" s="502">
        <f ca="1">IF(AND(AR146&gt;0,AS146&gt;0),COUNTIF(AV$6:AV145,"&gt;0")+1,0)</f>
        <v>0</v>
      </c>
    </row>
    <row r="147" spans="41:48">
      <c r="AO147" s="502">
        <v>4</v>
      </c>
      <c r="AP147" s="502">
        <v>3</v>
      </c>
      <c r="AQ147" s="502">
        <v>10</v>
      </c>
      <c r="AR147" s="506">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02">
        <f ca="1">COUNTIF(INDIRECT("H"&amp;(ROW()+12*(($AO147-1)*3+$AP147)-ROW())/12+5):INDIRECT("S"&amp;(ROW()+12*(($AO147-1)*3+$AP147)-ROW())/12+5),AR147)</f>
        <v>0</v>
      </c>
      <c r="AT147" s="506"/>
      <c r="AV147" s="502">
        <f ca="1">IF(AND(AR147&gt;0,AS147&gt;0),COUNTIF(AV$6:AV146,"&gt;0")+1,0)</f>
        <v>0</v>
      </c>
    </row>
    <row r="148" spans="41:48">
      <c r="AO148" s="502">
        <v>4</v>
      </c>
      <c r="AP148" s="502">
        <v>3</v>
      </c>
      <c r="AQ148" s="502">
        <v>11</v>
      </c>
      <c r="AR148" s="506">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02">
        <f ca="1">COUNTIF(INDIRECT("H"&amp;(ROW()+12*(($AO148-1)*3+$AP148)-ROW())/12+5):INDIRECT("S"&amp;(ROW()+12*(($AO148-1)*3+$AP148)-ROW())/12+5),AR148)</f>
        <v>0</v>
      </c>
      <c r="AT148" s="506"/>
      <c r="AV148" s="502">
        <f ca="1">IF(AND(AR148&gt;0,AS148&gt;0),COUNTIF(AV$6:AV147,"&gt;0")+1,0)</f>
        <v>0</v>
      </c>
    </row>
    <row r="149" spans="41:48">
      <c r="AO149" s="502">
        <v>4</v>
      </c>
      <c r="AP149" s="502">
        <v>3</v>
      </c>
      <c r="AQ149" s="502">
        <v>12</v>
      </c>
      <c r="AR149" s="506">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02">
        <f ca="1">COUNTIF(INDIRECT("H"&amp;(ROW()+12*(($AO149-1)*3+$AP149)-ROW())/12+5):INDIRECT("S"&amp;(ROW()+12*(($AO149-1)*3+$AP149)-ROW())/12+5),AR149)</f>
        <v>0</v>
      </c>
      <c r="AT149" s="506"/>
      <c r="AV149" s="502">
        <f ca="1">IF(AND(AR149&gt;0,AS149&gt;0),COUNTIF(AV$6:AV148,"&gt;0")+1,0)</f>
        <v>0</v>
      </c>
    </row>
    <row r="150" spans="41:48">
      <c r="AO150" s="502">
        <v>5</v>
      </c>
      <c r="AP150" s="502">
        <v>1</v>
      </c>
      <c r="AQ150" s="502">
        <v>1</v>
      </c>
      <c r="AR150" s="506">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02">
        <f ca="1">COUNTIF(INDIRECT("H"&amp;(ROW()+12*(($AO150-1)*3+$AP150)-ROW())/12+5):INDIRECT("S"&amp;(ROW()+12*(($AO150-1)*3+$AP150)-ROW())/12+5),AR150)</f>
        <v>0</v>
      </c>
      <c r="AT150" s="506"/>
      <c r="AV150" s="502">
        <f ca="1">IF(AND(AR150&gt;0,AS150&gt;0),COUNTIF(AV$6:AV149,"&gt;0")+1,0)</f>
        <v>0</v>
      </c>
    </row>
    <row r="151" spans="41:48">
      <c r="AO151" s="502">
        <v>5</v>
      </c>
      <c r="AP151" s="502">
        <v>1</v>
      </c>
      <c r="AQ151" s="502">
        <v>2</v>
      </c>
      <c r="AR151" s="506">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02">
        <f ca="1">COUNTIF(INDIRECT("H"&amp;(ROW()+12*(($AO151-1)*3+$AP151)-ROW())/12+5):INDIRECT("S"&amp;(ROW()+12*(($AO151-1)*3+$AP151)-ROW())/12+5),AR151)</f>
        <v>0</v>
      </c>
      <c r="AT151" s="506"/>
      <c r="AV151" s="502">
        <f ca="1">IF(AND(AR151&gt;0,AS151&gt;0),COUNTIF(AV$6:AV150,"&gt;0")+1,0)</f>
        <v>0</v>
      </c>
    </row>
    <row r="152" spans="41:48">
      <c r="AO152" s="502">
        <v>5</v>
      </c>
      <c r="AP152" s="502">
        <v>1</v>
      </c>
      <c r="AQ152" s="502">
        <v>3</v>
      </c>
      <c r="AR152" s="506">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02">
        <f ca="1">COUNTIF(INDIRECT("H"&amp;(ROW()+12*(($AO152-1)*3+$AP152)-ROW())/12+5):INDIRECT("S"&amp;(ROW()+12*(($AO152-1)*3+$AP152)-ROW())/12+5),AR152)</f>
        <v>0</v>
      </c>
      <c r="AT152" s="506"/>
      <c r="AV152" s="502">
        <f ca="1">IF(AND(AR152&gt;0,AS152&gt;0),COUNTIF(AV$6:AV151,"&gt;0")+1,0)</f>
        <v>0</v>
      </c>
    </row>
    <row r="153" spans="41:48">
      <c r="AO153" s="502">
        <v>5</v>
      </c>
      <c r="AP153" s="502">
        <v>1</v>
      </c>
      <c r="AQ153" s="502">
        <v>4</v>
      </c>
      <c r="AR153" s="506">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02">
        <f ca="1">COUNTIF(INDIRECT("H"&amp;(ROW()+12*(($AO153-1)*3+$AP153)-ROW())/12+5):INDIRECT("S"&amp;(ROW()+12*(($AO153-1)*3+$AP153)-ROW())/12+5),AR153)</f>
        <v>0</v>
      </c>
      <c r="AT153" s="506"/>
      <c r="AV153" s="502">
        <f ca="1">IF(AND(AR153&gt;0,AS153&gt;0),COUNTIF(AV$6:AV152,"&gt;0")+1,0)</f>
        <v>0</v>
      </c>
    </row>
    <row r="154" spans="41:48">
      <c r="AO154" s="502">
        <v>5</v>
      </c>
      <c r="AP154" s="502">
        <v>1</v>
      </c>
      <c r="AQ154" s="502">
        <v>5</v>
      </c>
      <c r="AR154" s="506">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02">
        <f ca="1">COUNTIF(INDIRECT("H"&amp;(ROW()+12*(($AO154-1)*3+$AP154)-ROW())/12+5):INDIRECT("S"&amp;(ROW()+12*(($AO154-1)*3+$AP154)-ROW())/12+5),AR154)</f>
        <v>0</v>
      </c>
      <c r="AT154" s="506"/>
      <c r="AV154" s="502">
        <f ca="1">IF(AND(AR154&gt;0,AS154&gt;0),COUNTIF(AV$6:AV153,"&gt;0")+1,0)</f>
        <v>0</v>
      </c>
    </row>
    <row r="155" spans="41:48">
      <c r="AO155" s="502">
        <v>5</v>
      </c>
      <c r="AP155" s="502">
        <v>1</v>
      </c>
      <c r="AQ155" s="502">
        <v>6</v>
      </c>
      <c r="AR155" s="506">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02">
        <f ca="1">COUNTIF(INDIRECT("H"&amp;(ROW()+12*(($AO155-1)*3+$AP155)-ROW())/12+5):INDIRECT("S"&amp;(ROW()+12*(($AO155-1)*3+$AP155)-ROW())/12+5),AR155)</f>
        <v>0</v>
      </c>
      <c r="AT155" s="506"/>
      <c r="AV155" s="502">
        <f ca="1">IF(AND(AR155&gt;0,AS155&gt;0),COUNTIF(AV$6:AV154,"&gt;0")+1,0)</f>
        <v>0</v>
      </c>
    </row>
    <row r="156" spans="41:48">
      <c r="AO156" s="502">
        <v>5</v>
      </c>
      <c r="AP156" s="502">
        <v>1</v>
      </c>
      <c r="AQ156" s="502">
        <v>7</v>
      </c>
      <c r="AR156" s="506">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02">
        <f ca="1">COUNTIF(INDIRECT("H"&amp;(ROW()+12*(($AO156-1)*3+$AP156)-ROW())/12+5):INDIRECT("S"&amp;(ROW()+12*(($AO156-1)*3+$AP156)-ROW())/12+5),AR156)</f>
        <v>0</v>
      </c>
      <c r="AT156" s="506"/>
      <c r="AV156" s="502">
        <f ca="1">IF(AND(AR156&gt;0,AS156&gt;0),COUNTIF(AV$6:AV155,"&gt;0")+1,0)</f>
        <v>0</v>
      </c>
    </row>
    <row r="157" spans="41:48">
      <c r="AO157" s="502">
        <v>5</v>
      </c>
      <c r="AP157" s="502">
        <v>1</v>
      </c>
      <c r="AQ157" s="502">
        <v>8</v>
      </c>
      <c r="AR157" s="506">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02">
        <f ca="1">COUNTIF(INDIRECT("H"&amp;(ROW()+12*(($AO157-1)*3+$AP157)-ROW())/12+5):INDIRECT("S"&amp;(ROW()+12*(($AO157-1)*3+$AP157)-ROW())/12+5),AR157)</f>
        <v>0</v>
      </c>
      <c r="AT157" s="506"/>
      <c r="AV157" s="502">
        <f ca="1">IF(AND(AR157&gt;0,AS157&gt;0),COUNTIF(AV$6:AV156,"&gt;0")+1,0)</f>
        <v>0</v>
      </c>
    </row>
    <row r="158" spans="41:48">
      <c r="AO158" s="502">
        <v>5</v>
      </c>
      <c r="AP158" s="502">
        <v>1</v>
      </c>
      <c r="AQ158" s="502">
        <v>9</v>
      </c>
      <c r="AR158" s="506">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02">
        <f ca="1">COUNTIF(INDIRECT("H"&amp;(ROW()+12*(($AO158-1)*3+$AP158)-ROW())/12+5):INDIRECT("S"&amp;(ROW()+12*(($AO158-1)*3+$AP158)-ROW())/12+5),AR158)</f>
        <v>0</v>
      </c>
      <c r="AT158" s="506"/>
      <c r="AV158" s="502">
        <f ca="1">IF(AND(AR158&gt;0,AS158&gt;0),COUNTIF(AV$6:AV157,"&gt;0")+1,0)</f>
        <v>0</v>
      </c>
    </row>
    <row r="159" spans="41:48">
      <c r="AO159" s="502">
        <v>5</v>
      </c>
      <c r="AP159" s="502">
        <v>1</v>
      </c>
      <c r="AQ159" s="502">
        <v>10</v>
      </c>
      <c r="AR159" s="506">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02">
        <f ca="1">COUNTIF(INDIRECT("H"&amp;(ROW()+12*(($AO159-1)*3+$AP159)-ROW())/12+5):INDIRECT("S"&amp;(ROW()+12*(($AO159-1)*3+$AP159)-ROW())/12+5),AR159)</f>
        <v>0</v>
      </c>
      <c r="AT159" s="506"/>
      <c r="AV159" s="502">
        <f ca="1">IF(AND(AR159&gt;0,AS159&gt;0),COUNTIF(AV$6:AV158,"&gt;0")+1,0)</f>
        <v>0</v>
      </c>
    </row>
    <row r="160" spans="41:48">
      <c r="AO160" s="502">
        <v>5</v>
      </c>
      <c r="AP160" s="502">
        <v>1</v>
      </c>
      <c r="AQ160" s="502">
        <v>11</v>
      </c>
      <c r="AR160" s="506">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02">
        <f ca="1">COUNTIF(INDIRECT("H"&amp;(ROW()+12*(($AO160-1)*3+$AP160)-ROW())/12+5):INDIRECT("S"&amp;(ROW()+12*(($AO160-1)*3+$AP160)-ROW())/12+5),AR160)</f>
        <v>0</v>
      </c>
      <c r="AT160" s="506"/>
      <c r="AV160" s="502">
        <f ca="1">IF(AND(AR160&gt;0,AS160&gt;0),COUNTIF(AV$6:AV159,"&gt;0")+1,0)</f>
        <v>0</v>
      </c>
    </row>
    <row r="161" spans="41:48">
      <c r="AO161" s="502">
        <v>5</v>
      </c>
      <c r="AP161" s="502">
        <v>1</v>
      </c>
      <c r="AQ161" s="502">
        <v>12</v>
      </c>
      <c r="AR161" s="506">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02">
        <f ca="1">COUNTIF(INDIRECT("H"&amp;(ROW()+12*(($AO161-1)*3+$AP161)-ROW())/12+5):INDIRECT("S"&amp;(ROW()+12*(($AO161-1)*3+$AP161)-ROW())/12+5),AR161)</f>
        <v>0</v>
      </c>
      <c r="AT161" s="506"/>
      <c r="AV161" s="502">
        <f ca="1">IF(AND(AR161&gt;0,AS161&gt;0),COUNTIF(AV$6:AV160,"&gt;0")+1,0)</f>
        <v>0</v>
      </c>
    </row>
    <row r="162" spans="41:48">
      <c r="AO162" s="502">
        <v>5</v>
      </c>
      <c r="AP162" s="502">
        <v>2</v>
      </c>
      <c r="AQ162" s="502">
        <v>1</v>
      </c>
      <c r="AR162" s="506">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02">
        <f ca="1">COUNTIF(INDIRECT("H"&amp;(ROW()+12*(($AO162-1)*3+$AP162)-ROW())/12+5):INDIRECT("S"&amp;(ROW()+12*(($AO162-1)*3+$AP162)-ROW())/12+5),AR162)</f>
        <v>0</v>
      </c>
      <c r="AT162" s="506"/>
      <c r="AV162" s="502">
        <f ca="1">IF(AND(AR162&gt;0,AS162&gt;0),COUNTIF(AV$6:AV161,"&gt;0")+1,0)</f>
        <v>0</v>
      </c>
    </row>
    <row r="163" spans="41:48">
      <c r="AO163" s="502">
        <v>5</v>
      </c>
      <c r="AP163" s="502">
        <v>2</v>
      </c>
      <c r="AQ163" s="502">
        <v>2</v>
      </c>
      <c r="AR163" s="506">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02">
        <f ca="1">COUNTIF(INDIRECT("H"&amp;(ROW()+12*(($AO163-1)*3+$AP163)-ROW())/12+5):INDIRECT("S"&amp;(ROW()+12*(($AO163-1)*3+$AP163)-ROW())/12+5),AR163)</f>
        <v>0</v>
      </c>
      <c r="AT163" s="506"/>
      <c r="AV163" s="502">
        <f ca="1">IF(AND(AR163&gt;0,AS163&gt;0),COUNTIF(AV$6:AV162,"&gt;0")+1,0)</f>
        <v>0</v>
      </c>
    </row>
    <row r="164" spans="41:48">
      <c r="AO164" s="502">
        <v>5</v>
      </c>
      <c r="AP164" s="502">
        <v>2</v>
      </c>
      <c r="AQ164" s="502">
        <v>3</v>
      </c>
      <c r="AR164" s="506">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02">
        <f ca="1">COUNTIF(INDIRECT("H"&amp;(ROW()+12*(($AO164-1)*3+$AP164)-ROW())/12+5):INDIRECT("S"&amp;(ROW()+12*(($AO164-1)*3+$AP164)-ROW())/12+5),AR164)</f>
        <v>0</v>
      </c>
      <c r="AT164" s="506"/>
      <c r="AV164" s="502">
        <f ca="1">IF(AND(AR164&gt;0,AS164&gt;0),COUNTIF(AV$6:AV163,"&gt;0")+1,0)</f>
        <v>0</v>
      </c>
    </row>
    <row r="165" spans="41:48">
      <c r="AO165" s="502">
        <v>5</v>
      </c>
      <c r="AP165" s="502">
        <v>2</v>
      </c>
      <c r="AQ165" s="502">
        <v>4</v>
      </c>
      <c r="AR165" s="506">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02">
        <f ca="1">COUNTIF(INDIRECT("H"&amp;(ROW()+12*(($AO165-1)*3+$AP165)-ROW())/12+5):INDIRECT("S"&amp;(ROW()+12*(($AO165-1)*3+$AP165)-ROW())/12+5),AR165)</f>
        <v>0</v>
      </c>
      <c r="AT165" s="506"/>
      <c r="AV165" s="502">
        <f ca="1">IF(AND(AR165&gt;0,AS165&gt;0),COUNTIF(AV$6:AV164,"&gt;0")+1,0)</f>
        <v>0</v>
      </c>
    </row>
    <row r="166" spans="41:48">
      <c r="AO166" s="502">
        <v>5</v>
      </c>
      <c r="AP166" s="502">
        <v>2</v>
      </c>
      <c r="AQ166" s="502">
        <v>5</v>
      </c>
      <c r="AR166" s="506">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02">
        <f ca="1">COUNTIF(INDIRECT("H"&amp;(ROW()+12*(($AO166-1)*3+$AP166)-ROW())/12+5):INDIRECT("S"&amp;(ROW()+12*(($AO166-1)*3+$AP166)-ROW())/12+5),AR166)</f>
        <v>0</v>
      </c>
      <c r="AT166" s="506"/>
      <c r="AV166" s="502">
        <f ca="1">IF(AND(AR166&gt;0,AS166&gt;0),COUNTIF(AV$6:AV165,"&gt;0")+1,0)</f>
        <v>0</v>
      </c>
    </row>
    <row r="167" spans="41:48">
      <c r="AO167" s="502">
        <v>5</v>
      </c>
      <c r="AP167" s="502">
        <v>2</v>
      </c>
      <c r="AQ167" s="502">
        <v>6</v>
      </c>
      <c r="AR167" s="506">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02">
        <f ca="1">COUNTIF(INDIRECT("H"&amp;(ROW()+12*(($AO167-1)*3+$AP167)-ROW())/12+5):INDIRECT("S"&amp;(ROW()+12*(($AO167-1)*3+$AP167)-ROW())/12+5),AR167)</f>
        <v>0</v>
      </c>
      <c r="AT167" s="506"/>
      <c r="AV167" s="502">
        <f ca="1">IF(AND(AR167&gt;0,AS167&gt;0),COUNTIF(AV$6:AV166,"&gt;0")+1,0)</f>
        <v>0</v>
      </c>
    </row>
    <row r="168" spans="41:48">
      <c r="AO168" s="502">
        <v>5</v>
      </c>
      <c r="AP168" s="502">
        <v>2</v>
      </c>
      <c r="AQ168" s="502">
        <v>7</v>
      </c>
      <c r="AR168" s="506">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02">
        <f ca="1">COUNTIF(INDIRECT("H"&amp;(ROW()+12*(($AO168-1)*3+$AP168)-ROW())/12+5):INDIRECT("S"&amp;(ROW()+12*(($AO168-1)*3+$AP168)-ROW())/12+5),AR168)</f>
        <v>0</v>
      </c>
      <c r="AT168" s="506"/>
      <c r="AV168" s="502">
        <f ca="1">IF(AND(AR168&gt;0,AS168&gt;0),COUNTIF(AV$6:AV167,"&gt;0")+1,0)</f>
        <v>0</v>
      </c>
    </row>
    <row r="169" spans="41:48">
      <c r="AO169" s="502">
        <v>5</v>
      </c>
      <c r="AP169" s="502">
        <v>2</v>
      </c>
      <c r="AQ169" s="502">
        <v>8</v>
      </c>
      <c r="AR169" s="506">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02">
        <f ca="1">COUNTIF(INDIRECT("H"&amp;(ROW()+12*(($AO169-1)*3+$AP169)-ROW())/12+5):INDIRECT("S"&amp;(ROW()+12*(($AO169-1)*3+$AP169)-ROW())/12+5),AR169)</f>
        <v>0</v>
      </c>
      <c r="AT169" s="506"/>
      <c r="AV169" s="502">
        <f ca="1">IF(AND(AR169&gt;0,AS169&gt;0),COUNTIF(AV$6:AV168,"&gt;0")+1,0)</f>
        <v>0</v>
      </c>
    </row>
    <row r="170" spans="41:48">
      <c r="AO170" s="502">
        <v>5</v>
      </c>
      <c r="AP170" s="502">
        <v>2</v>
      </c>
      <c r="AQ170" s="502">
        <v>9</v>
      </c>
      <c r="AR170" s="506">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02">
        <f ca="1">COUNTIF(INDIRECT("H"&amp;(ROW()+12*(($AO170-1)*3+$AP170)-ROW())/12+5):INDIRECT("S"&amp;(ROW()+12*(($AO170-1)*3+$AP170)-ROW())/12+5),AR170)</f>
        <v>0</v>
      </c>
      <c r="AT170" s="506"/>
      <c r="AV170" s="502">
        <f ca="1">IF(AND(AR170&gt;0,AS170&gt;0),COUNTIF(AV$6:AV169,"&gt;0")+1,0)</f>
        <v>0</v>
      </c>
    </row>
    <row r="171" spans="41:48">
      <c r="AO171" s="502">
        <v>5</v>
      </c>
      <c r="AP171" s="502">
        <v>2</v>
      </c>
      <c r="AQ171" s="502">
        <v>10</v>
      </c>
      <c r="AR171" s="506">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02">
        <f ca="1">COUNTIF(INDIRECT("H"&amp;(ROW()+12*(($AO171-1)*3+$AP171)-ROW())/12+5):INDIRECT("S"&amp;(ROW()+12*(($AO171-1)*3+$AP171)-ROW())/12+5),AR171)</f>
        <v>0</v>
      </c>
      <c r="AT171" s="506"/>
      <c r="AV171" s="502">
        <f ca="1">IF(AND(AR171&gt;0,AS171&gt;0),COUNTIF(AV$6:AV170,"&gt;0")+1,0)</f>
        <v>0</v>
      </c>
    </row>
    <row r="172" spans="41:48">
      <c r="AO172" s="502">
        <v>5</v>
      </c>
      <c r="AP172" s="502">
        <v>2</v>
      </c>
      <c r="AQ172" s="502">
        <v>11</v>
      </c>
      <c r="AR172" s="506">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02">
        <f ca="1">COUNTIF(INDIRECT("H"&amp;(ROW()+12*(($AO172-1)*3+$AP172)-ROW())/12+5):INDIRECT("S"&amp;(ROW()+12*(($AO172-1)*3+$AP172)-ROW())/12+5),AR172)</f>
        <v>0</v>
      </c>
      <c r="AT172" s="506"/>
      <c r="AV172" s="502">
        <f ca="1">IF(AND(AR172&gt;0,AS172&gt;0),COUNTIF(AV$6:AV171,"&gt;0")+1,0)</f>
        <v>0</v>
      </c>
    </row>
    <row r="173" spans="41:48">
      <c r="AO173" s="502">
        <v>5</v>
      </c>
      <c r="AP173" s="502">
        <v>2</v>
      </c>
      <c r="AQ173" s="502">
        <v>12</v>
      </c>
      <c r="AR173" s="506">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02">
        <f ca="1">COUNTIF(INDIRECT("H"&amp;(ROW()+12*(($AO173-1)*3+$AP173)-ROW())/12+5):INDIRECT("S"&amp;(ROW()+12*(($AO173-1)*3+$AP173)-ROW())/12+5),AR173)</f>
        <v>0</v>
      </c>
      <c r="AT173" s="506"/>
      <c r="AV173" s="502">
        <f ca="1">IF(AND(AR173&gt;0,AS173&gt;0),COUNTIF(AV$6:AV172,"&gt;0")+1,0)</f>
        <v>0</v>
      </c>
    </row>
    <row r="174" spans="41:48">
      <c r="AO174" s="502">
        <v>5</v>
      </c>
      <c r="AP174" s="502">
        <v>3</v>
      </c>
      <c r="AQ174" s="502">
        <v>1</v>
      </c>
      <c r="AR174" s="506">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02">
        <f ca="1">COUNTIF(INDIRECT("H"&amp;(ROW()+12*(($AO174-1)*3+$AP174)-ROW())/12+5):INDIRECT("S"&amp;(ROW()+12*(($AO174-1)*3+$AP174)-ROW())/12+5),AR174)</f>
        <v>0</v>
      </c>
      <c r="AT174" s="506"/>
      <c r="AV174" s="502">
        <f ca="1">IF(AND(AR174&gt;0,AS174&gt;0),COUNTIF(AV$6:AV173,"&gt;0")+1,0)</f>
        <v>0</v>
      </c>
    </row>
    <row r="175" spans="41:48">
      <c r="AO175" s="502">
        <v>5</v>
      </c>
      <c r="AP175" s="502">
        <v>3</v>
      </c>
      <c r="AQ175" s="502">
        <v>2</v>
      </c>
      <c r="AR175" s="506">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02">
        <f ca="1">COUNTIF(INDIRECT("H"&amp;(ROW()+12*(($AO175-1)*3+$AP175)-ROW())/12+5):INDIRECT("S"&amp;(ROW()+12*(($AO175-1)*3+$AP175)-ROW())/12+5),AR175)</f>
        <v>0</v>
      </c>
      <c r="AT175" s="506"/>
      <c r="AV175" s="502">
        <f ca="1">IF(AND(AR175&gt;0,AS175&gt;0),COUNTIF(AV$6:AV174,"&gt;0")+1,0)</f>
        <v>0</v>
      </c>
    </row>
    <row r="176" spans="41:48">
      <c r="AO176" s="502">
        <v>5</v>
      </c>
      <c r="AP176" s="502">
        <v>3</v>
      </c>
      <c r="AQ176" s="502">
        <v>3</v>
      </c>
      <c r="AR176" s="506">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02">
        <f ca="1">COUNTIF(INDIRECT("H"&amp;(ROW()+12*(($AO176-1)*3+$AP176)-ROW())/12+5):INDIRECT("S"&amp;(ROW()+12*(($AO176-1)*3+$AP176)-ROW())/12+5),AR176)</f>
        <v>0</v>
      </c>
      <c r="AT176" s="506"/>
      <c r="AV176" s="502">
        <f ca="1">IF(AND(AR176&gt;0,AS176&gt;0),COUNTIF(AV$6:AV175,"&gt;0")+1,0)</f>
        <v>0</v>
      </c>
    </row>
    <row r="177" spans="41:48">
      <c r="AO177" s="502">
        <v>5</v>
      </c>
      <c r="AP177" s="502">
        <v>3</v>
      </c>
      <c r="AQ177" s="502">
        <v>4</v>
      </c>
      <c r="AR177" s="506">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02">
        <f ca="1">COUNTIF(INDIRECT("H"&amp;(ROW()+12*(($AO177-1)*3+$AP177)-ROW())/12+5):INDIRECT("S"&amp;(ROW()+12*(($AO177-1)*3+$AP177)-ROW())/12+5),AR177)</f>
        <v>0</v>
      </c>
      <c r="AT177" s="506"/>
      <c r="AV177" s="502">
        <f ca="1">IF(AND(AR177&gt;0,AS177&gt;0),COUNTIF(AV$6:AV176,"&gt;0")+1,0)</f>
        <v>0</v>
      </c>
    </row>
    <row r="178" spans="41:48">
      <c r="AO178" s="502">
        <v>5</v>
      </c>
      <c r="AP178" s="502">
        <v>3</v>
      </c>
      <c r="AQ178" s="502">
        <v>5</v>
      </c>
      <c r="AR178" s="506">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02">
        <f ca="1">COUNTIF(INDIRECT("H"&amp;(ROW()+12*(($AO178-1)*3+$AP178)-ROW())/12+5):INDIRECT("S"&amp;(ROW()+12*(($AO178-1)*3+$AP178)-ROW())/12+5),AR178)</f>
        <v>0</v>
      </c>
      <c r="AT178" s="506"/>
      <c r="AV178" s="502">
        <f ca="1">IF(AND(AR178&gt;0,AS178&gt;0),COUNTIF(AV$6:AV177,"&gt;0")+1,0)</f>
        <v>0</v>
      </c>
    </row>
    <row r="179" spans="41:48">
      <c r="AO179" s="502">
        <v>5</v>
      </c>
      <c r="AP179" s="502">
        <v>3</v>
      </c>
      <c r="AQ179" s="502">
        <v>6</v>
      </c>
      <c r="AR179" s="506">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02">
        <f ca="1">COUNTIF(INDIRECT("H"&amp;(ROW()+12*(($AO179-1)*3+$AP179)-ROW())/12+5):INDIRECT("S"&amp;(ROW()+12*(($AO179-1)*3+$AP179)-ROW())/12+5),AR179)</f>
        <v>0</v>
      </c>
      <c r="AT179" s="506"/>
      <c r="AV179" s="502">
        <f ca="1">IF(AND(AR179&gt;0,AS179&gt;0),COUNTIF(AV$6:AV178,"&gt;0")+1,0)</f>
        <v>0</v>
      </c>
    </row>
    <row r="180" spans="41:48">
      <c r="AO180" s="502">
        <v>5</v>
      </c>
      <c r="AP180" s="502">
        <v>3</v>
      </c>
      <c r="AQ180" s="502">
        <v>7</v>
      </c>
      <c r="AR180" s="506">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02">
        <f ca="1">COUNTIF(INDIRECT("H"&amp;(ROW()+12*(($AO180-1)*3+$AP180)-ROW())/12+5):INDIRECT("S"&amp;(ROW()+12*(($AO180-1)*3+$AP180)-ROW())/12+5),AR180)</f>
        <v>0</v>
      </c>
      <c r="AT180" s="506"/>
      <c r="AV180" s="502">
        <f ca="1">IF(AND(AR180&gt;0,AS180&gt;0),COUNTIF(AV$6:AV179,"&gt;0")+1,0)</f>
        <v>0</v>
      </c>
    </row>
    <row r="181" spans="41:48">
      <c r="AO181" s="502">
        <v>5</v>
      </c>
      <c r="AP181" s="502">
        <v>3</v>
      </c>
      <c r="AQ181" s="502">
        <v>8</v>
      </c>
      <c r="AR181" s="506">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02">
        <f ca="1">COUNTIF(INDIRECT("H"&amp;(ROW()+12*(($AO181-1)*3+$AP181)-ROW())/12+5):INDIRECT("S"&amp;(ROW()+12*(($AO181-1)*3+$AP181)-ROW())/12+5),AR181)</f>
        <v>0</v>
      </c>
      <c r="AT181" s="506"/>
      <c r="AV181" s="502">
        <f ca="1">IF(AND(AR181&gt;0,AS181&gt;0),COUNTIF(AV$6:AV180,"&gt;0")+1,0)</f>
        <v>0</v>
      </c>
    </row>
    <row r="182" spans="41:48">
      <c r="AO182" s="502">
        <v>5</v>
      </c>
      <c r="AP182" s="502">
        <v>3</v>
      </c>
      <c r="AQ182" s="502">
        <v>9</v>
      </c>
      <c r="AR182" s="506">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02">
        <f ca="1">COUNTIF(INDIRECT("H"&amp;(ROW()+12*(($AO182-1)*3+$AP182)-ROW())/12+5):INDIRECT("S"&amp;(ROW()+12*(($AO182-1)*3+$AP182)-ROW())/12+5),AR182)</f>
        <v>0</v>
      </c>
      <c r="AT182" s="506"/>
      <c r="AV182" s="502">
        <f ca="1">IF(AND(AR182&gt;0,AS182&gt;0),COUNTIF(AV$6:AV181,"&gt;0")+1,0)</f>
        <v>0</v>
      </c>
    </row>
    <row r="183" spans="41:48">
      <c r="AO183" s="502">
        <v>5</v>
      </c>
      <c r="AP183" s="502">
        <v>3</v>
      </c>
      <c r="AQ183" s="502">
        <v>10</v>
      </c>
      <c r="AR183" s="506">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02">
        <f ca="1">COUNTIF(INDIRECT("H"&amp;(ROW()+12*(($AO183-1)*3+$AP183)-ROW())/12+5):INDIRECT("S"&amp;(ROW()+12*(($AO183-1)*3+$AP183)-ROW())/12+5),AR183)</f>
        <v>0</v>
      </c>
      <c r="AT183" s="506"/>
      <c r="AV183" s="502">
        <f ca="1">IF(AND(AR183&gt;0,AS183&gt;0),COUNTIF(AV$6:AV182,"&gt;0")+1,0)</f>
        <v>0</v>
      </c>
    </row>
    <row r="184" spans="41:48">
      <c r="AO184" s="502">
        <v>5</v>
      </c>
      <c r="AP184" s="502">
        <v>3</v>
      </c>
      <c r="AQ184" s="502">
        <v>11</v>
      </c>
      <c r="AR184" s="506">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02">
        <f ca="1">COUNTIF(INDIRECT("H"&amp;(ROW()+12*(($AO184-1)*3+$AP184)-ROW())/12+5):INDIRECT("S"&amp;(ROW()+12*(($AO184-1)*3+$AP184)-ROW())/12+5),AR184)</f>
        <v>0</v>
      </c>
      <c r="AT184" s="506"/>
      <c r="AV184" s="502">
        <f ca="1">IF(AND(AR184&gt;0,AS184&gt;0),COUNTIF(AV$6:AV183,"&gt;0")+1,0)</f>
        <v>0</v>
      </c>
    </row>
    <row r="185" spans="41:48">
      <c r="AO185" s="502">
        <v>5</v>
      </c>
      <c r="AP185" s="502">
        <v>3</v>
      </c>
      <c r="AQ185" s="502">
        <v>12</v>
      </c>
      <c r="AR185" s="506">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02">
        <f ca="1">COUNTIF(INDIRECT("H"&amp;(ROW()+12*(($AO185-1)*3+$AP185)-ROW())/12+5):INDIRECT("S"&amp;(ROW()+12*(($AO185-1)*3+$AP185)-ROW())/12+5),AR185)</f>
        <v>0</v>
      </c>
      <c r="AT185" s="506"/>
      <c r="AV185" s="502">
        <f ca="1">IF(AND(AR185&gt;0,AS185&gt;0),COUNTIF(AV$6:AV184,"&gt;0")+1,0)</f>
        <v>0</v>
      </c>
    </row>
    <row r="186" spans="41:48">
      <c r="AO186" s="502">
        <v>6</v>
      </c>
      <c r="AP186" s="502">
        <v>1</v>
      </c>
      <c r="AQ186" s="502">
        <v>1</v>
      </c>
      <c r="AR186" s="506">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02">
        <f ca="1">COUNTIF(INDIRECT("H"&amp;(ROW()+12*(($AO186-1)*3+$AP186)-ROW())/12+5):INDIRECT("S"&amp;(ROW()+12*(($AO186-1)*3+$AP186)-ROW())/12+5),AR186)</f>
        <v>0</v>
      </c>
      <c r="AT186" s="506"/>
      <c r="AV186" s="502">
        <f ca="1">IF(AND(AR186&gt;0,AS186&gt;0),COUNTIF(AV$6:AV185,"&gt;0")+1,0)</f>
        <v>0</v>
      </c>
    </row>
    <row r="187" spans="41:48">
      <c r="AO187" s="502">
        <v>6</v>
      </c>
      <c r="AP187" s="502">
        <v>1</v>
      </c>
      <c r="AQ187" s="502">
        <v>2</v>
      </c>
      <c r="AR187" s="506">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02">
        <f ca="1">COUNTIF(INDIRECT("H"&amp;(ROW()+12*(($AO187-1)*3+$AP187)-ROW())/12+5):INDIRECT("S"&amp;(ROW()+12*(($AO187-1)*3+$AP187)-ROW())/12+5),AR187)</f>
        <v>0</v>
      </c>
      <c r="AT187" s="506"/>
      <c r="AV187" s="502">
        <f ca="1">IF(AND(AR187&gt;0,AS187&gt;0),COUNTIF(AV$6:AV186,"&gt;0")+1,0)</f>
        <v>0</v>
      </c>
    </row>
    <row r="188" spans="41:48">
      <c r="AO188" s="502">
        <v>6</v>
      </c>
      <c r="AP188" s="502">
        <v>1</v>
      </c>
      <c r="AQ188" s="502">
        <v>3</v>
      </c>
      <c r="AR188" s="506">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02">
        <f ca="1">COUNTIF(INDIRECT("H"&amp;(ROW()+12*(($AO188-1)*3+$AP188)-ROW())/12+5):INDIRECT("S"&amp;(ROW()+12*(($AO188-1)*3+$AP188)-ROW())/12+5),AR188)</f>
        <v>0</v>
      </c>
      <c r="AT188" s="506"/>
      <c r="AV188" s="502">
        <f ca="1">IF(AND(AR188&gt;0,AS188&gt;0),COUNTIF(AV$6:AV187,"&gt;0")+1,0)</f>
        <v>0</v>
      </c>
    </row>
    <row r="189" spans="41:48">
      <c r="AO189" s="502">
        <v>6</v>
      </c>
      <c r="AP189" s="502">
        <v>1</v>
      </c>
      <c r="AQ189" s="502">
        <v>4</v>
      </c>
      <c r="AR189" s="506">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02">
        <f ca="1">COUNTIF(INDIRECT("H"&amp;(ROW()+12*(($AO189-1)*3+$AP189)-ROW())/12+5):INDIRECT("S"&amp;(ROW()+12*(($AO189-1)*3+$AP189)-ROW())/12+5),AR189)</f>
        <v>0</v>
      </c>
      <c r="AT189" s="506"/>
      <c r="AV189" s="502">
        <f ca="1">IF(AND(AR189&gt;0,AS189&gt;0),COUNTIF(AV$6:AV188,"&gt;0")+1,0)</f>
        <v>0</v>
      </c>
    </row>
    <row r="190" spans="41:48">
      <c r="AO190" s="502">
        <v>6</v>
      </c>
      <c r="AP190" s="502">
        <v>1</v>
      </c>
      <c r="AQ190" s="502">
        <v>5</v>
      </c>
      <c r="AR190" s="506">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02">
        <f ca="1">COUNTIF(INDIRECT("H"&amp;(ROW()+12*(($AO190-1)*3+$AP190)-ROW())/12+5):INDIRECT("S"&amp;(ROW()+12*(($AO190-1)*3+$AP190)-ROW())/12+5),AR190)</f>
        <v>0</v>
      </c>
      <c r="AT190" s="506"/>
      <c r="AV190" s="502">
        <f ca="1">IF(AND(AR190&gt;0,AS190&gt;0),COUNTIF(AV$6:AV189,"&gt;0")+1,0)</f>
        <v>0</v>
      </c>
    </row>
    <row r="191" spans="41:48">
      <c r="AO191" s="502">
        <v>6</v>
      </c>
      <c r="AP191" s="502">
        <v>1</v>
      </c>
      <c r="AQ191" s="502">
        <v>6</v>
      </c>
      <c r="AR191" s="506">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02">
        <f ca="1">COUNTIF(INDIRECT("H"&amp;(ROW()+12*(($AO191-1)*3+$AP191)-ROW())/12+5):INDIRECT("S"&amp;(ROW()+12*(($AO191-1)*3+$AP191)-ROW())/12+5),AR191)</f>
        <v>0</v>
      </c>
      <c r="AT191" s="506"/>
      <c r="AV191" s="502">
        <f ca="1">IF(AND(AR191&gt;0,AS191&gt;0),COUNTIF(AV$6:AV190,"&gt;0")+1,0)</f>
        <v>0</v>
      </c>
    </row>
    <row r="192" spans="41:48">
      <c r="AO192" s="502">
        <v>6</v>
      </c>
      <c r="AP192" s="502">
        <v>1</v>
      </c>
      <c r="AQ192" s="502">
        <v>7</v>
      </c>
      <c r="AR192" s="506">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02">
        <f ca="1">COUNTIF(INDIRECT("H"&amp;(ROW()+12*(($AO192-1)*3+$AP192)-ROW())/12+5):INDIRECT("S"&amp;(ROW()+12*(($AO192-1)*3+$AP192)-ROW())/12+5),AR192)</f>
        <v>0</v>
      </c>
      <c r="AT192" s="506"/>
      <c r="AV192" s="502">
        <f ca="1">IF(AND(AR192&gt;0,AS192&gt;0),COUNTIF(AV$6:AV191,"&gt;0")+1,0)</f>
        <v>0</v>
      </c>
    </row>
    <row r="193" spans="41:48">
      <c r="AO193" s="502">
        <v>6</v>
      </c>
      <c r="AP193" s="502">
        <v>1</v>
      </c>
      <c r="AQ193" s="502">
        <v>8</v>
      </c>
      <c r="AR193" s="506">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02">
        <f ca="1">COUNTIF(INDIRECT("H"&amp;(ROW()+12*(($AO193-1)*3+$AP193)-ROW())/12+5):INDIRECT("S"&amp;(ROW()+12*(($AO193-1)*3+$AP193)-ROW())/12+5),AR193)</f>
        <v>0</v>
      </c>
      <c r="AT193" s="506"/>
      <c r="AV193" s="502">
        <f ca="1">IF(AND(AR193&gt;0,AS193&gt;0),COUNTIF(AV$6:AV192,"&gt;0")+1,0)</f>
        <v>0</v>
      </c>
    </row>
    <row r="194" spans="41:48">
      <c r="AO194" s="502">
        <v>6</v>
      </c>
      <c r="AP194" s="502">
        <v>1</v>
      </c>
      <c r="AQ194" s="502">
        <v>9</v>
      </c>
      <c r="AR194" s="506">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02">
        <f ca="1">COUNTIF(INDIRECT("H"&amp;(ROW()+12*(($AO194-1)*3+$AP194)-ROW())/12+5):INDIRECT("S"&amp;(ROW()+12*(($AO194-1)*3+$AP194)-ROW())/12+5),AR194)</f>
        <v>0</v>
      </c>
      <c r="AT194" s="506"/>
      <c r="AV194" s="502">
        <f ca="1">IF(AND(AR194&gt;0,AS194&gt;0),COUNTIF(AV$6:AV193,"&gt;0")+1,0)</f>
        <v>0</v>
      </c>
    </row>
    <row r="195" spans="41:48">
      <c r="AO195" s="502">
        <v>6</v>
      </c>
      <c r="AP195" s="502">
        <v>1</v>
      </c>
      <c r="AQ195" s="502">
        <v>10</v>
      </c>
      <c r="AR195" s="506">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02">
        <f ca="1">COUNTIF(INDIRECT("H"&amp;(ROW()+12*(($AO195-1)*3+$AP195)-ROW())/12+5):INDIRECT("S"&amp;(ROW()+12*(($AO195-1)*3+$AP195)-ROW())/12+5),AR195)</f>
        <v>0</v>
      </c>
      <c r="AT195" s="506"/>
      <c r="AV195" s="502">
        <f ca="1">IF(AND(AR195&gt;0,AS195&gt;0),COUNTIF(AV$6:AV194,"&gt;0")+1,0)</f>
        <v>0</v>
      </c>
    </row>
    <row r="196" spans="41:48">
      <c r="AO196" s="502">
        <v>6</v>
      </c>
      <c r="AP196" s="502">
        <v>1</v>
      </c>
      <c r="AQ196" s="502">
        <v>11</v>
      </c>
      <c r="AR196" s="506">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02">
        <f ca="1">COUNTIF(INDIRECT("H"&amp;(ROW()+12*(($AO196-1)*3+$AP196)-ROW())/12+5):INDIRECT("S"&amp;(ROW()+12*(($AO196-1)*3+$AP196)-ROW())/12+5),AR196)</f>
        <v>0</v>
      </c>
      <c r="AT196" s="506"/>
      <c r="AV196" s="502">
        <f ca="1">IF(AND(AR196&gt;0,AS196&gt;0),COUNTIF(AV$6:AV195,"&gt;0")+1,0)</f>
        <v>0</v>
      </c>
    </row>
    <row r="197" spans="41:48">
      <c r="AO197" s="502">
        <v>6</v>
      </c>
      <c r="AP197" s="502">
        <v>1</v>
      </c>
      <c r="AQ197" s="502">
        <v>12</v>
      </c>
      <c r="AR197" s="506">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02">
        <f ca="1">COUNTIF(INDIRECT("H"&amp;(ROW()+12*(($AO197-1)*3+$AP197)-ROW())/12+5):INDIRECT("S"&amp;(ROW()+12*(($AO197-1)*3+$AP197)-ROW())/12+5),AR197)</f>
        <v>0</v>
      </c>
      <c r="AT197" s="506"/>
      <c r="AV197" s="502">
        <f ca="1">IF(AND(AR197&gt;0,AS197&gt;0),COUNTIF(AV$6:AV196,"&gt;0")+1,0)</f>
        <v>0</v>
      </c>
    </row>
    <row r="198" spans="41:48">
      <c r="AO198" s="502">
        <v>6</v>
      </c>
      <c r="AP198" s="502">
        <v>2</v>
      </c>
      <c r="AQ198" s="502">
        <v>1</v>
      </c>
      <c r="AR198" s="506">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02">
        <f ca="1">COUNTIF(INDIRECT("H"&amp;(ROW()+12*(($AO198-1)*3+$AP198)-ROW())/12+5):INDIRECT("S"&amp;(ROW()+12*(($AO198-1)*3+$AP198)-ROW())/12+5),AR198)</f>
        <v>0</v>
      </c>
      <c r="AT198" s="506"/>
      <c r="AV198" s="502">
        <f ca="1">IF(AND(AR198&gt;0,AS198&gt;0),COUNTIF(AV$6:AV197,"&gt;0")+1,0)</f>
        <v>0</v>
      </c>
    </row>
    <row r="199" spans="41:48">
      <c r="AO199" s="502">
        <v>6</v>
      </c>
      <c r="AP199" s="502">
        <v>2</v>
      </c>
      <c r="AQ199" s="502">
        <v>2</v>
      </c>
      <c r="AR199" s="506">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02">
        <f ca="1">COUNTIF(INDIRECT("H"&amp;(ROW()+12*(($AO199-1)*3+$AP199)-ROW())/12+5):INDIRECT("S"&amp;(ROW()+12*(($AO199-1)*3+$AP199)-ROW())/12+5),AR199)</f>
        <v>0</v>
      </c>
      <c r="AT199" s="506"/>
      <c r="AV199" s="502">
        <f ca="1">IF(AND(AR199&gt;0,AS199&gt;0),COUNTIF(AV$6:AV198,"&gt;0")+1,0)</f>
        <v>0</v>
      </c>
    </row>
    <row r="200" spans="41:48">
      <c r="AO200" s="502">
        <v>6</v>
      </c>
      <c r="AP200" s="502">
        <v>2</v>
      </c>
      <c r="AQ200" s="502">
        <v>3</v>
      </c>
      <c r="AR200" s="506">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02">
        <f ca="1">COUNTIF(INDIRECT("H"&amp;(ROW()+12*(($AO200-1)*3+$AP200)-ROW())/12+5):INDIRECT("S"&amp;(ROW()+12*(($AO200-1)*3+$AP200)-ROW())/12+5),AR200)</f>
        <v>0</v>
      </c>
      <c r="AT200" s="506"/>
      <c r="AV200" s="502">
        <f ca="1">IF(AND(AR200&gt;0,AS200&gt;0),COUNTIF(AV$6:AV199,"&gt;0")+1,0)</f>
        <v>0</v>
      </c>
    </row>
    <row r="201" spans="41:48">
      <c r="AO201" s="502">
        <v>6</v>
      </c>
      <c r="AP201" s="502">
        <v>2</v>
      </c>
      <c r="AQ201" s="502">
        <v>4</v>
      </c>
      <c r="AR201" s="506">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02">
        <f ca="1">COUNTIF(INDIRECT("H"&amp;(ROW()+12*(($AO201-1)*3+$AP201)-ROW())/12+5):INDIRECT("S"&amp;(ROW()+12*(($AO201-1)*3+$AP201)-ROW())/12+5),AR201)</f>
        <v>0</v>
      </c>
      <c r="AT201" s="506"/>
      <c r="AV201" s="502">
        <f ca="1">IF(AND(AR201&gt;0,AS201&gt;0),COUNTIF(AV$6:AV200,"&gt;0")+1,0)</f>
        <v>0</v>
      </c>
    </row>
    <row r="202" spans="41:48">
      <c r="AO202" s="502">
        <v>6</v>
      </c>
      <c r="AP202" s="502">
        <v>2</v>
      </c>
      <c r="AQ202" s="502">
        <v>5</v>
      </c>
      <c r="AR202" s="506">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02">
        <f ca="1">COUNTIF(INDIRECT("H"&amp;(ROW()+12*(($AO202-1)*3+$AP202)-ROW())/12+5):INDIRECT("S"&amp;(ROW()+12*(($AO202-1)*3+$AP202)-ROW())/12+5),AR202)</f>
        <v>0</v>
      </c>
      <c r="AT202" s="506"/>
      <c r="AV202" s="502">
        <f ca="1">IF(AND(AR202&gt;0,AS202&gt;0),COUNTIF(AV$6:AV201,"&gt;0")+1,0)</f>
        <v>0</v>
      </c>
    </row>
    <row r="203" spans="41:48">
      <c r="AO203" s="502">
        <v>6</v>
      </c>
      <c r="AP203" s="502">
        <v>2</v>
      </c>
      <c r="AQ203" s="502">
        <v>6</v>
      </c>
      <c r="AR203" s="506">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02">
        <f ca="1">COUNTIF(INDIRECT("H"&amp;(ROW()+12*(($AO203-1)*3+$AP203)-ROW())/12+5):INDIRECT("S"&amp;(ROW()+12*(($AO203-1)*3+$AP203)-ROW())/12+5),AR203)</f>
        <v>0</v>
      </c>
      <c r="AT203" s="506"/>
      <c r="AV203" s="502">
        <f ca="1">IF(AND(AR203&gt;0,AS203&gt;0),COUNTIF(AV$6:AV202,"&gt;0")+1,0)</f>
        <v>0</v>
      </c>
    </row>
    <row r="204" spans="41:48">
      <c r="AO204" s="502">
        <v>6</v>
      </c>
      <c r="AP204" s="502">
        <v>2</v>
      </c>
      <c r="AQ204" s="502">
        <v>7</v>
      </c>
      <c r="AR204" s="506">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02">
        <f ca="1">COUNTIF(INDIRECT("H"&amp;(ROW()+12*(($AO204-1)*3+$AP204)-ROW())/12+5):INDIRECT("S"&amp;(ROW()+12*(($AO204-1)*3+$AP204)-ROW())/12+5),AR204)</f>
        <v>0</v>
      </c>
      <c r="AT204" s="506"/>
      <c r="AV204" s="502">
        <f ca="1">IF(AND(AR204&gt;0,AS204&gt;0),COUNTIF(AV$6:AV203,"&gt;0")+1,0)</f>
        <v>0</v>
      </c>
    </row>
    <row r="205" spans="41:48">
      <c r="AO205" s="502">
        <v>6</v>
      </c>
      <c r="AP205" s="502">
        <v>2</v>
      </c>
      <c r="AQ205" s="502">
        <v>8</v>
      </c>
      <c r="AR205" s="506">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02">
        <f ca="1">COUNTIF(INDIRECT("H"&amp;(ROW()+12*(($AO205-1)*3+$AP205)-ROW())/12+5):INDIRECT("S"&amp;(ROW()+12*(($AO205-1)*3+$AP205)-ROW())/12+5),AR205)</f>
        <v>0</v>
      </c>
      <c r="AT205" s="506"/>
      <c r="AV205" s="502">
        <f ca="1">IF(AND(AR205&gt;0,AS205&gt;0),COUNTIF(AV$6:AV204,"&gt;0")+1,0)</f>
        <v>0</v>
      </c>
    </row>
    <row r="206" spans="41:48">
      <c r="AO206" s="502">
        <v>6</v>
      </c>
      <c r="AP206" s="502">
        <v>2</v>
      </c>
      <c r="AQ206" s="502">
        <v>9</v>
      </c>
      <c r="AR206" s="506">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02">
        <f ca="1">COUNTIF(INDIRECT("H"&amp;(ROW()+12*(($AO206-1)*3+$AP206)-ROW())/12+5):INDIRECT("S"&amp;(ROW()+12*(($AO206-1)*3+$AP206)-ROW())/12+5),AR206)</f>
        <v>0</v>
      </c>
      <c r="AT206" s="506"/>
      <c r="AV206" s="502">
        <f ca="1">IF(AND(AR206&gt;0,AS206&gt;0),COUNTIF(AV$6:AV205,"&gt;0")+1,0)</f>
        <v>0</v>
      </c>
    </row>
    <row r="207" spans="41:48">
      <c r="AO207" s="502">
        <v>6</v>
      </c>
      <c r="AP207" s="502">
        <v>2</v>
      </c>
      <c r="AQ207" s="502">
        <v>10</v>
      </c>
      <c r="AR207" s="506">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02">
        <f ca="1">COUNTIF(INDIRECT("H"&amp;(ROW()+12*(($AO207-1)*3+$AP207)-ROW())/12+5):INDIRECT("S"&amp;(ROW()+12*(($AO207-1)*3+$AP207)-ROW())/12+5),AR207)</f>
        <v>0</v>
      </c>
      <c r="AT207" s="506"/>
      <c r="AV207" s="502">
        <f ca="1">IF(AND(AR207&gt;0,AS207&gt;0),COUNTIF(AV$6:AV206,"&gt;0")+1,0)</f>
        <v>0</v>
      </c>
    </row>
    <row r="208" spans="41:48">
      <c r="AO208" s="502">
        <v>6</v>
      </c>
      <c r="AP208" s="502">
        <v>2</v>
      </c>
      <c r="AQ208" s="502">
        <v>11</v>
      </c>
      <c r="AR208" s="506">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02">
        <f ca="1">COUNTIF(INDIRECT("H"&amp;(ROW()+12*(($AO208-1)*3+$AP208)-ROW())/12+5):INDIRECT("S"&amp;(ROW()+12*(($AO208-1)*3+$AP208)-ROW())/12+5),AR208)</f>
        <v>0</v>
      </c>
      <c r="AT208" s="506"/>
      <c r="AV208" s="502">
        <f ca="1">IF(AND(AR208&gt;0,AS208&gt;0),COUNTIF(AV$6:AV207,"&gt;0")+1,0)</f>
        <v>0</v>
      </c>
    </row>
    <row r="209" spans="41:48">
      <c r="AO209" s="502">
        <v>6</v>
      </c>
      <c r="AP209" s="502">
        <v>2</v>
      </c>
      <c r="AQ209" s="502">
        <v>12</v>
      </c>
      <c r="AR209" s="506">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02">
        <f ca="1">COUNTIF(INDIRECT("H"&amp;(ROW()+12*(($AO209-1)*3+$AP209)-ROW())/12+5):INDIRECT("S"&amp;(ROW()+12*(($AO209-1)*3+$AP209)-ROW())/12+5),AR209)</f>
        <v>0</v>
      </c>
      <c r="AT209" s="506"/>
      <c r="AV209" s="502">
        <f ca="1">IF(AND(AR209&gt;0,AS209&gt;0),COUNTIF(AV$6:AV208,"&gt;0")+1,0)</f>
        <v>0</v>
      </c>
    </row>
    <row r="210" spans="41:48">
      <c r="AO210" s="502">
        <v>6</v>
      </c>
      <c r="AP210" s="502">
        <v>3</v>
      </c>
      <c r="AQ210" s="502">
        <v>1</v>
      </c>
      <c r="AR210" s="506">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02">
        <f ca="1">COUNTIF(INDIRECT("H"&amp;(ROW()+12*(($AO210-1)*3+$AP210)-ROW())/12+5):INDIRECT("S"&amp;(ROW()+12*(($AO210-1)*3+$AP210)-ROW())/12+5),AR210)</f>
        <v>0</v>
      </c>
      <c r="AT210" s="506"/>
      <c r="AV210" s="502">
        <f ca="1">IF(AND(AR210&gt;0,AS210&gt;0),COUNTIF(AV$6:AV209,"&gt;0")+1,0)</f>
        <v>0</v>
      </c>
    </row>
    <row r="211" spans="41:48">
      <c r="AO211" s="502">
        <v>6</v>
      </c>
      <c r="AP211" s="502">
        <v>3</v>
      </c>
      <c r="AQ211" s="502">
        <v>2</v>
      </c>
      <c r="AR211" s="506">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02">
        <f ca="1">COUNTIF(INDIRECT("H"&amp;(ROW()+12*(($AO211-1)*3+$AP211)-ROW())/12+5):INDIRECT("S"&amp;(ROW()+12*(($AO211-1)*3+$AP211)-ROW())/12+5),AR211)</f>
        <v>0</v>
      </c>
      <c r="AT211" s="506"/>
      <c r="AV211" s="502">
        <f ca="1">IF(AND(AR211&gt;0,AS211&gt;0),COUNTIF(AV$6:AV210,"&gt;0")+1,0)</f>
        <v>0</v>
      </c>
    </row>
    <row r="212" spans="41:48">
      <c r="AO212" s="502">
        <v>6</v>
      </c>
      <c r="AP212" s="502">
        <v>3</v>
      </c>
      <c r="AQ212" s="502">
        <v>3</v>
      </c>
      <c r="AR212" s="506">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02">
        <f ca="1">COUNTIF(INDIRECT("H"&amp;(ROW()+12*(($AO212-1)*3+$AP212)-ROW())/12+5):INDIRECT("S"&amp;(ROW()+12*(($AO212-1)*3+$AP212)-ROW())/12+5),AR212)</f>
        <v>0</v>
      </c>
      <c r="AT212" s="506"/>
      <c r="AV212" s="502">
        <f ca="1">IF(AND(AR212&gt;0,AS212&gt;0),COUNTIF(AV$6:AV211,"&gt;0")+1,0)</f>
        <v>0</v>
      </c>
    </row>
    <row r="213" spans="41:48">
      <c r="AO213" s="502">
        <v>6</v>
      </c>
      <c r="AP213" s="502">
        <v>3</v>
      </c>
      <c r="AQ213" s="502">
        <v>4</v>
      </c>
      <c r="AR213" s="506">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02">
        <f ca="1">COUNTIF(INDIRECT("H"&amp;(ROW()+12*(($AO213-1)*3+$AP213)-ROW())/12+5):INDIRECT("S"&amp;(ROW()+12*(($AO213-1)*3+$AP213)-ROW())/12+5),AR213)</f>
        <v>0</v>
      </c>
      <c r="AT213" s="506"/>
      <c r="AV213" s="502">
        <f ca="1">IF(AND(AR213&gt;0,AS213&gt;0),COUNTIF(AV$6:AV212,"&gt;0")+1,0)</f>
        <v>0</v>
      </c>
    </row>
    <row r="214" spans="41:48">
      <c r="AO214" s="502">
        <v>6</v>
      </c>
      <c r="AP214" s="502">
        <v>3</v>
      </c>
      <c r="AQ214" s="502">
        <v>5</v>
      </c>
      <c r="AR214" s="506">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02">
        <f ca="1">COUNTIF(INDIRECT("H"&amp;(ROW()+12*(($AO214-1)*3+$AP214)-ROW())/12+5):INDIRECT("S"&amp;(ROW()+12*(($AO214-1)*3+$AP214)-ROW())/12+5),AR214)</f>
        <v>0</v>
      </c>
      <c r="AT214" s="506"/>
      <c r="AV214" s="502">
        <f ca="1">IF(AND(AR214&gt;0,AS214&gt;0),COUNTIF(AV$6:AV213,"&gt;0")+1,0)</f>
        <v>0</v>
      </c>
    </row>
    <row r="215" spans="41:48">
      <c r="AO215" s="502">
        <v>6</v>
      </c>
      <c r="AP215" s="502">
        <v>3</v>
      </c>
      <c r="AQ215" s="502">
        <v>6</v>
      </c>
      <c r="AR215" s="506">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02">
        <f ca="1">COUNTIF(INDIRECT("H"&amp;(ROW()+12*(($AO215-1)*3+$AP215)-ROW())/12+5):INDIRECT("S"&amp;(ROW()+12*(($AO215-1)*3+$AP215)-ROW())/12+5),AR215)</f>
        <v>0</v>
      </c>
      <c r="AT215" s="506"/>
      <c r="AV215" s="502">
        <f ca="1">IF(AND(AR215&gt;0,AS215&gt;0),COUNTIF(AV$6:AV214,"&gt;0")+1,0)</f>
        <v>0</v>
      </c>
    </row>
    <row r="216" spans="41:48">
      <c r="AO216" s="502">
        <v>6</v>
      </c>
      <c r="AP216" s="502">
        <v>3</v>
      </c>
      <c r="AQ216" s="502">
        <v>7</v>
      </c>
      <c r="AR216" s="506">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02">
        <f ca="1">COUNTIF(INDIRECT("H"&amp;(ROW()+12*(($AO216-1)*3+$AP216)-ROW())/12+5):INDIRECT("S"&amp;(ROW()+12*(($AO216-1)*3+$AP216)-ROW())/12+5),AR216)</f>
        <v>0</v>
      </c>
      <c r="AT216" s="506"/>
      <c r="AV216" s="502">
        <f ca="1">IF(AND(AR216&gt;0,AS216&gt;0),COUNTIF(AV$6:AV215,"&gt;0")+1,0)</f>
        <v>0</v>
      </c>
    </row>
    <row r="217" spans="41:48">
      <c r="AO217" s="502">
        <v>6</v>
      </c>
      <c r="AP217" s="502">
        <v>3</v>
      </c>
      <c r="AQ217" s="502">
        <v>8</v>
      </c>
      <c r="AR217" s="506">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02">
        <f ca="1">COUNTIF(INDIRECT("H"&amp;(ROW()+12*(($AO217-1)*3+$AP217)-ROW())/12+5):INDIRECT("S"&amp;(ROW()+12*(($AO217-1)*3+$AP217)-ROW())/12+5),AR217)</f>
        <v>0</v>
      </c>
      <c r="AT217" s="506"/>
      <c r="AV217" s="502">
        <f ca="1">IF(AND(AR217&gt;0,AS217&gt;0),COUNTIF(AV$6:AV216,"&gt;0")+1,0)</f>
        <v>0</v>
      </c>
    </row>
    <row r="218" spans="41:48">
      <c r="AO218" s="502">
        <v>6</v>
      </c>
      <c r="AP218" s="502">
        <v>3</v>
      </c>
      <c r="AQ218" s="502">
        <v>9</v>
      </c>
      <c r="AR218" s="506">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02">
        <f ca="1">COUNTIF(INDIRECT("H"&amp;(ROW()+12*(($AO218-1)*3+$AP218)-ROW())/12+5):INDIRECT("S"&amp;(ROW()+12*(($AO218-1)*3+$AP218)-ROW())/12+5),AR218)</f>
        <v>0</v>
      </c>
      <c r="AT218" s="506"/>
      <c r="AV218" s="502">
        <f ca="1">IF(AND(AR218&gt;0,AS218&gt;0),COUNTIF(AV$6:AV217,"&gt;0")+1,0)</f>
        <v>0</v>
      </c>
    </row>
    <row r="219" spans="41:48">
      <c r="AO219" s="502">
        <v>6</v>
      </c>
      <c r="AP219" s="502">
        <v>3</v>
      </c>
      <c r="AQ219" s="502">
        <v>10</v>
      </c>
      <c r="AR219" s="506">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02">
        <f ca="1">COUNTIF(INDIRECT("H"&amp;(ROW()+12*(($AO219-1)*3+$AP219)-ROW())/12+5):INDIRECT("S"&amp;(ROW()+12*(($AO219-1)*3+$AP219)-ROW())/12+5),AR219)</f>
        <v>0</v>
      </c>
      <c r="AT219" s="506"/>
      <c r="AV219" s="502">
        <f ca="1">IF(AND(AR219&gt;0,AS219&gt;0),COUNTIF(AV$6:AV218,"&gt;0")+1,0)</f>
        <v>0</v>
      </c>
    </row>
    <row r="220" spans="41:48">
      <c r="AO220" s="502">
        <v>6</v>
      </c>
      <c r="AP220" s="502">
        <v>3</v>
      </c>
      <c r="AQ220" s="502">
        <v>11</v>
      </c>
      <c r="AR220" s="506">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02">
        <f ca="1">COUNTIF(INDIRECT("H"&amp;(ROW()+12*(($AO220-1)*3+$AP220)-ROW())/12+5):INDIRECT("S"&amp;(ROW()+12*(($AO220-1)*3+$AP220)-ROW())/12+5),AR220)</f>
        <v>0</v>
      </c>
      <c r="AT220" s="506"/>
      <c r="AV220" s="502">
        <f ca="1">IF(AND(AR220&gt;0,AS220&gt;0),COUNTIF(AV$6:AV219,"&gt;0")+1,0)</f>
        <v>0</v>
      </c>
    </row>
    <row r="221" spans="41:48">
      <c r="AO221" s="502">
        <v>6</v>
      </c>
      <c r="AP221" s="502">
        <v>3</v>
      </c>
      <c r="AQ221" s="502">
        <v>12</v>
      </c>
      <c r="AR221" s="506">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02">
        <f ca="1">COUNTIF(INDIRECT("H"&amp;(ROW()+12*(($AO221-1)*3+$AP221)-ROW())/12+5):INDIRECT("S"&amp;(ROW()+12*(($AO221-1)*3+$AP221)-ROW())/12+5),AR221)</f>
        <v>0</v>
      </c>
      <c r="AT221" s="506"/>
      <c r="AV221" s="502">
        <f ca="1">IF(AND(AR221&gt;0,AS221&gt;0),COUNTIF(AV$6:AV220,"&gt;0")+1,0)</f>
        <v>0</v>
      </c>
    </row>
    <row r="222" spans="41:48">
      <c r="AO222" s="502">
        <v>7</v>
      </c>
      <c r="AP222" s="502">
        <v>1</v>
      </c>
      <c r="AQ222" s="502">
        <v>1</v>
      </c>
      <c r="AR222" s="506">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02">
        <f ca="1">COUNTIF(INDIRECT("H"&amp;(ROW()+12*(($AO222-1)*3+$AP222)-ROW())/12+5):INDIRECT("S"&amp;(ROW()+12*(($AO222-1)*3+$AP222)-ROW())/12+5),AR222)</f>
        <v>0</v>
      </c>
      <c r="AT222" s="506"/>
      <c r="AV222" s="502">
        <f ca="1">IF(AND(AR222&gt;0,AS222&gt;0),COUNTIF(AV$6:AV221,"&gt;0")+1,0)</f>
        <v>0</v>
      </c>
    </row>
    <row r="223" spans="41:48">
      <c r="AO223" s="502">
        <v>7</v>
      </c>
      <c r="AP223" s="502">
        <v>1</v>
      </c>
      <c r="AQ223" s="502">
        <v>2</v>
      </c>
      <c r="AR223" s="506">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02">
        <f ca="1">COUNTIF(INDIRECT("H"&amp;(ROW()+12*(($AO223-1)*3+$AP223)-ROW())/12+5):INDIRECT("S"&amp;(ROW()+12*(($AO223-1)*3+$AP223)-ROW())/12+5),AR223)</f>
        <v>0</v>
      </c>
      <c r="AT223" s="506"/>
      <c r="AV223" s="502">
        <f ca="1">IF(AND(AR223&gt;0,AS223&gt;0),COUNTIF(AV$6:AV222,"&gt;0")+1,0)</f>
        <v>0</v>
      </c>
    </row>
    <row r="224" spans="41:48">
      <c r="AO224" s="502">
        <v>7</v>
      </c>
      <c r="AP224" s="502">
        <v>1</v>
      </c>
      <c r="AQ224" s="502">
        <v>3</v>
      </c>
      <c r="AR224" s="506">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02">
        <f ca="1">COUNTIF(INDIRECT("H"&amp;(ROW()+12*(($AO224-1)*3+$AP224)-ROW())/12+5):INDIRECT("S"&amp;(ROW()+12*(($AO224-1)*3+$AP224)-ROW())/12+5),AR224)</f>
        <v>0</v>
      </c>
      <c r="AT224" s="506"/>
      <c r="AV224" s="502">
        <f ca="1">IF(AND(AR224&gt;0,AS224&gt;0),COUNTIF(AV$6:AV223,"&gt;0")+1,0)</f>
        <v>0</v>
      </c>
    </row>
    <row r="225" spans="41:48">
      <c r="AO225" s="502">
        <v>7</v>
      </c>
      <c r="AP225" s="502">
        <v>1</v>
      </c>
      <c r="AQ225" s="502">
        <v>4</v>
      </c>
      <c r="AR225" s="506">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02">
        <f ca="1">COUNTIF(INDIRECT("H"&amp;(ROW()+12*(($AO225-1)*3+$AP225)-ROW())/12+5):INDIRECT("S"&amp;(ROW()+12*(($AO225-1)*3+$AP225)-ROW())/12+5),AR225)</f>
        <v>0</v>
      </c>
      <c r="AT225" s="506"/>
      <c r="AV225" s="502">
        <f ca="1">IF(AND(AR225&gt;0,AS225&gt;0),COUNTIF(AV$6:AV224,"&gt;0")+1,0)</f>
        <v>0</v>
      </c>
    </row>
    <row r="226" spans="41:48">
      <c r="AO226" s="502">
        <v>7</v>
      </c>
      <c r="AP226" s="502">
        <v>1</v>
      </c>
      <c r="AQ226" s="502">
        <v>5</v>
      </c>
      <c r="AR226" s="506">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02">
        <f ca="1">COUNTIF(INDIRECT("H"&amp;(ROW()+12*(($AO226-1)*3+$AP226)-ROW())/12+5):INDIRECT("S"&amp;(ROW()+12*(($AO226-1)*3+$AP226)-ROW())/12+5),AR226)</f>
        <v>0</v>
      </c>
      <c r="AT226" s="506"/>
      <c r="AV226" s="502">
        <f ca="1">IF(AND(AR226&gt;0,AS226&gt;0),COUNTIF(AV$6:AV225,"&gt;0")+1,0)</f>
        <v>0</v>
      </c>
    </row>
    <row r="227" spans="41:48">
      <c r="AO227" s="502">
        <v>7</v>
      </c>
      <c r="AP227" s="502">
        <v>1</v>
      </c>
      <c r="AQ227" s="502">
        <v>6</v>
      </c>
      <c r="AR227" s="506">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02">
        <f ca="1">COUNTIF(INDIRECT("H"&amp;(ROW()+12*(($AO227-1)*3+$AP227)-ROW())/12+5):INDIRECT("S"&amp;(ROW()+12*(($AO227-1)*3+$AP227)-ROW())/12+5),AR227)</f>
        <v>0</v>
      </c>
      <c r="AT227" s="506"/>
      <c r="AV227" s="502">
        <f ca="1">IF(AND(AR227&gt;0,AS227&gt;0),COUNTIF(AV$6:AV226,"&gt;0")+1,0)</f>
        <v>0</v>
      </c>
    </row>
    <row r="228" spans="41:48">
      <c r="AO228" s="502">
        <v>7</v>
      </c>
      <c r="AP228" s="502">
        <v>1</v>
      </c>
      <c r="AQ228" s="502">
        <v>7</v>
      </c>
      <c r="AR228" s="506">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02">
        <f ca="1">COUNTIF(INDIRECT("H"&amp;(ROW()+12*(($AO228-1)*3+$AP228)-ROW())/12+5):INDIRECT("S"&amp;(ROW()+12*(($AO228-1)*3+$AP228)-ROW())/12+5),AR228)</f>
        <v>0</v>
      </c>
      <c r="AT228" s="506"/>
      <c r="AV228" s="502">
        <f ca="1">IF(AND(AR228&gt;0,AS228&gt;0),COUNTIF(AV$6:AV227,"&gt;0")+1,0)</f>
        <v>0</v>
      </c>
    </row>
    <row r="229" spans="41:48">
      <c r="AO229" s="502">
        <v>7</v>
      </c>
      <c r="AP229" s="502">
        <v>1</v>
      </c>
      <c r="AQ229" s="502">
        <v>8</v>
      </c>
      <c r="AR229" s="506">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02">
        <f ca="1">COUNTIF(INDIRECT("H"&amp;(ROW()+12*(($AO229-1)*3+$AP229)-ROW())/12+5):INDIRECT("S"&amp;(ROW()+12*(($AO229-1)*3+$AP229)-ROW())/12+5),AR229)</f>
        <v>0</v>
      </c>
      <c r="AT229" s="506"/>
      <c r="AV229" s="502">
        <f ca="1">IF(AND(AR229&gt;0,AS229&gt;0),COUNTIF(AV$6:AV228,"&gt;0")+1,0)</f>
        <v>0</v>
      </c>
    </row>
    <row r="230" spans="41:48">
      <c r="AO230" s="502">
        <v>7</v>
      </c>
      <c r="AP230" s="502">
        <v>1</v>
      </c>
      <c r="AQ230" s="502">
        <v>9</v>
      </c>
      <c r="AR230" s="506">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02">
        <f ca="1">COUNTIF(INDIRECT("H"&amp;(ROW()+12*(($AO230-1)*3+$AP230)-ROW())/12+5):INDIRECT("S"&amp;(ROW()+12*(($AO230-1)*3+$AP230)-ROW())/12+5),AR230)</f>
        <v>0</v>
      </c>
      <c r="AT230" s="506"/>
      <c r="AV230" s="502">
        <f ca="1">IF(AND(AR230&gt;0,AS230&gt;0),COUNTIF(AV$6:AV229,"&gt;0")+1,0)</f>
        <v>0</v>
      </c>
    </row>
    <row r="231" spans="41:48">
      <c r="AO231" s="502">
        <v>7</v>
      </c>
      <c r="AP231" s="502">
        <v>1</v>
      </c>
      <c r="AQ231" s="502">
        <v>10</v>
      </c>
      <c r="AR231" s="506">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02">
        <f ca="1">COUNTIF(INDIRECT("H"&amp;(ROW()+12*(($AO231-1)*3+$AP231)-ROW())/12+5):INDIRECT("S"&amp;(ROW()+12*(($AO231-1)*3+$AP231)-ROW())/12+5),AR231)</f>
        <v>0</v>
      </c>
      <c r="AT231" s="506"/>
      <c r="AV231" s="502">
        <f ca="1">IF(AND(AR231&gt;0,AS231&gt;0),COUNTIF(AV$6:AV230,"&gt;0")+1,0)</f>
        <v>0</v>
      </c>
    </row>
    <row r="232" spans="41:48">
      <c r="AO232" s="502">
        <v>7</v>
      </c>
      <c r="AP232" s="502">
        <v>1</v>
      </c>
      <c r="AQ232" s="502">
        <v>11</v>
      </c>
      <c r="AR232" s="506">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02">
        <f ca="1">COUNTIF(INDIRECT("H"&amp;(ROW()+12*(($AO232-1)*3+$AP232)-ROW())/12+5):INDIRECT("S"&amp;(ROW()+12*(($AO232-1)*3+$AP232)-ROW())/12+5),AR232)</f>
        <v>0</v>
      </c>
      <c r="AT232" s="506"/>
      <c r="AV232" s="502">
        <f ca="1">IF(AND(AR232&gt;0,AS232&gt;0),COUNTIF(AV$6:AV231,"&gt;0")+1,0)</f>
        <v>0</v>
      </c>
    </row>
    <row r="233" spans="41:48">
      <c r="AO233" s="502">
        <v>7</v>
      </c>
      <c r="AP233" s="502">
        <v>1</v>
      </c>
      <c r="AQ233" s="502">
        <v>12</v>
      </c>
      <c r="AR233" s="506">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02">
        <f ca="1">COUNTIF(INDIRECT("H"&amp;(ROW()+12*(($AO233-1)*3+$AP233)-ROW())/12+5):INDIRECT("S"&amp;(ROW()+12*(($AO233-1)*3+$AP233)-ROW())/12+5),AR233)</f>
        <v>0</v>
      </c>
      <c r="AT233" s="506"/>
      <c r="AV233" s="502">
        <f ca="1">IF(AND(AR233&gt;0,AS233&gt;0),COUNTIF(AV$6:AV232,"&gt;0")+1,0)</f>
        <v>0</v>
      </c>
    </row>
    <row r="234" spans="41:48">
      <c r="AO234" s="502">
        <v>7</v>
      </c>
      <c r="AP234" s="502">
        <v>2</v>
      </c>
      <c r="AQ234" s="502">
        <v>1</v>
      </c>
      <c r="AR234" s="506">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02">
        <f ca="1">COUNTIF(INDIRECT("H"&amp;(ROW()+12*(($AO234-1)*3+$AP234)-ROW())/12+5):INDIRECT("S"&amp;(ROW()+12*(($AO234-1)*3+$AP234)-ROW())/12+5),AR234)</f>
        <v>0</v>
      </c>
      <c r="AT234" s="506"/>
      <c r="AV234" s="502">
        <f ca="1">IF(AND(AR234&gt;0,AS234&gt;0),COUNTIF(AV$6:AV233,"&gt;0")+1,0)</f>
        <v>0</v>
      </c>
    </row>
    <row r="235" spans="41:48">
      <c r="AO235" s="502">
        <v>7</v>
      </c>
      <c r="AP235" s="502">
        <v>2</v>
      </c>
      <c r="AQ235" s="502">
        <v>2</v>
      </c>
      <c r="AR235" s="506">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02">
        <f ca="1">COUNTIF(INDIRECT("H"&amp;(ROW()+12*(($AO235-1)*3+$AP235)-ROW())/12+5):INDIRECT("S"&amp;(ROW()+12*(($AO235-1)*3+$AP235)-ROW())/12+5),AR235)</f>
        <v>0</v>
      </c>
      <c r="AT235" s="506"/>
      <c r="AV235" s="502">
        <f ca="1">IF(AND(AR235&gt;0,AS235&gt;0),COUNTIF(AV$6:AV234,"&gt;0")+1,0)</f>
        <v>0</v>
      </c>
    </row>
    <row r="236" spans="41:48">
      <c r="AO236" s="502">
        <v>7</v>
      </c>
      <c r="AP236" s="502">
        <v>2</v>
      </c>
      <c r="AQ236" s="502">
        <v>3</v>
      </c>
      <c r="AR236" s="506">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02">
        <f ca="1">COUNTIF(INDIRECT("H"&amp;(ROW()+12*(($AO236-1)*3+$AP236)-ROW())/12+5):INDIRECT("S"&amp;(ROW()+12*(($AO236-1)*3+$AP236)-ROW())/12+5),AR236)</f>
        <v>0</v>
      </c>
      <c r="AT236" s="506"/>
      <c r="AV236" s="502">
        <f ca="1">IF(AND(AR236&gt;0,AS236&gt;0),COUNTIF(AV$6:AV235,"&gt;0")+1,0)</f>
        <v>0</v>
      </c>
    </row>
    <row r="237" spans="41:48">
      <c r="AO237" s="502">
        <v>7</v>
      </c>
      <c r="AP237" s="502">
        <v>2</v>
      </c>
      <c r="AQ237" s="502">
        <v>4</v>
      </c>
      <c r="AR237" s="506">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02">
        <f ca="1">COUNTIF(INDIRECT("H"&amp;(ROW()+12*(($AO237-1)*3+$AP237)-ROW())/12+5):INDIRECT("S"&amp;(ROW()+12*(($AO237-1)*3+$AP237)-ROW())/12+5),AR237)</f>
        <v>0</v>
      </c>
      <c r="AT237" s="506"/>
      <c r="AV237" s="502">
        <f ca="1">IF(AND(AR237&gt;0,AS237&gt;0),COUNTIF(AV$6:AV236,"&gt;0")+1,0)</f>
        <v>0</v>
      </c>
    </row>
    <row r="238" spans="41:48">
      <c r="AO238" s="502">
        <v>7</v>
      </c>
      <c r="AP238" s="502">
        <v>2</v>
      </c>
      <c r="AQ238" s="502">
        <v>5</v>
      </c>
      <c r="AR238" s="506">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02">
        <f ca="1">COUNTIF(INDIRECT("H"&amp;(ROW()+12*(($AO238-1)*3+$AP238)-ROW())/12+5):INDIRECT("S"&amp;(ROW()+12*(($AO238-1)*3+$AP238)-ROW())/12+5),AR238)</f>
        <v>0</v>
      </c>
      <c r="AT238" s="506"/>
      <c r="AV238" s="502">
        <f ca="1">IF(AND(AR238&gt;0,AS238&gt;0),COUNTIF(AV$6:AV237,"&gt;0")+1,0)</f>
        <v>0</v>
      </c>
    </row>
    <row r="239" spans="41:48">
      <c r="AO239" s="502">
        <v>7</v>
      </c>
      <c r="AP239" s="502">
        <v>2</v>
      </c>
      <c r="AQ239" s="502">
        <v>6</v>
      </c>
      <c r="AR239" s="506">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02">
        <f ca="1">COUNTIF(INDIRECT("H"&amp;(ROW()+12*(($AO239-1)*3+$AP239)-ROW())/12+5):INDIRECT("S"&amp;(ROW()+12*(($AO239-1)*3+$AP239)-ROW())/12+5),AR239)</f>
        <v>0</v>
      </c>
      <c r="AT239" s="506"/>
      <c r="AV239" s="502">
        <f ca="1">IF(AND(AR239&gt;0,AS239&gt;0),COUNTIF(AV$6:AV238,"&gt;0")+1,0)</f>
        <v>0</v>
      </c>
    </row>
    <row r="240" spans="41:48">
      <c r="AO240" s="502">
        <v>7</v>
      </c>
      <c r="AP240" s="502">
        <v>2</v>
      </c>
      <c r="AQ240" s="502">
        <v>7</v>
      </c>
      <c r="AR240" s="506">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02">
        <f ca="1">COUNTIF(INDIRECT("H"&amp;(ROW()+12*(($AO240-1)*3+$AP240)-ROW())/12+5):INDIRECT("S"&amp;(ROW()+12*(($AO240-1)*3+$AP240)-ROW())/12+5),AR240)</f>
        <v>0</v>
      </c>
      <c r="AT240" s="506"/>
      <c r="AV240" s="502">
        <f ca="1">IF(AND(AR240&gt;0,AS240&gt;0),COUNTIF(AV$6:AV239,"&gt;0")+1,0)</f>
        <v>0</v>
      </c>
    </row>
    <row r="241" spans="41:48">
      <c r="AO241" s="502">
        <v>7</v>
      </c>
      <c r="AP241" s="502">
        <v>2</v>
      </c>
      <c r="AQ241" s="502">
        <v>8</v>
      </c>
      <c r="AR241" s="506">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02">
        <f ca="1">COUNTIF(INDIRECT("H"&amp;(ROW()+12*(($AO241-1)*3+$AP241)-ROW())/12+5):INDIRECT("S"&amp;(ROW()+12*(($AO241-1)*3+$AP241)-ROW())/12+5),AR241)</f>
        <v>0</v>
      </c>
      <c r="AT241" s="506"/>
      <c r="AV241" s="502">
        <f ca="1">IF(AND(AR241&gt;0,AS241&gt;0),COUNTIF(AV$6:AV240,"&gt;0")+1,0)</f>
        <v>0</v>
      </c>
    </row>
    <row r="242" spans="41:48">
      <c r="AO242" s="502">
        <v>7</v>
      </c>
      <c r="AP242" s="502">
        <v>2</v>
      </c>
      <c r="AQ242" s="502">
        <v>9</v>
      </c>
      <c r="AR242" s="506">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02">
        <f ca="1">COUNTIF(INDIRECT("H"&amp;(ROW()+12*(($AO242-1)*3+$AP242)-ROW())/12+5):INDIRECT("S"&amp;(ROW()+12*(($AO242-1)*3+$AP242)-ROW())/12+5),AR242)</f>
        <v>0</v>
      </c>
      <c r="AT242" s="506"/>
      <c r="AV242" s="502">
        <f ca="1">IF(AND(AR242&gt;0,AS242&gt;0),COUNTIF(AV$6:AV241,"&gt;0")+1,0)</f>
        <v>0</v>
      </c>
    </row>
    <row r="243" spans="41:48">
      <c r="AO243" s="502">
        <v>7</v>
      </c>
      <c r="AP243" s="502">
        <v>2</v>
      </c>
      <c r="AQ243" s="502">
        <v>10</v>
      </c>
      <c r="AR243" s="506">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02">
        <f ca="1">COUNTIF(INDIRECT("H"&amp;(ROW()+12*(($AO243-1)*3+$AP243)-ROW())/12+5):INDIRECT("S"&amp;(ROW()+12*(($AO243-1)*3+$AP243)-ROW())/12+5),AR243)</f>
        <v>0</v>
      </c>
      <c r="AT243" s="506"/>
      <c r="AV243" s="502">
        <f ca="1">IF(AND(AR243&gt;0,AS243&gt;0),COUNTIF(AV$6:AV242,"&gt;0")+1,0)</f>
        <v>0</v>
      </c>
    </row>
    <row r="244" spans="41:48">
      <c r="AO244" s="502">
        <v>7</v>
      </c>
      <c r="AP244" s="502">
        <v>2</v>
      </c>
      <c r="AQ244" s="502">
        <v>11</v>
      </c>
      <c r="AR244" s="506">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02">
        <f ca="1">COUNTIF(INDIRECT("H"&amp;(ROW()+12*(($AO244-1)*3+$AP244)-ROW())/12+5):INDIRECT("S"&amp;(ROW()+12*(($AO244-1)*3+$AP244)-ROW())/12+5),AR244)</f>
        <v>0</v>
      </c>
      <c r="AT244" s="506"/>
      <c r="AV244" s="502">
        <f ca="1">IF(AND(AR244&gt;0,AS244&gt;0),COUNTIF(AV$6:AV243,"&gt;0")+1,0)</f>
        <v>0</v>
      </c>
    </row>
    <row r="245" spans="41:48">
      <c r="AO245" s="502">
        <v>7</v>
      </c>
      <c r="AP245" s="502">
        <v>2</v>
      </c>
      <c r="AQ245" s="502">
        <v>12</v>
      </c>
      <c r="AR245" s="506">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02">
        <f ca="1">COUNTIF(INDIRECT("H"&amp;(ROW()+12*(($AO245-1)*3+$AP245)-ROW())/12+5):INDIRECT("S"&amp;(ROW()+12*(($AO245-1)*3+$AP245)-ROW())/12+5),AR245)</f>
        <v>0</v>
      </c>
      <c r="AT245" s="506"/>
      <c r="AV245" s="502">
        <f ca="1">IF(AND(AR245&gt;0,AS245&gt;0),COUNTIF(AV$6:AV244,"&gt;0")+1,0)</f>
        <v>0</v>
      </c>
    </row>
    <row r="246" spans="41:48">
      <c r="AO246" s="502">
        <v>7</v>
      </c>
      <c r="AP246" s="502">
        <v>3</v>
      </c>
      <c r="AQ246" s="502">
        <v>1</v>
      </c>
      <c r="AR246" s="506">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02">
        <f ca="1">COUNTIF(INDIRECT("H"&amp;(ROW()+12*(($AO246-1)*3+$AP246)-ROW())/12+5):INDIRECT("S"&amp;(ROW()+12*(($AO246-1)*3+$AP246)-ROW())/12+5),AR246)</f>
        <v>0</v>
      </c>
      <c r="AT246" s="506"/>
      <c r="AV246" s="502">
        <f ca="1">IF(AND(AR246&gt;0,AS246&gt;0),COUNTIF(AV$6:AV245,"&gt;0")+1,0)</f>
        <v>0</v>
      </c>
    </row>
    <row r="247" spans="41:48">
      <c r="AO247" s="502">
        <v>7</v>
      </c>
      <c r="AP247" s="502">
        <v>3</v>
      </c>
      <c r="AQ247" s="502">
        <v>2</v>
      </c>
      <c r="AR247" s="506">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02">
        <f ca="1">COUNTIF(INDIRECT("H"&amp;(ROW()+12*(($AO247-1)*3+$AP247)-ROW())/12+5):INDIRECT("S"&amp;(ROW()+12*(($AO247-1)*3+$AP247)-ROW())/12+5),AR247)</f>
        <v>0</v>
      </c>
      <c r="AT247" s="506"/>
      <c r="AV247" s="502">
        <f ca="1">IF(AND(AR247&gt;0,AS247&gt;0),COUNTIF(AV$6:AV246,"&gt;0")+1,0)</f>
        <v>0</v>
      </c>
    </row>
    <row r="248" spans="41:48">
      <c r="AO248" s="502">
        <v>7</v>
      </c>
      <c r="AP248" s="502">
        <v>3</v>
      </c>
      <c r="AQ248" s="502">
        <v>3</v>
      </c>
      <c r="AR248" s="506">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02">
        <f ca="1">COUNTIF(INDIRECT("H"&amp;(ROW()+12*(($AO248-1)*3+$AP248)-ROW())/12+5):INDIRECT("S"&amp;(ROW()+12*(($AO248-1)*3+$AP248)-ROW())/12+5),AR248)</f>
        <v>0</v>
      </c>
      <c r="AT248" s="506"/>
      <c r="AV248" s="502">
        <f ca="1">IF(AND(AR248&gt;0,AS248&gt;0),COUNTIF(AV$6:AV247,"&gt;0")+1,0)</f>
        <v>0</v>
      </c>
    </row>
    <row r="249" spans="41:48">
      <c r="AO249" s="502">
        <v>7</v>
      </c>
      <c r="AP249" s="502">
        <v>3</v>
      </c>
      <c r="AQ249" s="502">
        <v>4</v>
      </c>
      <c r="AR249" s="506">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02">
        <f ca="1">COUNTIF(INDIRECT("H"&amp;(ROW()+12*(($AO249-1)*3+$AP249)-ROW())/12+5):INDIRECT("S"&amp;(ROW()+12*(($AO249-1)*3+$AP249)-ROW())/12+5),AR249)</f>
        <v>0</v>
      </c>
      <c r="AT249" s="506"/>
      <c r="AV249" s="502">
        <f ca="1">IF(AND(AR249&gt;0,AS249&gt;0),COUNTIF(AV$6:AV248,"&gt;0")+1,0)</f>
        <v>0</v>
      </c>
    </row>
    <row r="250" spans="41:48">
      <c r="AO250" s="502">
        <v>7</v>
      </c>
      <c r="AP250" s="502">
        <v>3</v>
      </c>
      <c r="AQ250" s="502">
        <v>5</v>
      </c>
      <c r="AR250" s="506">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02">
        <f ca="1">COUNTIF(INDIRECT("H"&amp;(ROW()+12*(($AO250-1)*3+$AP250)-ROW())/12+5):INDIRECT("S"&amp;(ROW()+12*(($AO250-1)*3+$AP250)-ROW())/12+5),AR250)</f>
        <v>0</v>
      </c>
      <c r="AT250" s="506"/>
      <c r="AV250" s="502">
        <f ca="1">IF(AND(AR250&gt;0,AS250&gt;0),COUNTIF(AV$6:AV249,"&gt;0")+1,0)</f>
        <v>0</v>
      </c>
    </row>
    <row r="251" spans="41:48">
      <c r="AO251" s="502">
        <v>7</v>
      </c>
      <c r="AP251" s="502">
        <v>3</v>
      </c>
      <c r="AQ251" s="502">
        <v>6</v>
      </c>
      <c r="AR251" s="506">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02">
        <f ca="1">COUNTIF(INDIRECT("H"&amp;(ROW()+12*(($AO251-1)*3+$AP251)-ROW())/12+5):INDIRECT("S"&amp;(ROW()+12*(($AO251-1)*3+$AP251)-ROW())/12+5),AR251)</f>
        <v>0</v>
      </c>
      <c r="AT251" s="506"/>
      <c r="AV251" s="502">
        <f ca="1">IF(AND(AR251&gt;0,AS251&gt;0),COUNTIF(AV$6:AV250,"&gt;0")+1,0)</f>
        <v>0</v>
      </c>
    </row>
    <row r="252" spans="41:48">
      <c r="AO252" s="502">
        <v>7</v>
      </c>
      <c r="AP252" s="502">
        <v>3</v>
      </c>
      <c r="AQ252" s="502">
        <v>7</v>
      </c>
      <c r="AR252" s="506">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02">
        <f ca="1">COUNTIF(INDIRECT("H"&amp;(ROW()+12*(($AO252-1)*3+$AP252)-ROW())/12+5):INDIRECT("S"&amp;(ROW()+12*(($AO252-1)*3+$AP252)-ROW())/12+5),AR252)</f>
        <v>0</v>
      </c>
      <c r="AT252" s="506"/>
      <c r="AV252" s="502">
        <f ca="1">IF(AND(AR252&gt;0,AS252&gt;0),COUNTIF(AV$6:AV251,"&gt;0")+1,0)</f>
        <v>0</v>
      </c>
    </row>
    <row r="253" spans="41:48">
      <c r="AO253" s="502">
        <v>7</v>
      </c>
      <c r="AP253" s="502">
        <v>3</v>
      </c>
      <c r="AQ253" s="502">
        <v>8</v>
      </c>
      <c r="AR253" s="506">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02">
        <f ca="1">COUNTIF(INDIRECT("H"&amp;(ROW()+12*(($AO253-1)*3+$AP253)-ROW())/12+5):INDIRECT("S"&amp;(ROW()+12*(($AO253-1)*3+$AP253)-ROW())/12+5),AR253)</f>
        <v>0</v>
      </c>
      <c r="AT253" s="506"/>
      <c r="AV253" s="502">
        <f ca="1">IF(AND(AR253&gt;0,AS253&gt;0),COUNTIF(AV$6:AV252,"&gt;0")+1,0)</f>
        <v>0</v>
      </c>
    </row>
    <row r="254" spans="41:48">
      <c r="AO254" s="502">
        <v>7</v>
      </c>
      <c r="AP254" s="502">
        <v>3</v>
      </c>
      <c r="AQ254" s="502">
        <v>9</v>
      </c>
      <c r="AR254" s="506">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02">
        <f ca="1">COUNTIF(INDIRECT("H"&amp;(ROW()+12*(($AO254-1)*3+$AP254)-ROW())/12+5):INDIRECT("S"&amp;(ROW()+12*(($AO254-1)*3+$AP254)-ROW())/12+5),AR254)</f>
        <v>0</v>
      </c>
      <c r="AT254" s="506"/>
      <c r="AV254" s="502">
        <f ca="1">IF(AND(AR254&gt;0,AS254&gt;0),COUNTIF(AV$6:AV253,"&gt;0")+1,0)</f>
        <v>0</v>
      </c>
    </row>
    <row r="255" spans="41:48">
      <c r="AO255" s="502">
        <v>7</v>
      </c>
      <c r="AP255" s="502">
        <v>3</v>
      </c>
      <c r="AQ255" s="502">
        <v>10</v>
      </c>
      <c r="AR255" s="506">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02">
        <f ca="1">COUNTIF(INDIRECT("H"&amp;(ROW()+12*(($AO255-1)*3+$AP255)-ROW())/12+5):INDIRECT("S"&amp;(ROW()+12*(($AO255-1)*3+$AP255)-ROW())/12+5),AR255)</f>
        <v>0</v>
      </c>
      <c r="AT255" s="506"/>
      <c r="AV255" s="502">
        <f ca="1">IF(AND(AR255&gt;0,AS255&gt;0),COUNTIF(AV$6:AV254,"&gt;0")+1,0)</f>
        <v>0</v>
      </c>
    </row>
    <row r="256" spans="41:48">
      <c r="AO256" s="502">
        <v>7</v>
      </c>
      <c r="AP256" s="502">
        <v>3</v>
      </c>
      <c r="AQ256" s="502">
        <v>11</v>
      </c>
      <c r="AR256" s="506">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02">
        <f ca="1">COUNTIF(INDIRECT("H"&amp;(ROW()+12*(($AO256-1)*3+$AP256)-ROW())/12+5):INDIRECT("S"&amp;(ROW()+12*(($AO256-1)*3+$AP256)-ROW())/12+5),AR256)</f>
        <v>0</v>
      </c>
      <c r="AT256" s="506"/>
      <c r="AV256" s="502">
        <f ca="1">IF(AND(AR256&gt;0,AS256&gt;0),COUNTIF(AV$6:AV255,"&gt;0")+1,0)</f>
        <v>0</v>
      </c>
    </row>
    <row r="257" spans="41:48">
      <c r="AO257" s="502">
        <v>7</v>
      </c>
      <c r="AP257" s="502">
        <v>3</v>
      </c>
      <c r="AQ257" s="502">
        <v>12</v>
      </c>
      <c r="AR257" s="506">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02">
        <f ca="1">COUNTIF(INDIRECT("H"&amp;(ROW()+12*(($AO257-1)*3+$AP257)-ROW())/12+5):INDIRECT("S"&amp;(ROW()+12*(($AO257-1)*3+$AP257)-ROW())/12+5),AR257)</f>
        <v>0</v>
      </c>
      <c r="AT257" s="506"/>
      <c r="AV257" s="502">
        <f ca="1">IF(AND(AR257&gt;0,AS257&gt;0),COUNTIF(AV$6:AV256,"&gt;0")+1,0)</f>
        <v>0</v>
      </c>
    </row>
    <row r="258" spans="41:48">
      <c r="AO258" s="502">
        <v>8</v>
      </c>
      <c r="AP258" s="502">
        <v>1</v>
      </c>
      <c r="AQ258" s="502">
        <v>1</v>
      </c>
      <c r="AR258" s="506">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02">
        <f ca="1">COUNTIF(INDIRECT("H"&amp;(ROW()+12*(($AO258-1)*3+$AP258)-ROW())/12+5):INDIRECT("S"&amp;(ROW()+12*(($AO258-1)*3+$AP258)-ROW())/12+5),AR258)</f>
        <v>0</v>
      </c>
      <c r="AT258" s="506"/>
      <c r="AV258" s="502">
        <f ca="1">IF(AND(AR258&gt;0,AS258&gt;0),COUNTIF(AV$6:AV257,"&gt;0")+1,0)</f>
        <v>0</v>
      </c>
    </row>
    <row r="259" spans="41:48">
      <c r="AO259" s="502">
        <v>8</v>
      </c>
      <c r="AP259" s="502">
        <v>1</v>
      </c>
      <c r="AQ259" s="502">
        <v>2</v>
      </c>
      <c r="AR259" s="506">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02">
        <f ca="1">COUNTIF(INDIRECT("H"&amp;(ROW()+12*(($AO259-1)*3+$AP259)-ROW())/12+5):INDIRECT("S"&amp;(ROW()+12*(($AO259-1)*3+$AP259)-ROW())/12+5),AR259)</f>
        <v>0</v>
      </c>
      <c r="AT259" s="506"/>
      <c r="AV259" s="502">
        <f ca="1">IF(AND(AR259&gt;0,AS259&gt;0),COUNTIF(AV$6:AV258,"&gt;0")+1,0)</f>
        <v>0</v>
      </c>
    </row>
    <row r="260" spans="41:48">
      <c r="AO260" s="502">
        <v>8</v>
      </c>
      <c r="AP260" s="502">
        <v>1</v>
      </c>
      <c r="AQ260" s="502">
        <v>3</v>
      </c>
      <c r="AR260" s="506">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02">
        <f ca="1">COUNTIF(INDIRECT("H"&amp;(ROW()+12*(($AO260-1)*3+$AP260)-ROW())/12+5):INDIRECT("S"&amp;(ROW()+12*(($AO260-1)*3+$AP260)-ROW())/12+5),AR260)</f>
        <v>0</v>
      </c>
      <c r="AT260" s="506"/>
      <c r="AV260" s="502">
        <f ca="1">IF(AND(AR260&gt;0,AS260&gt;0),COUNTIF(AV$6:AV259,"&gt;0")+1,0)</f>
        <v>0</v>
      </c>
    </row>
    <row r="261" spans="41:48">
      <c r="AO261" s="502">
        <v>8</v>
      </c>
      <c r="AP261" s="502">
        <v>1</v>
      </c>
      <c r="AQ261" s="502">
        <v>4</v>
      </c>
      <c r="AR261" s="506">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02">
        <f ca="1">COUNTIF(INDIRECT("H"&amp;(ROW()+12*(($AO261-1)*3+$AP261)-ROW())/12+5):INDIRECT("S"&amp;(ROW()+12*(($AO261-1)*3+$AP261)-ROW())/12+5),AR261)</f>
        <v>0</v>
      </c>
      <c r="AT261" s="506"/>
      <c r="AV261" s="502">
        <f ca="1">IF(AND(AR261&gt;0,AS261&gt;0),COUNTIF(AV$6:AV260,"&gt;0")+1,0)</f>
        <v>0</v>
      </c>
    </row>
    <row r="262" spans="41:48">
      <c r="AO262" s="502">
        <v>8</v>
      </c>
      <c r="AP262" s="502">
        <v>1</v>
      </c>
      <c r="AQ262" s="502">
        <v>5</v>
      </c>
      <c r="AR262" s="506">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02">
        <f ca="1">COUNTIF(INDIRECT("H"&amp;(ROW()+12*(($AO262-1)*3+$AP262)-ROW())/12+5):INDIRECT("S"&amp;(ROW()+12*(($AO262-1)*3+$AP262)-ROW())/12+5),AR262)</f>
        <v>0</v>
      </c>
      <c r="AT262" s="506"/>
      <c r="AV262" s="502">
        <f ca="1">IF(AND(AR262&gt;0,AS262&gt;0),COUNTIF(AV$6:AV261,"&gt;0")+1,0)</f>
        <v>0</v>
      </c>
    </row>
    <row r="263" spans="41:48">
      <c r="AO263" s="502">
        <v>8</v>
      </c>
      <c r="AP263" s="502">
        <v>1</v>
      </c>
      <c r="AQ263" s="502">
        <v>6</v>
      </c>
      <c r="AR263" s="506">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02">
        <f ca="1">COUNTIF(INDIRECT("H"&amp;(ROW()+12*(($AO263-1)*3+$AP263)-ROW())/12+5):INDIRECT("S"&amp;(ROW()+12*(($AO263-1)*3+$AP263)-ROW())/12+5),AR263)</f>
        <v>0</v>
      </c>
      <c r="AT263" s="506"/>
      <c r="AV263" s="502">
        <f ca="1">IF(AND(AR263&gt;0,AS263&gt;0),COUNTIF(AV$6:AV262,"&gt;0")+1,0)</f>
        <v>0</v>
      </c>
    </row>
    <row r="264" spans="41:48">
      <c r="AO264" s="502">
        <v>8</v>
      </c>
      <c r="AP264" s="502">
        <v>1</v>
      </c>
      <c r="AQ264" s="502">
        <v>7</v>
      </c>
      <c r="AR264" s="506">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02">
        <f ca="1">COUNTIF(INDIRECT("H"&amp;(ROW()+12*(($AO264-1)*3+$AP264)-ROW())/12+5):INDIRECT("S"&amp;(ROW()+12*(($AO264-1)*3+$AP264)-ROW())/12+5),AR264)</f>
        <v>0</v>
      </c>
      <c r="AT264" s="506"/>
      <c r="AV264" s="502">
        <f ca="1">IF(AND(AR264&gt;0,AS264&gt;0),COUNTIF(AV$6:AV263,"&gt;0")+1,0)</f>
        <v>0</v>
      </c>
    </row>
    <row r="265" spans="41:48">
      <c r="AO265" s="502">
        <v>8</v>
      </c>
      <c r="AP265" s="502">
        <v>1</v>
      </c>
      <c r="AQ265" s="502">
        <v>8</v>
      </c>
      <c r="AR265" s="506">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02">
        <f ca="1">COUNTIF(INDIRECT("H"&amp;(ROW()+12*(($AO265-1)*3+$AP265)-ROW())/12+5):INDIRECT("S"&amp;(ROW()+12*(($AO265-1)*3+$AP265)-ROW())/12+5),AR265)</f>
        <v>0</v>
      </c>
      <c r="AT265" s="506"/>
      <c r="AV265" s="502">
        <f ca="1">IF(AND(AR265&gt;0,AS265&gt;0),COUNTIF(AV$6:AV264,"&gt;0")+1,0)</f>
        <v>0</v>
      </c>
    </row>
    <row r="266" spans="41:48">
      <c r="AO266" s="502">
        <v>8</v>
      </c>
      <c r="AP266" s="502">
        <v>1</v>
      </c>
      <c r="AQ266" s="502">
        <v>9</v>
      </c>
      <c r="AR266" s="506">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02">
        <f ca="1">COUNTIF(INDIRECT("H"&amp;(ROW()+12*(($AO266-1)*3+$AP266)-ROW())/12+5):INDIRECT("S"&amp;(ROW()+12*(($AO266-1)*3+$AP266)-ROW())/12+5),AR266)</f>
        <v>0</v>
      </c>
      <c r="AT266" s="506"/>
      <c r="AV266" s="502">
        <f ca="1">IF(AND(AR266&gt;0,AS266&gt;0),COUNTIF(AV$6:AV265,"&gt;0")+1,0)</f>
        <v>0</v>
      </c>
    </row>
    <row r="267" spans="41:48">
      <c r="AO267" s="502">
        <v>8</v>
      </c>
      <c r="AP267" s="502">
        <v>1</v>
      </c>
      <c r="AQ267" s="502">
        <v>10</v>
      </c>
      <c r="AR267" s="506">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02">
        <f ca="1">COUNTIF(INDIRECT("H"&amp;(ROW()+12*(($AO267-1)*3+$AP267)-ROW())/12+5):INDIRECT("S"&amp;(ROW()+12*(($AO267-1)*3+$AP267)-ROW())/12+5),AR267)</f>
        <v>0</v>
      </c>
      <c r="AT267" s="506"/>
      <c r="AV267" s="502">
        <f ca="1">IF(AND(AR267&gt;0,AS267&gt;0),COUNTIF(AV$6:AV266,"&gt;0")+1,0)</f>
        <v>0</v>
      </c>
    </row>
    <row r="268" spans="41:48">
      <c r="AO268" s="502">
        <v>8</v>
      </c>
      <c r="AP268" s="502">
        <v>1</v>
      </c>
      <c r="AQ268" s="502">
        <v>11</v>
      </c>
      <c r="AR268" s="506">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02">
        <f ca="1">COUNTIF(INDIRECT("H"&amp;(ROW()+12*(($AO268-1)*3+$AP268)-ROW())/12+5):INDIRECT("S"&amp;(ROW()+12*(($AO268-1)*3+$AP268)-ROW())/12+5),AR268)</f>
        <v>0</v>
      </c>
      <c r="AT268" s="506"/>
      <c r="AV268" s="502">
        <f ca="1">IF(AND(AR268&gt;0,AS268&gt;0),COUNTIF(AV$6:AV267,"&gt;0")+1,0)</f>
        <v>0</v>
      </c>
    </row>
    <row r="269" spans="41:48">
      <c r="AO269" s="502">
        <v>8</v>
      </c>
      <c r="AP269" s="502">
        <v>1</v>
      </c>
      <c r="AQ269" s="502">
        <v>12</v>
      </c>
      <c r="AR269" s="506">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02">
        <f ca="1">COUNTIF(INDIRECT("H"&amp;(ROW()+12*(($AO269-1)*3+$AP269)-ROW())/12+5):INDIRECT("S"&amp;(ROW()+12*(($AO269-1)*3+$AP269)-ROW())/12+5),AR269)</f>
        <v>0</v>
      </c>
      <c r="AT269" s="506"/>
      <c r="AV269" s="502">
        <f ca="1">IF(AND(AR269&gt;0,AS269&gt;0),COUNTIF(AV$6:AV268,"&gt;0")+1,0)</f>
        <v>0</v>
      </c>
    </row>
    <row r="270" spans="41:48">
      <c r="AO270" s="502">
        <v>8</v>
      </c>
      <c r="AP270" s="502">
        <v>2</v>
      </c>
      <c r="AQ270" s="502">
        <v>1</v>
      </c>
      <c r="AR270" s="506">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02">
        <f ca="1">COUNTIF(INDIRECT("H"&amp;(ROW()+12*(($AO270-1)*3+$AP270)-ROW())/12+5):INDIRECT("S"&amp;(ROW()+12*(($AO270-1)*3+$AP270)-ROW())/12+5),AR270)</f>
        <v>0</v>
      </c>
      <c r="AT270" s="506"/>
      <c r="AV270" s="502">
        <f ca="1">IF(AND(AR270&gt;0,AS270&gt;0),COUNTIF(AV$6:AV269,"&gt;0")+1,0)</f>
        <v>0</v>
      </c>
    </row>
    <row r="271" spans="41:48">
      <c r="AO271" s="502">
        <v>8</v>
      </c>
      <c r="AP271" s="502">
        <v>2</v>
      </c>
      <c r="AQ271" s="502">
        <v>2</v>
      </c>
      <c r="AR271" s="506">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02">
        <f ca="1">COUNTIF(INDIRECT("H"&amp;(ROW()+12*(($AO271-1)*3+$AP271)-ROW())/12+5):INDIRECT("S"&amp;(ROW()+12*(($AO271-1)*3+$AP271)-ROW())/12+5),AR271)</f>
        <v>0</v>
      </c>
      <c r="AT271" s="506"/>
      <c r="AV271" s="502">
        <f ca="1">IF(AND(AR271&gt;0,AS271&gt;0),COUNTIF(AV$6:AV270,"&gt;0")+1,0)</f>
        <v>0</v>
      </c>
    </row>
    <row r="272" spans="41:48">
      <c r="AO272" s="502">
        <v>8</v>
      </c>
      <c r="AP272" s="502">
        <v>2</v>
      </c>
      <c r="AQ272" s="502">
        <v>3</v>
      </c>
      <c r="AR272" s="506">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02">
        <f ca="1">COUNTIF(INDIRECT("H"&amp;(ROW()+12*(($AO272-1)*3+$AP272)-ROW())/12+5):INDIRECT("S"&amp;(ROW()+12*(($AO272-1)*3+$AP272)-ROW())/12+5),AR272)</f>
        <v>0</v>
      </c>
      <c r="AT272" s="506"/>
      <c r="AV272" s="502">
        <f ca="1">IF(AND(AR272&gt;0,AS272&gt;0),COUNTIF(AV$6:AV271,"&gt;0")+1,0)</f>
        <v>0</v>
      </c>
    </row>
    <row r="273" spans="41:48">
      <c r="AO273" s="502">
        <v>8</v>
      </c>
      <c r="AP273" s="502">
        <v>2</v>
      </c>
      <c r="AQ273" s="502">
        <v>4</v>
      </c>
      <c r="AR273" s="506">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02">
        <f ca="1">COUNTIF(INDIRECT("H"&amp;(ROW()+12*(($AO273-1)*3+$AP273)-ROW())/12+5):INDIRECT("S"&amp;(ROW()+12*(($AO273-1)*3+$AP273)-ROW())/12+5),AR273)</f>
        <v>0</v>
      </c>
      <c r="AT273" s="506"/>
      <c r="AV273" s="502">
        <f ca="1">IF(AND(AR273&gt;0,AS273&gt;0),COUNTIF(AV$6:AV272,"&gt;0")+1,0)</f>
        <v>0</v>
      </c>
    </row>
    <row r="274" spans="41:48">
      <c r="AO274" s="502">
        <v>8</v>
      </c>
      <c r="AP274" s="502">
        <v>2</v>
      </c>
      <c r="AQ274" s="502">
        <v>5</v>
      </c>
      <c r="AR274" s="506">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02">
        <f ca="1">COUNTIF(INDIRECT("H"&amp;(ROW()+12*(($AO274-1)*3+$AP274)-ROW())/12+5):INDIRECT("S"&amp;(ROW()+12*(($AO274-1)*3+$AP274)-ROW())/12+5),AR274)</f>
        <v>0</v>
      </c>
      <c r="AT274" s="506"/>
      <c r="AV274" s="502">
        <f ca="1">IF(AND(AR274&gt;0,AS274&gt;0),COUNTIF(AV$6:AV273,"&gt;0")+1,0)</f>
        <v>0</v>
      </c>
    </row>
    <row r="275" spans="41:48">
      <c r="AO275" s="502">
        <v>8</v>
      </c>
      <c r="AP275" s="502">
        <v>2</v>
      </c>
      <c r="AQ275" s="502">
        <v>6</v>
      </c>
      <c r="AR275" s="506">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02">
        <f ca="1">COUNTIF(INDIRECT("H"&amp;(ROW()+12*(($AO275-1)*3+$AP275)-ROW())/12+5):INDIRECT("S"&amp;(ROW()+12*(($AO275-1)*3+$AP275)-ROW())/12+5),AR275)</f>
        <v>0</v>
      </c>
      <c r="AT275" s="506"/>
      <c r="AV275" s="502">
        <f ca="1">IF(AND(AR275&gt;0,AS275&gt;0),COUNTIF(AV$6:AV274,"&gt;0")+1,0)</f>
        <v>0</v>
      </c>
    </row>
    <row r="276" spans="41:48">
      <c r="AO276" s="502">
        <v>8</v>
      </c>
      <c r="AP276" s="502">
        <v>2</v>
      </c>
      <c r="AQ276" s="502">
        <v>7</v>
      </c>
      <c r="AR276" s="506">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02">
        <f ca="1">COUNTIF(INDIRECT("H"&amp;(ROW()+12*(($AO276-1)*3+$AP276)-ROW())/12+5):INDIRECT("S"&amp;(ROW()+12*(($AO276-1)*3+$AP276)-ROW())/12+5),AR276)</f>
        <v>0</v>
      </c>
      <c r="AT276" s="506"/>
      <c r="AV276" s="502">
        <f ca="1">IF(AND(AR276&gt;0,AS276&gt;0),COUNTIF(AV$6:AV275,"&gt;0")+1,0)</f>
        <v>0</v>
      </c>
    </row>
    <row r="277" spans="41:48">
      <c r="AO277" s="502">
        <v>8</v>
      </c>
      <c r="AP277" s="502">
        <v>2</v>
      </c>
      <c r="AQ277" s="502">
        <v>8</v>
      </c>
      <c r="AR277" s="506">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02">
        <f ca="1">COUNTIF(INDIRECT("H"&amp;(ROW()+12*(($AO277-1)*3+$AP277)-ROW())/12+5):INDIRECT("S"&amp;(ROW()+12*(($AO277-1)*3+$AP277)-ROW())/12+5),AR277)</f>
        <v>0</v>
      </c>
      <c r="AT277" s="506"/>
      <c r="AV277" s="502">
        <f ca="1">IF(AND(AR277&gt;0,AS277&gt;0),COUNTIF(AV$6:AV276,"&gt;0")+1,0)</f>
        <v>0</v>
      </c>
    </row>
    <row r="278" spans="41:48">
      <c r="AO278" s="502">
        <v>8</v>
      </c>
      <c r="AP278" s="502">
        <v>2</v>
      </c>
      <c r="AQ278" s="502">
        <v>9</v>
      </c>
      <c r="AR278" s="506">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02">
        <f ca="1">COUNTIF(INDIRECT("H"&amp;(ROW()+12*(($AO278-1)*3+$AP278)-ROW())/12+5):INDIRECT("S"&amp;(ROW()+12*(($AO278-1)*3+$AP278)-ROW())/12+5),AR278)</f>
        <v>0</v>
      </c>
      <c r="AT278" s="506"/>
      <c r="AV278" s="502">
        <f ca="1">IF(AND(AR278&gt;0,AS278&gt;0),COUNTIF(AV$6:AV277,"&gt;0")+1,0)</f>
        <v>0</v>
      </c>
    </row>
    <row r="279" spans="41:48">
      <c r="AO279" s="502">
        <v>8</v>
      </c>
      <c r="AP279" s="502">
        <v>2</v>
      </c>
      <c r="AQ279" s="502">
        <v>10</v>
      </c>
      <c r="AR279" s="506">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02">
        <f ca="1">COUNTIF(INDIRECT("H"&amp;(ROW()+12*(($AO279-1)*3+$AP279)-ROW())/12+5):INDIRECT("S"&amp;(ROW()+12*(($AO279-1)*3+$AP279)-ROW())/12+5),AR279)</f>
        <v>0</v>
      </c>
      <c r="AT279" s="506"/>
      <c r="AV279" s="502">
        <f ca="1">IF(AND(AR279&gt;0,AS279&gt;0),COUNTIF(AV$6:AV278,"&gt;0")+1,0)</f>
        <v>0</v>
      </c>
    </row>
    <row r="280" spans="41:48">
      <c r="AO280" s="502">
        <v>8</v>
      </c>
      <c r="AP280" s="502">
        <v>2</v>
      </c>
      <c r="AQ280" s="502">
        <v>11</v>
      </c>
      <c r="AR280" s="506">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02">
        <f ca="1">COUNTIF(INDIRECT("H"&amp;(ROW()+12*(($AO280-1)*3+$AP280)-ROW())/12+5):INDIRECT("S"&amp;(ROW()+12*(($AO280-1)*3+$AP280)-ROW())/12+5),AR280)</f>
        <v>0</v>
      </c>
      <c r="AT280" s="506"/>
      <c r="AV280" s="502">
        <f ca="1">IF(AND(AR280&gt;0,AS280&gt;0),COUNTIF(AV$6:AV279,"&gt;0")+1,0)</f>
        <v>0</v>
      </c>
    </row>
    <row r="281" spans="41:48">
      <c r="AO281" s="502">
        <v>8</v>
      </c>
      <c r="AP281" s="502">
        <v>2</v>
      </c>
      <c r="AQ281" s="502">
        <v>12</v>
      </c>
      <c r="AR281" s="506">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02">
        <f ca="1">COUNTIF(INDIRECT("H"&amp;(ROW()+12*(($AO281-1)*3+$AP281)-ROW())/12+5):INDIRECT("S"&amp;(ROW()+12*(($AO281-1)*3+$AP281)-ROW())/12+5),AR281)</f>
        <v>0</v>
      </c>
      <c r="AT281" s="506"/>
      <c r="AV281" s="502">
        <f ca="1">IF(AND(AR281&gt;0,AS281&gt;0),COUNTIF(AV$6:AV280,"&gt;0")+1,0)</f>
        <v>0</v>
      </c>
    </row>
    <row r="282" spans="41:48">
      <c r="AO282" s="502">
        <v>8</v>
      </c>
      <c r="AP282" s="502">
        <v>3</v>
      </c>
      <c r="AQ282" s="502">
        <v>1</v>
      </c>
      <c r="AR282" s="506">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02">
        <f ca="1">COUNTIF(INDIRECT("H"&amp;(ROW()+12*(($AO282-1)*3+$AP282)-ROW())/12+5):INDIRECT("S"&amp;(ROW()+12*(($AO282-1)*3+$AP282)-ROW())/12+5),AR282)</f>
        <v>0</v>
      </c>
      <c r="AT282" s="506"/>
      <c r="AV282" s="502">
        <f ca="1">IF(AND(AR282&gt;0,AS282&gt;0),COUNTIF(AV$6:AV281,"&gt;0")+1,0)</f>
        <v>0</v>
      </c>
    </row>
    <row r="283" spans="41:48">
      <c r="AO283" s="502">
        <v>8</v>
      </c>
      <c r="AP283" s="502">
        <v>3</v>
      </c>
      <c r="AQ283" s="502">
        <v>2</v>
      </c>
      <c r="AR283" s="506">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02">
        <f ca="1">COUNTIF(INDIRECT("H"&amp;(ROW()+12*(($AO283-1)*3+$AP283)-ROW())/12+5):INDIRECT("S"&amp;(ROW()+12*(($AO283-1)*3+$AP283)-ROW())/12+5),AR283)</f>
        <v>0</v>
      </c>
      <c r="AT283" s="506"/>
      <c r="AV283" s="502">
        <f ca="1">IF(AND(AR283&gt;0,AS283&gt;0),COUNTIF(AV$6:AV282,"&gt;0")+1,0)</f>
        <v>0</v>
      </c>
    </row>
    <row r="284" spans="41:48">
      <c r="AO284" s="502">
        <v>8</v>
      </c>
      <c r="AP284" s="502">
        <v>3</v>
      </c>
      <c r="AQ284" s="502">
        <v>3</v>
      </c>
      <c r="AR284" s="506">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02">
        <f ca="1">COUNTIF(INDIRECT("H"&amp;(ROW()+12*(($AO284-1)*3+$AP284)-ROW())/12+5):INDIRECT("S"&amp;(ROW()+12*(($AO284-1)*3+$AP284)-ROW())/12+5),AR284)</f>
        <v>0</v>
      </c>
      <c r="AT284" s="506"/>
      <c r="AV284" s="502">
        <f ca="1">IF(AND(AR284&gt;0,AS284&gt;0),COUNTIF(AV$6:AV283,"&gt;0")+1,0)</f>
        <v>0</v>
      </c>
    </row>
    <row r="285" spans="41:48">
      <c r="AO285" s="502">
        <v>8</v>
      </c>
      <c r="AP285" s="502">
        <v>3</v>
      </c>
      <c r="AQ285" s="502">
        <v>4</v>
      </c>
      <c r="AR285" s="506">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02">
        <f ca="1">COUNTIF(INDIRECT("H"&amp;(ROW()+12*(($AO285-1)*3+$AP285)-ROW())/12+5):INDIRECT("S"&amp;(ROW()+12*(($AO285-1)*3+$AP285)-ROW())/12+5),AR285)</f>
        <v>0</v>
      </c>
      <c r="AT285" s="506"/>
      <c r="AV285" s="502">
        <f ca="1">IF(AND(AR285&gt;0,AS285&gt;0),COUNTIF(AV$6:AV284,"&gt;0")+1,0)</f>
        <v>0</v>
      </c>
    </row>
    <row r="286" spans="41:48">
      <c r="AO286" s="502">
        <v>8</v>
      </c>
      <c r="AP286" s="502">
        <v>3</v>
      </c>
      <c r="AQ286" s="502">
        <v>5</v>
      </c>
      <c r="AR286" s="506">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02">
        <f ca="1">COUNTIF(INDIRECT("H"&amp;(ROW()+12*(($AO286-1)*3+$AP286)-ROW())/12+5):INDIRECT("S"&amp;(ROW()+12*(($AO286-1)*3+$AP286)-ROW())/12+5),AR286)</f>
        <v>0</v>
      </c>
      <c r="AT286" s="506"/>
      <c r="AV286" s="502">
        <f ca="1">IF(AND(AR286&gt;0,AS286&gt;0),COUNTIF(AV$6:AV285,"&gt;0")+1,0)</f>
        <v>0</v>
      </c>
    </row>
    <row r="287" spans="41:48">
      <c r="AO287" s="502">
        <v>8</v>
      </c>
      <c r="AP287" s="502">
        <v>3</v>
      </c>
      <c r="AQ287" s="502">
        <v>6</v>
      </c>
      <c r="AR287" s="506">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02">
        <f ca="1">COUNTIF(INDIRECT("H"&amp;(ROW()+12*(($AO287-1)*3+$AP287)-ROW())/12+5):INDIRECT("S"&amp;(ROW()+12*(($AO287-1)*3+$AP287)-ROW())/12+5),AR287)</f>
        <v>0</v>
      </c>
      <c r="AT287" s="506"/>
      <c r="AV287" s="502">
        <f ca="1">IF(AND(AR287&gt;0,AS287&gt;0),COUNTIF(AV$6:AV286,"&gt;0")+1,0)</f>
        <v>0</v>
      </c>
    </row>
    <row r="288" spans="41:48">
      <c r="AO288" s="502">
        <v>8</v>
      </c>
      <c r="AP288" s="502">
        <v>3</v>
      </c>
      <c r="AQ288" s="502">
        <v>7</v>
      </c>
      <c r="AR288" s="506">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02">
        <f ca="1">COUNTIF(INDIRECT("H"&amp;(ROW()+12*(($AO288-1)*3+$AP288)-ROW())/12+5):INDIRECT("S"&amp;(ROW()+12*(($AO288-1)*3+$AP288)-ROW())/12+5),AR288)</f>
        <v>0</v>
      </c>
      <c r="AT288" s="506"/>
      <c r="AV288" s="502">
        <f ca="1">IF(AND(AR288&gt;0,AS288&gt;0),COUNTIF(AV$6:AV287,"&gt;0")+1,0)</f>
        <v>0</v>
      </c>
    </row>
    <row r="289" spans="41:48">
      <c r="AO289" s="502">
        <v>8</v>
      </c>
      <c r="AP289" s="502">
        <v>3</v>
      </c>
      <c r="AQ289" s="502">
        <v>8</v>
      </c>
      <c r="AR289" s="506">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02">
        <f ca="1">COUNTIF(INDIRECT("H"&amp;(ROW()+12*(($AO289-1)*3+$AP289)-ROW())/12+5):INDIRECT("S"&amp;(ROW()+12*(($AO289-1)*3+$AP289)-ROW())/12+5),AR289)</f>
        <v>0</v>
      </c>
      <c r="AT289" s="506"/>
      <c r="AV289" s="502">
        <f ca="1">IF(AND(AR289&gt;0,AS289&gt;0),COUNTIF(AV$6:AV288,"&gt;0")+1,0)</f>
        <v>0</v>
      </c>
    </row>
    <row r="290" spans="41:48">
      <c r="AO290" s="502">
        <v>8</v>
      </c>
      <c r="AP290" s="502">
        <v>3</v>
      </c>
      <c r="AQ290" s="502">
        <v>9</v>
      </c>
      <c r="AR290" s="506">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02">
        <f ca="1">COUNTIF(INDIRECT("H"&amp;(ROW()+12*(($AO290-1)*3+$AP290)-ROW())/12+5):INDIRECT("S"&amp;(ROW()+12*(($AO290-1)*3+$AP290)-ROW())/12+5),AR290)</f>
        <v>0</v>
      </c>
      <c r="AT290" s="506"/>
      <c r="AV290" s="502">
        <f ca="1">IF(AND(AR290&gt;0,AS290&gt;0),COUNTIF(AV$6:AV289,"&gt;0")+1,0)</f>
        <v>0</v>
      </c>
    </row>
    <row r="291" spans="41:48">
      <c r="AO291" s="502">
        <v>8</v>
      </c>
      <c r="AP291" s="502">
        <v>3</v>
      </c>
      <c r="AQ291" s="502">
        <v>10</v>
      </c>
      <c r="AR291" s="506">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02">
        <f ca="1">COUNTIF(INDIRECT("H"&amp;(ROW()+12*(($AO291-1)*3+$AP291)-ROW())/12+5):INDIRECT("S"&amp;(ROW()+12*(($AO291-1)*3+$AP291)-ROW())/12+5),AR291)</f>
        <v>0</v>
      </c>
      <c r="AT291" s="506"/>
      <c r="AV291" s="502">
        <f ca="1">IF(AND(AR291&gt;0,AS291&gt;0),COUNTIF(AV$6:AV290,"&gt;0")+1,0)</f>
        <v>0</v>
      </c>
    </row>
    <row r="292" spans="41:48">
      <c r="AO292" s="502">
        <v>8</v>
      </c>
      <c r="AP292" s="502">
        <v>3</v>
      </c>
      <c r="AQ292" s="502">
        <v>11</v>
      </c>
      <c r="AR292" s="506">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02">
        <f ca="1">COUNTIF(INDIRECT("H"&amp;(ROW()+12*(($AO292-1)*3+$AP292)-ROW())/12+5):INDIRECT("S"&amp;(ROW()+12*(($AO292-1)*3+$AP292)-ROW())/12+5),AR292)</f>
        <v>0</v>
      </c>
      <c r="AT292" s="506"/>
      <c r="AV292" s="502">
        <f ca="1">IF(AND(AR292&gt;0,AS292&gt;0),COUNTIF(AV$6:AV291,"&gt;0")+1,0)</f>
        <v>0</v>
      </c>
    </row>
    <row r="293" spans="41:48">
      <c r="AO293" s="502">
        <v>8</v>
      </c>
      <c r="AP293" s="502">
        <v>3</v>
      </c>
      <c r="AQ293" s="502">
        <v>12</v>
      </c>
      <c r="AR293" s="506">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02">
        <f ca="1">COUNTIF(INDIRECT("H"&amp;(ROW()+12*(($AO293-1)*3+$AP293)-ROW())/12+5):INDIRECT("S"&amp;(ROW()+12*(($AO293-1)*3+$AP293)-ROW())/12+5),AR293)</f>
        <v>0</v>
      </c>
      <c r="AT293" s="506"/>
      <c r="AV293" s="502">
        <f ca="1">IF(AND(AR293&gt;0,AS293&gt;0),COUNTIF(AV$6:AV292,"&gt;0")+1,0)</f>
        <v>0</v>
      </c>
    </row>
    <row r="294" spans="41:48">
      <c r="AO294" s="502">
        <v>9</v>
      </c>
      <c r="AP294" s="502">
        <v>1</v>
      </c>
      <c r="AQ294" s="502">
        <v>1</v>
      </c>
      <c r="AR294" s="506">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02">
        <f ca="1">COUNTIF(INDIRECT("H"&amp;(ROW()+12*(($AO294-1)*3+$AP294)-ROW())/12+5):INDIRECT("S"&amp;(ROW()+12*(($AO294-1)*3+$AP294)-ROW())/12+5),AR294)</f>
        <v>0</v>
      </c>
      <c r="AT294" s="506"/>
      <c r="AV294" s="502">
        <f ca="1">IF(AND(AR294&gt;0,AS294&gt;0),COUNTIF(AV$6:AV293,"&gt;0")+1,0)</f>
        <v>0</v>
      </c>
    </row>
    <row r="295" spans="41:48">
      <c r="AO295" s="502">
        <v>9</v>
      </c>
      <c r="AP295" s="502">
        <v>1</v>
      </c>
      <c r="AQ295" s="502">
        <v>2</v>
      </c>
      <c r="AR295" s="506">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02">
        <f ca="1">COUNTIF(INDIRECT("H"&amp;(ROW()+12*(($AO295-1)*3+$AP295)-ROW())/12+5):INDIRECT("S"&amp;(ROW()+12*(($AO295-1)*3+$AP295)-ROW())/12+5),AR295)</f>
        <v>0</v>
      </c>
      <c r="AT295" s="506"/>
      <c r="AV295" s="502">
        <f ca="1">IF(AND(AR295&gt;0,AS295&gt;0),COUNTIF(AV$6:AV294,"&gt;0")+1,0)</f>
        <v>0</v>
      </c>
    </row>
    <row r="296" spans="41:48">
      <c r="AO296" s="502">
        <v>9</v>
      </c>
      <c r="AP296" s="502">
        <v>1</v>
      </c>
      <c r="AQ296" s="502">
        <v>3</v>
      </c>
      <c r="AR296" s="506">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02">
        <f ca="1">COUNTIF(INDIRECT("H"&amp;(ROW()+12*(($AO296-1)*3+$AP296)-ROW())/12+5):INDIRECT("S"&amp;(ROW()+12*(($AO296-1)*3+$AP296)-ROW())/12+5),AR296)</f>
        <v>0</v>
      </c>
      <c r="AT296" s="506"/>
      <c r="AV296" s="502">
        <f ca="1">IF(AND(AR296&gt;0,AS296&gt;0),COUNTIF(AV$6:AV295,"&gt;0")+1,0)</f>
        <v>0</v>
      </c>
    </row>
    <row r="297" spans="41:48">
      <c r="AO297" s="502">
        <v>9</v>
      </c>
      <c r="AP297" s="502">
        <v>1</v>
      </c>
      <c r="AQ297" s="502">
        <v>4</v>
      </c>
      <c r="AR297" s="506">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02">
        <f ca="1">COUNTIF(INDIRECT("H"&amp;(ROW()+12*(($AO297-1)*3+$AP297)-ROW())/12+5):INDIRECT("S"&amp;(ROW()+12*(($AO297-1)*3+$AP297)-ROW())/12+5),AR297)</f>
        <v>0</v>
      </c>
      <c r="AT297" s="506"/>
      <c r="AV297" s="502">
        <f ca="1">IF(AND(AR297&gt;0,AS297&gt;0),COUNTIF(AV$6:AV296,"&gt;0")+1,0)</f>
        <v>0</v>
      </c>
    </row>
    <row r="298" spans="41:48">
      <c r="AO298" s="502">
        <v>9</v>
      </c>
      <c r="AP298" s="502">
        <v>1</v>
      </c>
      <c r="AQ298" s="502">
        <v>5</v>
      </c>
      <c r="AR298" s="506">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02">
        <f ca="1">COUNTIF(INDIRECT("H"&amp;(ROW()+12*(($AO298-1)*3+$AP298)-ROW())/12+5):INDIRECT("S"&amp;(ROW()+12*(($AO298-1)*3+$AP298)-ROW())/12+5),AR298)</f>
        <v>0</v>
      </c>
      <c r="AT298" s="506"/>
      <c r="AV298" s="502">
        <f ca="1">IF(AND(AR298&gt;0,AS298&gt;0),COUNTIF(AV$6:AV297,"&gt;0")+1,0)</f>
        <v>0</v>
      </c>
    </row>
    <row r="299" spans="41:48">
      <c r="AO299" s="502">
        <v>9</v>
      </c>
      <c r="AP299" s="502">
        <v>1</v>
      </c>
      <c r="AQ299" s="502">
        <v>6</v>
      </c>
      <c r="AR299" s="506">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02">
        <f ca="1">COUNTIF(INDIRECT("H"&amp;(ROW()+12*(($AO299-1)*3+$AP299)-ROW())/12+5):INDIRECT("S"&amp;(ROW()+12*(($AO299-1)*3+$AP299)-ROW())/12+5),AR299)</f>
        <v>0</v>
      </c>
      <c r="AT299" s="506"/>
      <c r="AV299" s="502">
        <f ca="1">IF(AND(AR299&gt;0,AS299&gt;0),COUNTIF(AV$6:AV298,"&gt;0")+1,0)</f>
        <v>0</v>
      </c>
    </row>
    <row r="300" spans="41:48">
      <c r="AO300" s="502">
        <v>9</v>
      </c>
      <c r="AP300" s="502">
        <v>1</v>
      </c>
      <c r="AQ300" s="502">
        <v>7</v>
      </c>
      <c r="AR300" s="506">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02">
        <f ca="1">COUNTIF(INDIRECT("H"&amp;(ROW()+12*(($AO300-1)*3+$AP300)-ROW())/12+5):INDIRECT("S"&amp;(ROW()+12*(($AO300-1)*3+$AP300)-ROW())/12+5),AR300)</f>
        <v>0</v>
      </c>
      <c r="AT300" s="506"/>
      <c r="AV300" s="502">
        <f ca="1">IF(AND(AR300&gt;0,AS300&gt;0),COUNTIF(AV$6:AV299,"&gt;0")+1,0)</f>
        <v>0</v>
      </c>
    </row>
    <row r="301" spans="41:48">
      <c r="AO301" s="502">
        <v>9</v>
      </c>
      <c r="AP301" s="502">
        <v>1</v>
      </c>
      <c r="AQ301" s="502">
        <v>8</v>
      </c>
      <c r="AR301" s="506">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02">
        <f ca="1">COUNTIF(INDIRECT("H"&amp;(ROW()+12*(($AO301-1)*3+$AP301)-ROW())/12+5):INDIRECT("S"&amp;(ROW()+12*(($AO301-1)*3+$AP301)-ROW())/12+5),AR301)</f>
        <v>0</v>
      </c>
      <c r="AT301" s="506"/>
      <c r="AV301" s="502">
        <f ca="1">IF(AND(AR301&gt;0,AS301&gt;0),COUNTIF(AV$6:AV300,"&gt;0")+1,0)</f>
        <v>0</v>
      </c>
    </row>
    <row r="302" spans="41:48">
      <c r="AO302" s="502">
        <v>9</v>
      </c>
      <c r="AP302" s="502">
        <v>1</v>
      </c>
      <c r="AQ302" s="502">
        <v>9</v>
      </c>
      <c r="AR302" s="506">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02">
        <f ca="1">COUNTIF(INDIRECT("H"&amp;(ROW()+12*(($AO302-1)*3+$AP302)-ROW())/12+5):INDIRECT("S"&amp;(ROW()+12*(($AO302-1)*3+$AP302)-ROW())/12+5),AR302)</f>
        <v>0</v>
      </c>
      <c r="AT302" s="506"/>
      <c r="AV302" s="502">
        <f ca="1">IF(AND(AR302&gt;0,AS302&gt;0),COUNTIF(AV$6:AV301,"&gt;0")+1,0)</f>
        <v>0</v>
      </c>
    </row>
    <row r="303" spans="41:48">
      <c r="AO303" s="502">
        <v>9</v>
      </c>
      <c r="AP303" s="502">
        <v>1</v>
      </c>
      <c r="AQ303" s="502">
        <v>10</v>
      </c>
      <c r="AR303" s="506">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02">
        <f ca="1">COUNTIF(INDIRECT("H"&amp;(ROW()+12*(($AO303-1)*3+$AP303)-ROW())/12+5):INDIRECT("S"&amp;(ROW()+12*(($AO303-1)*3+$AP303)-ROW())/12+5),AR303)</f>
        <v>0</v>
      </c>
      <c r="AT303" s="506"/>
      <c r="AV303" s="502">
        <f ca="1">IF(AND(AR303&gt;0,AS303&gt;0),COUNTIF(AV$6:AV302,"&gt;0")+1,0)</f>
        <v>0</v>
      </c>
    </row>
    <row r="304" spans="41:48">
      <c r="AO304" s="502">
        <v>9</v>
      </c>
      <c r="AP304" s="502">
        <v>1</v>
      </c>
      <c r="AQ304" s="502">
        <v>11</v>
      </c>
      <c r="AR304" s="506">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02">
        <f ca="1">COUNTIF(INDIRECT("H"&amp;(ROW()+12*(($AO304-1)*3+$AP304)-ROW())/12+5):INDIRECT("S"&amp;(ROW()+12*(($AO304-1)*3+$AP304)-ROW())/12+5),AR304)</f>
        <v>0</v>
      </c>
      <c r="AT304" s="506"/>
      <c r="AV304" s="502">
        <f ca="1">IF(AND(AR304&gt;0,AS304&gt;0),COUNTIF(AV$6:AV303,"&gt;0")+1,0)</f>
        <v>0</v>
      </c>
    </row>
    <row r="305" spans="41:48">
      <c r="AO305" s="502">
        <v>9</v>
      </c>
      <c r="AP305" s="502">
        <v>1</v>
      </c>
      <c r="AQ305" s="502">
        <v>12</v>
      </c>
      <c r="AR305" s="506">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02">
        <f ca="1">COUNTIF(INDIRECT("H"&amp;(ROW()+12*(($AO305-1)*3+$AP305)-ROW())/12+5):INDIRECT("S"&amp;(ROW()+12*(($AO305-1)*3+$AP305)-ROW())/12+5),AR305)</f>
        <v>0</v>
      </c>
      <c r="AT305" s="506"/>
      <c r="AV305" s="502">
        <f ca="1">IF(AND(AR305&gt;0,AS305&gt;0),COUNTIF(AV$6:AV304,"&gt;0")+1,0)</f>
        <v>0</v>
      </c>
    </row>
    <row r="306" spans="41:48">
      <c r="AO306" s="502">
        <v>9</v>
      </c>
      <c r="AP306" s="502">
        <v>2</v>
      </c>
      <c r="AQ306" s="502">
        <v>1</v>
      </c>
      <c r="AR306" s="506">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02">
        <f ca="1">COUNTIF(INDIRECT("H"&amp;(ROW()+12*(($AO306-1)*3+$AP306)-ROW())/12+5):INDIRECT("S"&amp;(ROW()+12*(($AO306-1)*3+$AP306)-ROW())/12+5),AR306)</f>
        <v>0</v>
      </c>
      <c r="AT306" s="506"/>
      <c r="AV306" s="502">
        <f ca="1">IF(AND(AR306&gt;0,AS306&gt;0),COUNTIF(AV$6:AV305,"&gt;0")+1,0)</f>
        <v>0</v>
      </c>
    </row>
    <row r="307" spans="41:48">
      <c r="AO307" s="502">
        <v>9</v>
      </c>
      <c r="AP307" s="502">
        <v>2</v>
      </c>
      <c r="AQ307" s="502">
        <v>2</v>
      </c>
      <c r="AR307" s="506">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02">
        <f ca="1">COUNTIF(INDIRECT("H"&amp;(ROW()+12*(($AO307-1)*3+$AP307)-ROW())/12+5):INDIRECT("S"&amp;(ROW()+12*(($AO307-1)*3+$AP307)-ROW())/12+5),AR307)</f>
        <v>0</v>
      </c>
      <c r="AT307" s="506"/>
      <c r="AV307" s="502">
        <f ca="1">IF(AND(AR307&gt;0,AS307&gt;0),COUNTIF(AV$6:AV306,"&gt;0")+1,0)</f>
        <v>0</v>
      </c>
    </row>
    <row r="308" spans="41:48">
      <c r="AO308" s="502">
        <v>9</v>
      </c>
      <c r="AP308" s="502">
        <v>2</v>
      </c>
      <c r="AQ308" s="502">
        <v>3</v>
      </c>
      <c r="AR308" s="506">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02">
        <f ca="1">COUNTIF(INDIRECT("H"&amp;(ROW()+12*(($AO308-1)*3+$AP308)-ROW())/12+5):INDIRECT("S"&amp;(ROW()+12*(($AO308-1)*3+$AP308)-ROW())/12+5),AR308)</f>
        <v>0</v>
      </c>
      <c r="AT308" s="506"/>
      <c r="AV308" s="502">
        <f ca="1">IF(AND(AR308&gt;0,AS308&gt;0),COUNTIF(AV$6:AV307,"&gt;0")+1,0)</f>
        <v>0</v>
      </c>
    </row>
    <row r="309" spans="41:48">
      <c r="AO309" s="502">
        <v>9</v>
      </c>
      <c r="AP309" s="502">
        <v>2</v>
      </c>
      <c r="AQ309" s="502">
        <v>4</v>
      </c>
      <c r="AR309" s="506">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02">
        <f ca="1">COUNTIF(INDIRECT("H"&amp;(ROW()+12*(($AO309-1)*3+$AP309)-ROW())/12+5):INDIRECT("S"&amp;(ROW()+12*(($AO309-1)*3+$AP309)-ROW())/12+5),AR309)</f>
        <v>0</v>
      </c>
      <c r="AT309" s="506"/>
      <c r="AV309" s="502">
        <f ca="1">IF(AND(AR309&gt;0,AS309&gt;0),COUNTIF(AV$6:AV308,"&gt;0")+1,0)</f>
        <v>0</v>
      </c>
    </row>
    <row r="310" spans="41:48">
      <c r="AO310" s="502">
        <v>9</v>
      </c>
      <c r="AP310" s="502">
        <v>2</v>
      </c>
      <c r="AQ310" s="502">
        <v>5</v>
      </c>
      <c r="AR310" s="506">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02">
        <f ca="1">COUNTIF(INDIRECT("H"&amp;(ROW()+12*(($AO310-1)*3+$AP310)-ROW())/12+5):INDIRECT("S"&amp;(ROW()+12*(($AO310-1)*3+$AP310)-ROW())/12+5),AR310)</f>
        <v>0</v>
      </c>
      <c r="AT310" s="506"/>
      <c r="AV310" s="502">
        <f ca="1">IF(AND(AR310&gt;0,AS310&gt;0),COUNTIF(AV$6:AV309,"&gt;0")+1,0)</f>
        <v>0</v>
      </c>
    </row>
    <row r="311" spans="41:48">
      <c r="AO311" s="502">
        <v>9</v>
      </c>
      <c r="AP311" s="502">
        <v>2</v>
      </c>
      <c r="AQ311" s="502">
        <v>6</v>
      </c>
      <c r="AR311" s="506">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02">
        <f ca="1">COUNTIF(INDIRECT("H"&amp;(ROW()+12*(($AO311-1)*3+$AP311)-ROW())/12+5):INDIRECT("S"&amp;(ROW()+12*(($AO311-1)*3+$AP311)-ROW())/12+5),AR311)</f>
        <v>0</v>
      </c>
      <c r="AT311" s="506"/>
      <c r="AV311" s="502">
        <f ca="1">IF(AND(AR311&gt;0,AS311&gt;0),COUNTIF(AV$6:AV310,"&gt;0")+1,0)</f>
        <v>0</v>
      </c>
    </row>
    <row r="312" spans="41:48">
      <c r="AO312" s="502">
        <v>9</v>
      </c>
      <c r="AP312" s="502">
        <v>2</v>
      </c>
      <c r="AQ312" s="502">
        <v>7</v>
      </c>
      <c r="AR312" s="506">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02">
        <f ca="1">COUNTIF(INDIRECT("H"&amp;(ROW()+12*(($AO312-1)*3+$AP312)-ROW())/12+5):INDIRECT("S"&amp;(ROW()+12*(($AO312-1)*3+$AP312)-ROW())/12+5),AR312)</f>
        <v>0</v>
      </c>
      <c r="AT312" s="506"/>
      <c r="AV312" s="502">
        <f ca="1">IF(AND(AR312&gt;0,AS312&gt;0),COUNTIF(AV$6:AV311,"&gt;0")+1,0)</f>
        <v>0</v>
      </c>
    </row>
    <row r="313" spans="41:48">
      <c r="AO313" s="502">
        <v>9</v>
      </c>
      <c r="AP313" s="502">
        <v>2</v>
      </c>
      <c r="AQ313" s="502">
        <v>8</v>
      </c>
      <c r="AR313" s="506">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02">
        <f ca="1">COUNTIF(INDIRECT("H"&amp;(ROW()+12*(($AO313-1)*3+$AP313)-ROW())/12+5):INDIRECT("S"&amp;(ROW()+12*(($AO313-1)*3+$AP313)-ROW())/12+5),AR313)</f>
        <v>0</v>
      </c>
      <c r="AT313" s="506"/>
      <c r="AV313" s="502">
        <f ca="1">IF(AND(AR313&gt;0,AS313&gt;0),COUNTIF(AV$6:AV312,"&gt;0")+1,0)</f>
        <v>0</v>
      </c>
    </row>
    <row r="314" spans="41:48">
      <c r="AO314" s="502">
        <v>9</v>
      </c>
      <c r="AP314" s="502">
        <v>2</v>
      </c>
      <c r="AQ314" s="502">
        <v>9</v>
      </c>
      <c r="AR314" s="506">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02">
        <f ca="1">COUNTIF(INDIRECT("H"&amp;(ROW()+12*(($AO314-1)*3+$AP314)-ROW())/12+5):INDIRECT("S"&amp;(ROW()+12*(($AO314-1)*3+$AP314)-ROW())/12+5),AR314)</f>
        <v>0</v>
      </c>
      <c r="AT314" s="506"/>
      <c r="AV314" s="502">
        <f ca="1">IF(AND(AR314&gt;0,AS314&gt;0),COUNTIF(AV$6:AV313,"&gt;0")+1,0)</f>
        <v>0</v>
      </c>
    </row>
    <row r="315" spans="41:48">
      <c r="AO315" s="502">
        <v>9</v>
      </c>
      <c r="AP315" s="502">
        <v>2</v>
      </c>
      <c r="AQ315" s="502">
        <v>10</v>
      </c>
      <c r="AR315" s="506">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02">
        <f ca="1">COUNTIF(INDIRECT("H"&amp;(ROW()+12*(($AO315-1)*3+$AP315)-ROW())/12+5):INDIRECT("S"&amp;(ROW()+12*(($AO315-1)*3+$AP315)-ROW())/12+5),AR315)</f>
        <v>0</v>
      </c>
      <c r="AT315" s="506"/>
      <c r="AV315" s="502">
        <f ca="1">IF(AND(AR315&gt;0,AS315&gt;0),COUNTIF(AV$6:AV314,"&gt;0")+1,0)</f>
        <v>0</v>
      </c>
    </row>
    <row r="316" spans="41:48">
      <c r="AO316" s="502">
        <v>9</v>
      </c>
      <c r="AP316" s="502">
        <v>2</v>
      </c>
      <c r="AQ316" s="502">
        <v>11</v>
      </c>
      <c r="AR316" s="506">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02">
        <f ca="1">COUNTIF(INDIRECT("H"&amp;(ROW()+12*(($AO316-1)*3+$AP316)-ROW())/12+5):INDIRECT("S"&amp;(ROW()+12*(($AO316-1)*3+$AP316)-ROW())/12+5),AR316)</f>
        <v>0</v>
      </c>
      <c r="AT316" s="506"/>
      <c r="AV316" s="502">
        <f ca="1">IF(AND(AR316&gt;0,AS316&gt;0),COUNTIF(AV$6:AV315,"&gt;0")+1,0)</f>
        <v>0</v>
      </c>
    </row>
    <row r="317" spans="41:48">
      <c r="AO317" s="502">
        <v>9</v>
      </c>
      <c r="AP317" s="502">
        <v>2</v>
      </c>
      <c r="AQ317" s="502">
        <v>12</v>
      </c>
      <c r="AR317" s="506">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02">
        <f ca="1">COUNTIF(INDIRECT("H"&amp;(ROW()+12*(($AO317-1)*3+$AP317)-ROW())/12+5):INDIRECT("S"&amp;(ROW()+12*(($AO317-1)*3+$AP317)-ROW())/12+5),AR317)</f>
        <v>0</v>
      </c>
      <c r="AT317" s="506"/>
      <c r="AV317" s="502">
        <f ca="1">IF(AND(AR317&gt;0,AS317&gt;0),COUNTIF(AV$6:AV316,"&gt;0")+1,0)</f>
        <v>0</v>
      </c>
    </row>
    <row r="318" spans="41:48">
      <c r="AO318" s="502">
        <v>9</v>
      </c>
      <c r="AP318" s="502">
        <v>3</v>
      </c>
      <c r="AQ318" s="502">
        <v>1</v>
      </c>
      <c r="AR318" s="506">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02">
        <f ca="1">COUNTIF(INDIRECT("H"&amp;(ROW()+12*(($AO318-1)*3+$AP318)-ROW())/12+5):INDIRECT("S"&amp;(ROW()+12*(($AO318-1)*3+$AP318)-ROW())/12+5),AR318)</f>
        <v>0</v>
      </c>
      <c r="AT318" s="506"/>
      <c r="AV318" s="502">
        <f ca="1">IF(AND(AR318&gt;0,AS318&gt;0),COUNTIF(AV$6:AV317,"&gt;0")+1,0)</f>
        <v>0</v>
      </c>
    </row>
    <row r="319" spans="41:48">
      <c r="AO319" s="502">
        <v>9</v>
      </c>
      <c r="AP319" s="502">
        <v>3</v>
      </c>
      <c r="AQ319" s="502">
        <v>2</v>
      </c>
      <c r="AR319" s="506">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02">
        <f ca="1">COUNTIF(INDIRECT("H"&amp;(ROW()+12*(($AO319-1)*3+$AP319)-ROW())/12+5):INDIRECT("S"&amp;(ROW()+12*(($AO319-1)*3+$AP319)-ROW())/12+5),AR319)</f>
        <v>0</v>
      </c>
      <c r="AT319" s="506"/>
      <c r="AV319" s="502">
        <f ca="1">IF(AND(AR319&gt;0,AS319&gt;0),COUNTIF(AV$6:AV318,"&gt;0")+1,0)</f>
        <v>0</v>
      </c>
    </row>
    <row r="320" spans="41:48">
      <c r="AO320" s="502">
        <v>9</v>
      </c>
      <c r="AP320" s="502">
        <v>3</v>
      </c>
      <c r="AQ320" s="502">
        <v>3</v>
      </c>
      <c r="AR320" s="506">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02">
        <f ca="1">COUNTIF(INDIRECT("H"&amp;(ROW()+12*(($AO320-1)*3+$AP320)-ROW())/12+5):INDIRECT("S"&amp;(ROW()+12*(($AO320-1)*3+$AP320)-ROW())/12+5),AR320)</f>
        <v>0</v>
      </c>
      <c r="AT320" s="506"/>
      <c r="AV320" s="502">
        <f ca="1">IF(AND(AR320&gt;0,AS320&gt;0),COUNTIF(AV$6:AV319,"&gt;0")+1,0)</f>
        <v>0</v>
      </c>
    </row>
    <row r="321" spans="41:48">
      <c r="AO321" s="502">
        <v>9</v>
      </c>
      <c r="AP321" s="502">
        <v>3</v>
      </c>
      <c r="AQ321" s="502">
        <v>4</v>
      </c>
      <c r="AR321" s="506">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02">
        <f ca="1">COUNTIF(INDIRECT("H"&amp;(ROW()+12*(($AO321-1)*3+$AP321)-ROW())/12+5):INDIRECT("S"&amp;(ROW()+12*(($AO321-1)*3+$AP321)-ROW())/12+5),AR321)</f>
        <v>0</v>
      </c>
      <c r="AT321" s="506"/>
      <c r="AV321" s="502">
        <f ca="1">IF(AND(AR321&gt;0,AS321&gt;0),COUNTIF(AV$6:AV320,"&gt;0")+1,0)</f>
        <v>0</v>
      </c>
    </row>
    <row r="322" spans="41:48">
      <c r="AO322" s="502">
        <v>9</v>
      </c>
      <c r="AP322" s="502">
        <v>3</v>
      </c>
      <c r="AQ322" s="502">
        <v>5</v>
      </c>
      <c r="AR322" s="506">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02">
        <f ca="1">COUNTIF(INDIRECT("H"&amp;(ROW()+12*(($AO322-1)*3+$AP322)-ROW())/12+5):INDIRECT("S"&amp;(ROW()+12*(($AO322-1)*3+$AP322)-ROW())/12+5),AR322)</f>
        <v>0</v>
      </c>
      <c r="AT322" s="506"/>
      <c r="AV322" s="502">
        <f ca="1">IF(AND(AR322&gt;0,AS322&gt;0),COUNTIF(AV$6:AV321,"&gt;0")+1,0)</f>
        <v>0</v>
      </c>
    </row>
    <row r="323" spans="41:48">
      <c r="AO323" s="502">
        <v>9</v>
      </c>
      <c r="AP323" s="502">
        <v>3</v>
      </c>
      <c r="AQ323" s="502">
        <v>6</v>
      </c>
      <c r="AR323" s="506">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02">
        <f ca="1">COUNTIF(INDIRECT("H"&amp;(ROW()+12*(($AO323-1)*3+$AP323)-ROW())/12+5):INDIRECT("S"&amp;(ROW()+12*(($AO323-1)*3+$AP323)-ROW())/12+5),AR323)</f>
        <v>0</v>
      </c>
      <c r="AT323" s="506"/>
      <c r="AV323" s="502">
        <f ca="1">IF(AND(AR323&gt;0,AS323&gt;0),COUNTIF(AV$6:AV322,"&gt;0")+1,0)</f>
        <v>0</v>
      </c>
    </row>
    <row r="324" spans="41:48">
      <c r="AO324" s="502">
        <v>9</v>
      </c>
      <c r="AP324" s="502">
        <v>3</v>
      </c>
      <c r="AQ324" s="502">
        <v>7</v>
      </c>
      <c r="AR324" s="506">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02">
        <f ca="1">COUNTIF(INDIRECT("H"&amp;(ROW()+12*(($AO324-1)*3+$AP324)-ROW())/12+5):INDIRECT("S"&amp;(ROW()+12*(($AO324-1)*3+$AP324)-ROW())/12+5),AR324)</f>
        <v>0</v>
      </c>
      <c r="AT324" s="506"/>
      <c r="AV324" s="502">
        <f ca="1">IF(AND(AR324&gt;0,AS324&gt;0),COUNTIF(AV$6:AV323,"&gt;0")+1,0)</f>
        <v>0</v>
      </c>
    </row>
    <row r="325" spans="41:48">
      <c r="AO325" s="502">
        <v>9</v>
      </c>
      <c r="AP325" s="502">
        <v>3</v>
      </c>
      <c r="AQ325" s="502">
        <v>8</v>
      </c>
      <c r="AR325" s="506">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02">
        <f ca="1">COUNTIF(INDIRECT("H"&amp;(ROW()+12*(($AO325-1)*3+$AP325)-ROW())/12+5):INDIRECT("S"&amp;(ROW()+12*(($AO325-1)*3+$AP325)-ROW())/12+5),AR325)</f>
        <v>0</v>
      </c>
      <c r="AT325" s="506"/>
      <c r="AV325" s="502">
        <f ca="1">IF(AND(AR325&gt;0,AS325&gt;0),COUNTIF(AV$6:AV324,"&gt;0")+1,0)</f>
        <v>0</v>
      </c>
    </row>
    <row r="326" spans="41:48">
      <c r="AO326" s="502">
        <v>9</v>
      </c>
      <c r="AP326" s="502">
        <v>3</v>
      </c>
      <c r="AQ326" s="502">
        <v>9</v>
      </c>
      <c r="AR326" s="506">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02">
        <f ca="1">COUNTIF(INDIRECT("H"&amp;(ROW()+12*(($AO326-1)*3+$AP326)-ROW())/12+5):INDIRECT("S"&amp;(ROW()+12*(($AO326-1)*3+$AP326)-ROW())/12+5),AR326)</f>
        <v>0</v>
      </c>
      <c r="AT326" s="506"/>
      <c r="AV326" s="502">
        <f ca="1">IF(AND(AR326&gt;0,AS326&gt;0),COUNTIF(AV$6:AV325,"&gt;0")+1,0)</f>
        <v>0</v>
      </c>
    </row>
    <row r="327" spans="41:48">
      <c r="AO327" s="502">
        <v>9</v>
      </c>
      <c r="AP327" s="502">
        <v>3</v>
      </c>
      <c r="AQ327" s="502">
        <v>10</v>
      </c>
      <c r="AR327" s="506">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02">
        <f ca="1">COUNTIF(INDIRECT("H"&amp;(ROW()+12*(($AO327-1)*3+$AP327)-ROW())/12+5):INDIRECT("S"&amp;(ROW()+12*(($AO327-1)*3+$AP327)-ROW())/12+5),AR327)</f>
        <v>0</v>
      </c>
      <c r="AT327" s="506"/>
      <c r="AV327" s="502">
        <f ca="1">IF(AND(AR327&gt;0,AS327&gt;0),COUNTIF(AV$6:AV326,"&gt;0")+1,0)</f>
        <v>0</v>
      </c>
    </row>
    <row r="328" spans="41:48">
      <c r="AO328" s="502">
        <v>9</v>
      </c>
      <c r="AP328" s="502">
        <v>3</v>
      </c>
      <c r="AQ328" s="502">
        <v>11</v>
      </c>
      <c r="AR328" s="506">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02">
        <f ca="1">COUNTIF(INDIRECT("H"&amp;(ROW()+12*(($AO328-1)*3+$AP328)-ROW())/12+5):INDIRECT("S"&amp;(ROW()+12*(($AO328-1)*3+$AP328)-ROW())/12+5),AR328)</f>
        <v>0</v>
      </c>
      <c r="AT328" s="506"/>
      <c r="AV328" s="502">
        <f ca="1">IF(AND(AR328&gt;0,AS328&gt;0),COUNTIF(AV$6:AV327,"&gt;0")+1,0)</f>
        <v>0</v>
      </c>
    </row>
    <row r="329" spans="41:48">
      <c r="AO329" s="502">
        <v>9</v>
      </c>
      <c r="AP329" s="502">
        <v>3</v>
      </c>
      <c r="AQ329" s="502">
        <v>12</v>
      </c>
      <c r="AR329" s="506">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02">
        <f ca="1">COUNTIF(INDIRECT("H"&amp;(ROW()+12*(($AO329-1)*3+$AP329)-ROW())/12+5):INDIRECT("S"&amp;(ROW()+12*(($AO329-1)*3+$AP329)-ROW())/12+5),AR329)</f>
        <v>0</v>
      </c>
      <c r="AT329" s="506"/>
      <c r="AV329" s="502">
        <f ca="1">IF(AND(AR329&gt;0,AS329&gt;0),COUNTIF(AV$6:AV328,"&gt;0")+1,0)</f>
        <v>0</v>
      </c>
    </row>
    <row r="330" spans="41:48">
      <c r="AO330" s="502">
        <v>10</v>
      </c>
      <c r="AP330" s="502">
        <v>1</v>
      </c>
      <c r="AQ330" s="502">
        <v>1</v>
      </c>
      <c r="AR330" s="506">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02">
        <f ca="1">COUNTIF(INDIRECT("H"&amp;(ROW()+12*(($AO330-1)*3+$AP330)-ROW())/12+5):INDIRECT("S"&amp;(ROW()+12*(($AO330-1)*3+$AP330)-ROW())/12+5),AR330)</f>
        <v>0</v>
      </c>
      <c r="AT330" s="506"/>
      <c r="AV330" s="502">
        <f ca="1">IF(AND(AR330&gt;0,AS330&gt;0),COUNTIF(AV$6:AV329,"&gt;0")+1,0)</f>
        <v>0</v>
      </c>
    </row>
    <row r="331" spans="41:48">
      <c r="AO331" s="502">
        <v>10</v>
      </c>
      <c r="AP331" s="502">
        <v>1</v>
      </c>
      <c r="AQ331" s="502">
        <v>2</v>
      </c>
      <c r="AR331" s="506">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02">
        <f ca="1">COUNTIF(INDIRECT("H"&amp;(ROW()+12*(($AO331-1)*3+$AP331)-ROW())/12+5):INDIRECT("S"&amp;(ROW()+12*(($AO331-1)*3+$AP331)-ROW())/12+5),AR331)</f>
        <v>0</v>
      </c>
      <c r="AT331" s="506"/>
      <c r="AV331" s="502">
        <f ca="1">IF(AND(AR331&gt;0,AS331&gt;0),COUNTIF(AV$6:AV330,"&gt;0")+1,0)</f>
        <v>0</v>
      </c>
    </row>
    <row r="332" spans="41:48">
      <c r="AO332" s="502">
        <v>10</v>
      </c>
      <c r="AP332" s="502">
        <v>1</v>
      </c>
      <c r="AQ332" s="502">
        <v>3</v>
      </c>
      <c r="AR332" s="506">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02">
        <f ca="1">COUNTIF(INDIRECT("H"&amp;(ROW()+12*(($AO332-1)*3+$AP332)-ROW())/12+5):INDIRECT("S"&amp;(ROW()+12*(($AO332-1)*3+$AP332)-ROW())/12+5),AR332)</f>
        <v>0</v>
      </c>
      <c r="AT332" s="506"/>
      <c r="AV332" s="502">
        <f ca="1">IF(AND(AR332&gt;0,AS332&gt;0),COUNTIF(AV$6:AV331,"&gt;0")+1,0)</f>
        <v>0</v>
      </c>
    </row>
    <row r="333" spans="41:48">
      <c r="AO333" s="502">
        <v>10</v>
      </c>
      <c r="AP333" s="502">
        <v>1</v>
      </c>
      <c r="AQ333" s="502">
        <v>4</v>
      </c>
      <c r="AR333" s="506">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02">
        <f ca="1">COUNTIF(INDIRECT("H"&amp;(ROW()+12*(($AO333-1)*3+$AP333)-ROW())/12+5):INDIRECT("S"&amp;(ROW()+12*(($AO333-1)*3+$AP333)-ROW())/12+5),AR333)</f>
        <v>0</v>
      </c>
      <c r="AT333" s="506"/>
      <c r="AV333" s="502">
        <f ca="1">IF(AND(AR333&gt;0,AS333&gt;0),COUNTIF(AV$6:AV332,"&gt;0")+1,0)</f>
        <v>0</v>
      </c>
    </row>
    <row r="334" spans="41:48">
      <c r="AO334" s="502">
        <v>10</v>
      </c>
      <c r="AP334" s="502">
        <v>1</v>
      </c>
      <c r="AQ334" s="502">
        <v>5</v>
      </c>
      <c r="AR334" s="506">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02">
        <f ca="1">COUNTIF(INDIRECT("H"&amp;(ROW()+12*(($AO334-1)*3+$AP334)-ROW())/12+5):INDIRECT("S"&amp;(ROW()+12*(($AO334-1)*3+$AP334)-ROW())/12+5),AR334)</f>
        <v>0</v>
      </c>
      <c r="AT334" s="506"/>
      <c r="AV334" s="502">
        <f ca="1">IF(AND(AR334&gt;0,AS334&gt;0),COUNTIF(AV$6:AV333,"&gt;0")+1,0)</f>
        <v>0</v>
      </c>
    </row>
    <row r="335" spans="41:48">
      <c r="AO335" s="502">
        <v>10</v>
      </c>
      <c r="AP335" s="502">
        <v>1</v>
      </c>
      <c r="AQ335" s="502">
        <v>6</v>
      </c>
      <c r="AR335" s="506">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02">
        <f ca="1">COUNTIF(INDIRECT("H"&amp;(ROW()+12*(($AO335-1)*3+$AP335)-ROW())/12+5):INDIRECT("S"&amp;(ROW()+12*(($AO335-1)*3+$AP335)-ROW())/12+5),AR335)</f>
        <v>0</v>
      </c>
      <c r="AT335" s="506"/>
      <c r="AV335" s="502">
        <f ca="1">IF(AND(AR335&gt;0,AS335&gt;0),COUNTIF(AV$6:AV334,"&gt;0")+1,0)</f>
        <v>0</v>
      </c>
    </row>
    <row r="336" spans="41:48">
      <c r="AO336" s="502">
        <v>10</v>
      </c>
      <c r="AP336" s="502">
        <v>1</v>
      </c>
      <c r="AQ336" s="502">
        <v>7</v>
      </c>
      <c r="AR336" s="506">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02">
        <f ca="1">COUNTIF(INDIRECT("H"&amp;(ROW()+12*(($AO336-1)*3+$AP336)-ROW())/12+5):INDIRECT("S"&amp;(ROW()+12*(($AO336-1)*3+$AP336)-ROW())/12+5),AR336)</f>
        <v>0</v>
      </c>
      <c r="AT336" s="506"/>
      <c r="AV336" s="502">
        <f ca="1">IF(AND(AR336&gt;0,AS336&gt;0),COUNTIF(AV$6:AV335,"&gt;0")+1,0)</f>
        <v>0</v>
      </c>
    </row>
    <row r="337" spans="41:48">
      <c r="AO337" s="502">
        <v>10</v>
      </c>
      <c r="AP337" s="502">
        <v>1</v>
      </c>
      <c r="AQ337" s="502">
        <v>8</v>
      </c>
      <c r="AR337" s="506">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02">
        <f ca="1">COUNTIF(INDIRECT("H"&amp;(ROW()+12*(($AO337-1)*3+$AP337)-ROW())/12+5):INDIRECT("S"&amp;(ROW()+12*(($AO337-1)*3+$AP337)-ROW())/12+5),AR337)</f>
        <v>0</v>
      </c>
      <c r="AT337" s="506"/>
      <c r="AV337" s="502">
        <f ca="1">IF(AND(AR337&gt;0,AS337&gt;0),COUNTIF(AV$6:AV336,"&gt;0")+1,0)</f>
        <v>0</v>
      </c>
    </row>
    <row r="338" spans="41:48">
      <c r="AO338" s="502">
        <v>10</v>
      </c>
      <c r="AP338" s="502">
        <v>1</v>
      </c>
      <c r="AQ338" s="502">
        <v>9</v>
      </c>
      <c r="AR338" s="506">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02">
        <f ca="1">COUNTIF(INDIRECT("H"&amp;(ROW()+12*(($AO338-1)*3+$AP338)-ROW())/12+5):INDIRECT("S"&amp;(ROW()+12*(($AO338-1)*3+$AP338)-ROW())/12+5),AR338)</f>
        <v>0</v>
      </c>
      <c r="AT338" s="506"/>
      <c r="AV338" s="502">
        <f ca="1">IF(AND(AR338&gt;0,AS338&gt;0),COUNTIF(AV$6:AV337,"&gt;0")+1,0)</f>
        <v>0</v>
      </c>
    </row>
    <row r="339" spans="41:48">
      <c r="AO339" s="502">
        <v>10</v>
      </c>
      <c r="AP339" s="502">
        <v>1</v>
      </c>
      <c r="AQ339" s="502">
        <v>10</v>
      </c>
      <c r="AR339" s="506">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02">
        <f ca="1">COUNTIF(INDIRECT("H"&amp;(ROW()+12*(($AO339-1)*3+$AP339)-ROW())/12+5):INDIRECT("S"&amp;(ROW()+12*(($AO339-1)*3+$AP339)-ROW())/12+5),AR339)</f>
        <v>0</v>
      </c>
      <c r="AT339" s="506"/>
      <c r="AV339" s="502">
        <f ca="1">IF(AND(AR339&gt;0,AS339&gt;0),COUNTIF(AV$6:AV338,"&gt;0")+1,0)</f>
        <v>0</v>
      </c>
    </row>
    <row r="340" spans="41:48">
      <c r="AO340" s="502">
        <v>10</v>
      </c>
      <c r="AP340" s="502">
        <v>1</v>
      </c>
      <c r="AQ340" s="502">
        <v>11</v>
      </c>
      <c r="AR340" s="506">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02">
        <f ca="1">COUNTIF(INDIRECT("H"&amp;(ROW()+12*(($AO340-1)*3+$AP340)-ROW())/12+5):INDIRECT("S"&amp;(ROW()+12*(($AO340-1)*3+$AP340)-ROW())/12+5),AR340)</f>
        <v>0</v>
      </c>
      <c r="AT340" s="506"/>
      <c r="AV340" s="502">
        <f ca="1">IF(AND(AR340&gt;0,AS340&gt;0),COUNTIF(AV$6:AV339,"&gt;0")+1,0)</f>
        <v>0</v>
      </c>
    </row>
    <row r="341" spans="41:48">
      <c r="AO341" s="502">
        <v>10</v>
      </c>
      <c r="AP341" s="502">
        <v>1</v>
      </c>
      <c r="AQ341" s="502">
        <v>12</v>
      </c>
      <c r="AR341" s="506">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02">
        <f ca="1">COUNTIF(INDIRECT("H"&amp;(ROW()+12*(($AO341-1)*3+$AP341)-ROW())/12+5):INDIRECT("S"&amp;(ROW()+12*(($AO341-1)*3+$AP341)-ROW())/12+5),AR341)</f>
        <v>0</v>
      </c>
      <c r="AT341" s="506"/>
      <c r="AV341" s="502">
        <f ca="1">IF(AND(AR341&gt;0,AS341&gt;0),COUNTIF(AV$6:AV340,"&gt;0")+1,0)</f>
        <v>0</v>
      </c>
    </row>
    <row r="342" spans="41:48">
      <c r="AO342" s="502">
        <v>10</v>
      </c>
      <c r="AP342" s="502">
        <v>2</v>
      </c>
      <c r="AQ342" s="502">
        <v>1</v>
      </c>
      <c r="AR342" s="506">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02">
        <f ca="1">COUNTIF(INDIRECT("H"&amp;(ROW()+12*(($AO342-1)*3+$AP342)-ROW())/12+5):INDIRECT("S"&amp;(ROW()+12*(($AO342-1)*3+$AP342)-ROW())/12+5),AR342)</f>
        <v>0</v>
      </c>
      <c r="AT342" s="506"/>
      <c r="AV342" s="502">
        <f ca="1">IF(AND(AR342&gt;0,AS342&gt;0),COUNTIF(AV$6:AV341,"&gt;0")+1,0)</f>
        <v>0</v>
      </c>
    </row>
    <row r="343" spans="41:48">
      <c r="AO343" s="502">
        <v>10</v>
      </c>
      <c r="AP343" s="502">
        <v>2</v>
      </c>
      <c r="AQ343" s="502">
        <v>2</v>
      </c>
      <c r="AR343" s="506">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02">
        <f ca="1">COUNTIF(INDIRECT("H"&amp;(ROW()+12*(($AO343-1)*3+$AP343)-ROW())/12+5):INDIRECT("S"&amp;(ROW()+12*(($AO343-1)*3+$AP343)-ROW())/12+5),AR343)</f>
        <v>0</v>
      </c>
      <c r="AT343" s="506"/>
      <c r="AV343" s="502">
        <f ca="1">IF(AND(AR343&gt;0,AS343&gt;0),COUNTIF(AV$6:AV342,"&gt;0")+1,0)</f>
        <v>0</v>
      </c>
    </row>
    <row r="344" spans="41:48">
      <c r="AO344" s="502">
        <v>10</v>
      </c>
      <c r="AP344" s="502">
        <v>2</v>
      </c>
      <c r="AQ344" s="502">
        <v>3</v>
      </c>
      <c r="AR344" s="506">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02">
        <f ca="1">COUNTIF(INDIRECT("H"&amp;(ROW()+12*(($AO344-1)*3+$AP344)-ROW())/12+5):INDIRECT("S"&amp;(ROW()+12*(($AO344-1)*3+$AP344)-ROW())/12+5),AR344)</f>
        <v>0</v>
      </c>
      <c r="AT344" s="506"/>
      <c r="AV344" s="502">
        <f ca="1">IF(AND(AR344&gt;0,AS344&gt;0),COUNTIF(AV$6:AV343,"&gt;0")+1,0)</f>
        <v>0</v>
      </c>
    </row>
    <row r="345" spans="41:48">
      <c r="AO345" s="502">
        <v>10</v>
      </c>
      <c r="AP345" s="502">
        <v>2</v>
      </c>
      <c r="AQ345" s="502">
        <v>4</v>
      </c>
      <c r="AR345" s="506">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02">
        <f ca="1">COUNTIF(INDIRECT("H"&amp;(ROW()+12*(($AO345-1)*3+$AP345)-ROW())/12+5):INDIRECT("S"&amp;(ROW()+12*(($AO345-1)*3+$AP345)-ROW())/12+5),AR345)</f>
        <v>0</v>
      </c>
      <c r="AT345" s="506"/>
      <c r="AV345" s="502">
        <f ca="1">IF(AND(AR345&gt;0,AS345&gt;0),COUNTIF(AV$6:AV344,"&gt;0")+1,0)</f>
        <v>0</v>
      </c>
    </row>
    <row r="346" spans="41:48">
      <c r="AO346" s="502">
        <v>10</v>
      </c>
      <c r="AP346" s="502">
        <v>2</v>
      </c>
      <c r="AQ346" s="502">
        <v>5</v>
      </c>
      <c r="AR346" s="506">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02">
        <f ca="1">COUNTIF(INDIRECT("H"&amp;(ROW()+12*(($AO346-1)*3+$AP346)-ROW())/12+5):INDIRECT("S"&amp;(ROW()+12*(($AO346-1)*3+$AP346)-ROW())/12+5),AR346)</f>
        <v>0</v>
      </c>
      <c r="AT346" s="506"/>
      <c r="AV346" s="502">
        <f ca="1">IF(AND(AR346&gt;0,AS346&gt;0),COUNTIF(AV$6:AV345,"&gt;0")+1,0)</f>
        <v>0</v>
      </c>
    </row>
    <row r="347" spans="41:48">
      <c r="AO347" s="502">
        <v>10</v>
      </c>
      <c r="AP347" s="502">
        <v>2</v>
      </c>
      <c r="AQ347" s="502">
        <v>6</v>
      </c>
      <c r="AR347" s="506">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02">
        <f ca="1">COUNTIF(INDIRECT("H"&amp;(ROW()+12*(($AO347-1)*3+$AP347)-ROW())/12+5):INDIRECT("S"&amp;(ROW()+12*(($AO347-1)*3+$AP347)-ROW())/12+5),AR347)</f>
        <v>0</v>
      </c>
      <c r="AT347" s="506"/>
      <c r="AV347" s="502">
        <f ca="1">IF(AND(AR347&gt;0,AS347&gt;0),COUNTIF(AV$6:AV346,"&gt;0")+1,0)</f>
        <v>0</v>
      </c>
    </row>
    <row r="348" spans="41:48">
      <c r="AO348" s="502">
        <v>10</v>
      </c>
      <c r="AP348" s="502">
        <v>2</v>
      </c>
      <c r="AQ348" s="502">
        <v>7</v>
      </c>
      <c r="AR348" s="506">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02">
        <f ca="1">COUNTIF(INDIRECT("H"&amp;(ROW()+12*(($AO348-1)*3+$AP348)-ROW())/12+5):INDIRECT("S"&amp;(ROW()+12*(($AO348-1)*3+$AP348)-ROW())/12+5),AR348)</f>
        <v>0</v>
      </c>
      <c r="AT348" s="506"/>
      <c r="AV348" s="502">
        <f ca="1">IF(AND(AR348&gt;0,AS348&gt;0),COUNTIF(AV$6:AV347,"&gt;0")+1,0)</f>
        <v>0</v>
      </c>
    </row>
    <row r="349" spans="41:48">
      <c r="AO349" s="502">
        <v>10</v>
      </c>
      <c r="AP349" s="502">
        <v>2</v>
      </c>
      <c r="AQ349" s="502">
        <v>8</v>
      </c>
      <c r="AR349" s="506">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02">
        <f ca="1">COUNTIF(INDIRECT("H"&amp;(ROW()+12*(($AO349-1)*3+$AP349)-ROW())/12+5):INDIRECT("S"&amp;(ROW()+12*(($AO349-1)*3+$AP349)-ROW())/12+5),AR349)</f>
        <v>0</v>
      </c>
      <c r="AT349" s="506"/>
      <c r="AV349" s="502">
        <f ca="1">IF(AND(AR349&gt;0,AS349&gt;0),COUNTIF(AV$6:AV348,"&gt;0")+1,0)</f>
        <v>0</v>
      </c>
    </row>
    <row r="350" spans="41:48">
      <c r="AO350" s="502">
        <v>10</v>
      </c>
      <c r="AP350" s="502">
        <v>2</v>
      </c>
      <c r="AQ350" s="502">
        <v>9</v>
      </c>
      <c r="AR350" s="506">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02">
        <f ca="1">COUNTIF(INDIRECT("H"&amp;(ROW()+12*(($AO350-1)*3+$AP350)-ROW())/12+5):INDIRECT("S"&amp;(ROW()+12*(($AO350-1)*3+$AP350)-ROW())/12+5),AR350)</f>
        <v>0</v>
      </c>
      <c r="AT350" s="506"/>
      <c r="AV350" s="502">
        <f ca="1">IF(AND(AR350&gt;0,AS350&gt;0),COUNTIF(AV$6:AV349,"&gt;0")+1,0)</f>
        <v>0</v>
      </c>
    </row>
    <row r="351" spans="41:48">
      <c r="AO351" s="502">
        <v>10</v>
      </c>
      <c r="AP351" s="502">
        <v>2</v>
      </c>
      <c r="AQ351" s="502">
        <v>10</v>
      </c>
      <c r="AR351" s="506">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02">
        <f ca="1">COUNTIF(INDIRECT("H"&amp;(ROW()+12*(($AO351-1)*3+$AP351)-ROW())/12+5):INDIRECT("S"&amp;(ROW()+12*(($AO351-1)*3+$AP351)-ROW())/12+5),AR351)</f>
        <v>0</v>
      </c>
      <c r="AT351" s="506"/>
      <c r="AV351" s="502">
        <f ca="1">IF(AND(AR351&gt;0,AS351&gt;0),COUNTIF(AV$6:AV350,"&gt;0")+1,0)</f>
        <v>0</v>
      </c>
    </row>
    <row r="352" spans="41:48">
      <c r="AO352" s="502">
        <v>10</v>
      </c>
      <c r="AP352" s="502">
        <v>2</v>
      </c>
      <c r="AQ352" s="502">
        <v>11</v>
      </c>
      <c r="AR352" s="506">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02">
        <f ca="1">COUNTIF(INDIRECT("H"&amp;(ROW()+12*(($AO352-1)*3+$AP352)-ROW())/12+5):INDIRECT("S"&amp;(ROW()+12*(($AO352-1)*3+$AP352)-ROW())/12+5),AR352)</f>
        <v>0</v>
      </c>
      <c r="AT352" s="506"/>
      <c r="AV352" s="502">
        <f ca="1">IF(AND(AR352&gt;0,AS352&gt;0),COUNTIF(AV$6:AV351,"&gt;0")+1,0)</f>
        <v>0</v>
      </c>
    </row>
    <row r="353" spans="41:48">
      <c r="AO353" s="502">
        <v>10</v>
      </c>
      <c r="AP353" s="502">
        <v>2</v>
      </c>
      <c r="AQ353" s="502">
        <v>12</v>
      </c>
      <c r="AR353" s="506">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02">
        <f ca="1">COUNTIF(INDIRECT("H"&amp;(ROW()+12*(($AO353-1)*3+$AP353)-ROW())/12+5):INDIRECT("S"&amp;(ROW()+12*(($AO353-1)*3+$AP353)-ROW())/12+5),AR353)</f>
        <v>0</v>
      </c>
      <c r="AT353" s="506"/>
      <c r="AV353" s="502">
        <f ca="1">IF(AND(AR353&gt;0,AS353&gt;0),COUNTIF(AV$6:AV352,"&gt;0")+1,0)</f>
        <v>0</v>
      </c>
    </row>
    <row r="354" spans="41:48">
      <c r="AO354" s="502">
        <v>10</v>
      </c>
      <c r="AP354" s="502">
        <v>3</v>
      </c>
      <c r="AQ354" s="502">
        <v>1</v>
      </c>
      <c r="AR354" s="506">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02">
        <f ca="1">COUNTIF(INDIRECT("H"&amp;(ROW()+12*(($AO354-1)*3+$AP354)-ROW())/12+5):INDIRECT("S"&amp;(ROW()+12*(($AO354-1)*3+$AP354)-ROW())/12+5),AR354)</f>
        <v>0</v>
      </c>
      <c r="AT354" s="506"/>
      <c r="AV354" s="502">
        <f ca="1">IF(AND(AR354&gt;0,AS354&gt;0),COUNTIF(AV$6:AV353,"&gt;0")+1,0)</f>
        <v>0</v>
      </c>
    </row>
    <row r="355" spans="41:48">
      <c r="AO355" s="502">
        <v>10</v>
      </c>
      <c r="AP355" s="502">
        <v>3</v>
      </c>
      <c r="AQ355" s="502">
        <v>2</v>
      </c>
      <c r="AR355" s="506">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02">
        <f ca="1">COUNTIF(INDIRECT("H"&amp;(ROW()+12*(($AO355-1)*3+$AP355)-ROW())/12+5):INDIRECT("S"&amp;(ROW()+12*(($AO355-1)*3+$AP355)-ROW())/12+5),AR355)</f>
        <v>0</v>
      </c>
      <c r="AT355" s="506"/>
      <c r="AV355" s="502">
        <f ca="1">IF(AND(AR355&gt;0,AS355&gt;0),COUNTIF(AV$6:AV354,"&gt;0")+1,0)</f>
        <v>0</v>
      </c>
    </row>
    <row r="356" spans="41:48">
      <c r="AO356" s="502">
        <v>10</v>
      </c>
      <c r="AP356" s="502">
        <v>3</v>
      </c>
      <c r="AQ356" s="502">
        <v>3</v>
      </c>
      <c r="AR356" s="506">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02">
        <f ca="1">COUNTIF(INDIRECT("H"&amp;(ROW()+12*(($AO356-1)*3+$AP356)-ROW())/12+5):INDIRECT("S"&amp;(ROW()+12*(($AO356-1)*3+$AP356)-ROW())/12+5),AR356)</f>
        <v>0</v>
      </c>
      <c r="AT356" s="506"/>
      <c r="AV356" s="502">
        <f ca="1">IF(AND(AR356&gt;0,AS356&gt;0),COUNTIF(AV$6:AV355,"&gt;0")+1,0)</f>
        <v>0</v>
      </c>
    </row>
    <row r="357" spans="41:48">
      <c r="AO357" s="502">
        <v>10</v>
      </c>
      <c r="AP357" s="502">
        <v>3</v>
      </c>
      <c r="AQ357" s="502">
        <v>4</v>
      </c>
      <c r="AR357" s="506">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02">
        <f ca="1">COUNTIF(INDIRECT("H"&amp;(ROW()+12*(($AO357-1)*3+$AP357)-ROW())/12+5):INDIRECT("S"&amp;(ROW()+12*(($AO357-1)*3+$AP357)-ROW())/12+5),AR357)</f>
        <v>0</v>
      </c>
      <c r="AT357" s="506"/>
      <c r="AV357" s="502">
        <f ca="1">IF(AND(AR357&gt;0,AS357&gt;0),COUNTIF(AV$6:AV356,"&gt;0")+1,0)</f>
        <v>0</v>
      </c>
    </row>
    <row r="358" spans="41:48">
      <c r="AO358" s="502">
        <v>10</v>
      </c>
      <c r="AP358" s="502">
        <v>3</v>
      </c>
      <c r="AQ358" s="502">
        <v>5</v>
      </c>
      <c r="AR358" s="506">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02">
        <f ca="1">COUNTIF(INDIRECT("H"&amp;(ROW()+12*(($AO358-1)*3+$AP358)-ROW())/12+5):INDIRECT("S"&amp;(ROW()+12*(($AO358-1)*3+$AP358)-ROW())/12+5),AR358)</f>
        <v>0</v>
      </c>
      <c r="AT358" s="506"/>
      <c r="AV358" s="502">
        <f ca="1">IF(AND(AR358&gt;0,AS358&gt;0),COUNTIF(AV$6:AV357,"&gt;0")+1,0)</f>
        <v>0</v>
      </c>
    </row>
    <row r="359" spans="41:48">
      <c r="AO359" s="502">
        <v>10</v>
      </c>
      <c r="AP359" s="502">
        <v>3</v>
      </c>
      <c r="AQ359" s="502">
        <v>6</v>
      </c>
      <c r="AR359" s="506">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02">
        <f ca="1">COUNTIF(INDIRECT("H"&amp;(ROW()+12*(($AO359-1)*3+$AP359)-ROW())/12+5):INDIRECT("S"&amp;(ROW()+12*(($AO359-1)*3+$AP359)-ROW())/12+5),AR359)</f>
        <v>0</v>
      </c>
      <c r="AT359" s="506"/>
      <c r="AV359" s="502">
        <f ca="1">IF(AND(AR359&gt;0,AS359&gt;0),COUNTIF(AV$6:AV358,"&gt;0")+1,0)</f>
        <v>0</v>
      </c>
    </row>
    <row r="360" spans="41:48">
      <c r="AO360" s="502">
        <v>10</v>
      </c>
      <c r="AP360" s="502">
        <v>3</v>
      </c>
      <c r="AQ360" s="502">
        <v>7</v>
      </c>
      <c r="AR360" s="506">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02">
        <f ca="1">COUNTIF(INDIRECT("H"&amp;(ROW()+12*(($AO360-1)*3+$AP360)-ROW())/12+5):INDIRECT("S"&amp;(ROW()+12*(($AO360-1)*3+$AP360)-ROW())/12+5),AR360)</f>
        <v>0</v>
      </c>
      <c r="AT360" s="506"/>
      <c r="AV360" s="502">
        <f ca="1">IF(AND(AR360&gt;0,AS360&gt;0),COUNTIF(AV$6:AV359,"&gt;0")+1,0)</f>
        <v>0</v>
      </c>
    </row>
    <row r="361" spans="41:48">
      <c r="AO361" s="502">
        <v>10</v>
      </c>
      <c r="AP361" s="502">
        <v>3</v>
      </c>
      <c r="AQ361" s="502">
        <v>8</v>
      </c>
      <c r="AR361" s="506">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02">
        <f ca="1">COUNTIF(INDIRECT("H"&amp;(ROW()+12*(($AO361-1)*3+$AP361)-ROW())/12+5):INDIRECT("S"&amp;(ROW()+12*(($AO361-1)*3+$AP361)-ROW())/12+5),AR361)</f>
        <v>0</v>
      </c>
      <c r="AT361" s="506"/>
      <c r="AV361" s="502">
        <f ca="1">IF(AND(AR361&gt;0,AS361&gt;0),COUNTIF(AV$6:AV360,"&gt;0")+1,0)</f>
        <v>0</v>
      </c>
    </row>
    <row r="362" spans="41:48">
      <c r="AO362" s="502">
        <v>10</v>
      </c>
      <c r="AP362" s="502">
        <v>3</v>
      </c>
      <c r="AQ362" s="502">
        <v>9</v>
      </c>
      <c r="AR362" s="506">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02">
        <f ca="1">COUNTIF(INDIRECT("H"&amp;(ROW()+12*(($AO362-1)*3+$AP362)-ROW())/12+5):INDIRECT("S"&amp;(ROW()+12*(($AO362-1)*3+$AP362)-ROW())/12+5),AR362)</f>
        <v>0</v>
      </c>
      <c r="AT362" s="506"/>
      <c r="AV362" s="502">
        <f ca="1">IF(AND(AR362&gt;0,AS362&gt;0),COUNTIF(AV$6:AV361,"&gt;0")+1,0)</f>
        <v>0</v>
      </c>
    </row>
    <row r="363" spans="41:48">
      <c r="AO363" s="502">
        <v>10</v>
      </c>
      <c r="AP363" s="502">
        <v>3</v>
      </c>
      <c r="AQ363" s="502">
        <v>10</v>
      </c>
      <c r="AR363" s="506">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02">
        <f ca="1">COUNTIF(INDIRECT("H"&amp;(ROW()+12*(($AO363-1)*3+$AP363)-ROW())/12+5):INDIRECT("S"&amp;(ROW()+12*(($AO363-1)*3+$AP363)-ROW())/12+5),AR363)</f>
        <v>0</v>
      </c>
      <c r="AT363" s="506"/>
      <c r="AV363" s="502">
        <f ca="1">IF(AND(AR363&gt;0,AS363&gt;0),COUNTIF(AV$6:AV362,"&gt;0")+1,0)</f>
        <v>0</v>
      </c>
    </row>
    <row r="364" spans="41:48">
      <c r="AO364" s="502">
        <v>10</v>
      </c>
      <c r="AP364" s="502">
        <v>3</v>
      </c>
      <c r="AQ364" s="502">
        <v>11</v>
      </c>
      <c r="AR364" s="506">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02">
        <f ca="1">COUNTIF(INDIRECT("H"&amp;(ROW()+12*(($AO364-1)*3+$AP364)-ROW())/12+5):INDIRECT("S"&amp;(ROW()+12*(($AO364-1)*3+$AP364)-ROW())/12+5),AR364)</f>
        <v>0</v>
      </c>
      <c r="AT364" s="506"/>
      <c r="AV364" s="502">
        <f ca="1">IF(AND(AR364&gt;0,AS364&gt;0),COUNTIF(AV$6:AV363,"&gt;0")+1,0)</f>
        <v>0</v>
      </c>
    </row>
    <row r="365" spans="41:48">
      <c r="AO365" s="502">
        <v>10</v>
      </c>
      <c r="AP365" s="502">
        <v>3</v>
      </c>
      <c r="AQ365" s="502">
        <v>12</v>
      </c>
      <c r="AR365" s="506">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02">
        <f ca="1">COUNTIF(INDIRECT("H"&amp;(ROW()+12*(($AO365-1)*3+$AP365)-ROW())/12+5):INDIRECT("S"&amp;(ROW()+12*(($AO365-1)*3+$AP365)-ROW())/12+5),AR365)</f>
        <v>0</v>
      </c>
      <c r="AT365" s="506"/>
      <c r="AV365" s="502">
        <f ca="1">IF(AND(AR365&gt;0,AS365&gt;0),COUNTIF(AV$6:AV364,"&gt;0")+1,0)</f>
        <v>0</v>
      </c>
    </row>
    <row r="366" spans="41:48">
      <c r="AO366" s="502">
        <v>11</v>
      </c>
      <c r="AP366" s="502">
        <v>1</v>
      </c>
      <c r="AQ366" s="502">
        <v>1</v>
      </c>
      <c r="AR366" s="506">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02">
        <f ca="1">COUNTIF(INDIRECT("H"&amp;(ROW()+12*(($AO366-1)*3+$AP366)-ROW())/12+5):INDIRECT("S"&amp;(ROW()+12*(($AO366-1)*3+$AP366)-ROW())/12+5),AR366)</f>
        <v>0</v>
      </c>
      <c r="AT366" s="506"/>
      <c r="AV366" s="502">
        <f ca="1">IF(AND(AR366&gt;0,AS366&gt;0),COUNTIF(AV$6:AV365,"&gt;0")+1,0)</f>
        <v>0</v>
      </c>
    </row>
    <row r="367" spans="41:48">
      <c r="AO367" s="502">
        <v>11</v>
      </c>
      <c r="AP367" s="502">
        <v>1</v>
      </c>
      <c r="AQ367" s="502">
        <v>2</v>
      </c>
      <c r="AR367" s="506">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02">
        <f ca="1">COUNTIF(INDIRECT("H"&amp;(ROW()+12*(($AO367-1)*3+$AP367)-ROW())/12+5):INDIRECT("S"&amp;(ROW()+12*(($AO367-1)*3+$AP367)-ROW())/12+5),AR367)</f>
        <v>0</v>
      </c>
      <c r="AT367" s="506"/>
      <c r="AV367" s="502">
        <f ca="1">IF(AND(AR367&gt;0,AS367&gt;0),COUNTIF(AV$6:AV366,"&gt;0")+1,0)</f>
        <v>0</v>
      </c>
    </row>
    <row r="368" spans="41:48">
      <c r="AO368" s="502">
        <v>11</v>
      </c>
      <c r="AP368" s="502">
        <v>1</v>
      </c>
      <c r="AQ368" s="502">
        <v>3</v>
      </c>
      <c r="AR368" s="506">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02">
        <f ca="1">COUNTIF(INDIRECT("H"&amp;(ROW()+12*(($AO368-1)*3+$AP368)-ROW())/12+5):INDIRECT("S"&amp;(ROW()+12*(($AO368-1)*3+$AP368)-ROW())/12+5),AR368)</f>
        <v>0</v>
      </c>
      <c r="AT368" s="506"/>
      <c r="AV368" s="502">
        <f ca="1">IF(AND(AR368&gt;0,AS368&gt;0),COUNTIF(AV$6:AV367,"&gt;0")+1,0)</f>
        <v>0</v>
      </c>
    </row>
    <row r="369" spans="41:48">
      <c r="AO369" s="502">
        <v>11</v>
      </c>
      <c r="AP369" s="502">
        <v>1</v>
      </c>
      <c r="AQ369" s="502">
        <v>4</v>
      </c>
      <c r="AR369" s="506">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02">
        <f ca="1">COUNTIF(INDIRECT("H"&amp;(ROW()+12*(($AO369-1)*3+$AP369)-ROW())/12+5):INDIRECT("S"&amp;(ROW()+12*(($AO369-1)*3+$AP369)-ROW())/12+5),AR369)</f>
        <v>0</v>
      </c>
      <c r="AT369" s="506"/>
      <c r="AV369" s="502">
        <f ca="1">IF(AND(AR369&gt;0,AS369&gt;0),COUNTIF(AV$6:AV368,"&gt;0")+1,0)</f>
        <v>0</v>
      </c>
    </row>
    <row r="370" spans="41:48">
      <c r="AO370" s="502">
        <v>11</v>
      </c>
      <c r="AP370" s="502">
        <v>1</v>
      </c>
      <c r="AQ370" s="502">
        <v>5</v>
      </c>
      <c r="AR370" s="506">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02">
        <f ca="1">COUNTIF(INDIRECT("H"&amp;(ROW()+12*(($AO370-1)*3+$AP370)-ROW())/12+5):INDIRECT("S"&amp;(ROW()+12*(($AO370-1)*3+$AP370)-ROW())/12+5),AR370)</f>
        <v>0</v>
      </c>
      <c r="AT370" s="506"/>
      <c r="AV370" s="502">
        <f ca="1">IF(AND(AR370&gt;0,AS370&gt;0),COUNTIF(AV$6:AV369,"&gt;0")+1,0)</f>
        <v>0</v>
      </c>
    </row>
    <row r="371" spans="41:48">
      <c r="AO371" s="502">
        <v>11</v>
      </c>
      <c r="AP371" s="502">
        <v>1</v>
      </c>
      <c r="AQ371" s="502">
        <v>6</v>
      </c>
      <c r="AR371" s="506">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02">
        <f ca="1">COUNTIF(INDIRECT("H"&amp;(ROW()+12*(($AO371-1)*3+$AP371)-ROW())/12+5):INDIRECT("S"&amp;(ROW()+12*(($AO371-1)*3+$AP371)-ROW())/12+5),AR371)</f>
        <v>0</v>
      </c>
      <c r="AT371" s="506"/>
      <c r="AV371" s="502">
        <f ca="1">IF(AND(AR371&gt;0,AS371&gt;0),COUNTIF(AV$6:AV370,"&gt;0")+1,0)</f>
        <v>0</v>
      </c>
    </row>
    <row r="372" spans="41:48">
      <c r="AO372" s="502">
        <v>11</v>
      </c>
      <c r="AP372" s="502">
        <v>1</v>
      </c>
      <c r="AQ372" s="502">
        <v>7</v>
      </c>
      <c r="AR372" s="506">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02">
        <f ca="1">COUNTIF(INDIRECT("H"&amp;(ROW()+12*(($AO372-1)*3+$AP372)-ROW())/12+5):INDIRECT("S"&amp;(ROW()+12*(($AO372-1)*3+$AP372)-ROW())/12+5),AR372)</f>
        <v>0</v>
      </c>
      <c r="AT372" s="506"/>
      <c r="AV372" s="502">
        <f ca="1">IF(AND(AR372&gt;0,AS372&gt;0),COUNTIF(AV$6:AV371,"&gt;0")+1,0)</f>
        <v>0</v>
      </c>
    </row>
    <row r="373" spans="41:48">
      <c r="AO373" s="502">
        <v>11</v>
      </c>
      <c r="AP373" s="502">
        <v>1</v>
      </c>
      <c r="AQ373" s="502">
        <v>8</v>
      </c>
      <c r="AR373" s="506">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02">
        <f ca="1">COUNTIF(INDIRECT("H"&amp;(ROW()+12*(($AO373-1)*3+$AP373)-ROW())/12+5):INDIRECT("S"&amp;(ROW()+12*(($AO373-1)*3+$AP373)-ROW())/12+5),AR373)</f>
        <v>0</v>
      </c>
      <c r="AT373" s="506"/>
      <c r="AV373" s="502">
        <f ca="1">IF(AND(AR373&gt;0,AS373&gt;0),COUNTIF(AV$6:AV372,"&gt;0")+1,0)</f>
        <v>0</v>
      </c>
    </row>
    <row r="374" spans="41:48">
      <c r="AO374" s="502">
        <v>11</v>
      </c>
      <c r="AP374" s="502">
        <v>1</v>
      </c>
      <c r="AQ374" s="502">
        <v>9</v>
      </c>
      <c r="AR374" s="506">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02">
        <f ca="1">COUNTIF(INDIRECT("H"&amp;(ROW()+12*(($AO374-1)*3+$AP374)-ROW())/12+5):INDIRECT("S"&amp;(ROW()+12*(($AO374-1)*3+$AP374)-ROW())/12+5),AR374)</f>
        <v>0</v>
      </c>
      <c r="AT374" s="506"/>
      <c r="AV374" s="502">
        <f ca="1">IF(AND(AR374&gt;0,AS374&gt;0),COUNTIF(AV$6:AV373,"&gt;0")+1,0)</f>
        <v>0</v>
      </c>
    </row>
    <row r="375" spans="41:48">
      <c r="AO375" s="502">
        <v>11</v>
      </c>
      <c r="AP375" s="502">
        <v>1</v>
      </c>
      <c r="AQ375" s="502">
        <v>10</v>
      </c>
      <c r="AR375" s="506">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02">
        <f ca="1">COUNTIF(INDIRECT("H"&amp;(ROW()+12*(($AO375-1)*3+$AP375)-ROW())/12+5):INDIRECT("S"&amp;(ROW()+12*(($AO375-1)*3+$AP375)-ROW())/12+5),AR375)</f>
        <v>0</v>
      </c>
      <c r="AT375" s="506"/>
      <c r="AV375" s="502">
        <f ca="1">IF(AND(AR375&gt;0,AS375&gt;0),COUNTIF(AV$6:AV374,"&gt;0")+1,0)</f>
        <v>0</v>
      </c>
    </row>
    <row r="376" spans="41:48">
      <c r="AO376" s="502">
        <v>11</v>
      </c>
      <c r="AP376" s="502">
        <v>1</v>
      </c>
      <c r="AQ376" s="502">
        <v>11</v>
      </c>
      <c r="AR376" s="506">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02">
        <f ca="1">COUNTIF(INDIRECT("H"&amp;(ROW()+12*(($AO376-1)*3+$AP376)-ROW())/12+5):INDIRECT("S"&amp;(ROW()+12*(($AO376-1)*3+$AP376)-ROW())/12+5),AR376)</f>
        <v>0</v>
      </c>
      <c r="AT376" s="506"/>
      <c r="AV376" s="502">
        <f ca="1">IF(AND(AR376&gt;0,AS376&gt;0),COUNTIF(AV$6:AV375,"&gt;0")+1,0)</f>
        <v>0</v>
      </c>
    </row>
    <row r="377" spans="41:48">
      <c r="AO377" s="502">
        <v>11</v>
      </c>
      <c r="AP377" s="502">
        <v>1</v>
      </c>
      <c r="AQ377" s="502">
        <v>12</v>
      </c>
      <c r="AR377" s="506">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02">
        <f ca="1">COUNTIF(INDIRECT("H"&amp;(ROW()+12*(($AO377-1)*3+$AP377)-ROW())/12+5):INDIRECT("S"&amp;(ROW()+12*(($AO377-1)*3+$AP377)-ROW())/12+5),AR377)</f>
        <v>0</v>
      </c>
      <c r="AT377" s="506"/>
      <c r="AV377" s="502">
        <f ca="1">IF(AND(AR377&gt;0,AS377&gt;0),COUNTIF(AV$6:AV376,"&gt;0")+1,0)</f>
        <v>0</v>
      </c>
    </row>
    <row r="378" spans="41:48">
      <c r="AO378" s="502">
        <v>11</v>
      </c>
      <c r="AP378" s="502">
        <v>2</v>
      </c>
      <c r="AQ378" s="502">
        <v>1</v>
      </c>
      <c r="AR378" s="506">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02">
        <f ca="1">COUNTIF(INDIRECT("H"&amp;(ROW()+12*(($AO378-1)*3+$AP378)-ROW())/12+5):INDIRECT("S"&amp;(ROW()+12*(($AO378-1)*3+$AP378)-ROW())/12+5),AR378)</f>
        <v>0</v>
      </c>
      <c r="AT378" s="506"/>
      <c r="AV378" s="502">
        <f ca="1">IF(AND(AR378&gt;0,AS378&gt;0),COUNTIF(AV$6:AV377,"&gt;0")+1,0)</f>
        <v>0</v>
      </c>
    </row>
    <row r="379" spans="41:48">
      <c r="AO379" s="502">
        <v>11</v>
      </c>
      <c r="AP379" s="502">
        <v>2</v>
      </c>
      <c r="AQ379" s="502">
        <v>2</v>
      </c>
      <c r="AR379" s="506">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02">
        <f ca="1">COUNTIF(INDIRECT("H"&amp;(ROW()+12*(($AO379-1)*3+$AP379)-ROW())/12+5):INDIRECT("S"&amp;(ROW()+12*(($AO379-1)*3+$AP379)-ROW())/12+5),AR379)</f>
        <v>0</v>
      </c>
      <c r="AT379" s="506"/>
      <c r="AV379" s="502">
        <f ca="1">IF(AND(AR379&gt;0,AS379&gt;0),COUNTIF(AV$6:AV378,"&gt;0")+1,0)</f>
        <v>0</v>
      </c>
    </row>
    <row r="380" spans="41:48">
      <c r="AO380" s="502">
        <v>11</v>
      </c>
      <c r="AP380" s="502">
        <v>2</v>
      </c>
      <c r="AQ380" s="502">
        <v>3</v>
      </c>
      <c r="AR380" s="506">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02">
        <f ca="1">COUNTIF(INDIRECT("H"&amp;(ROW()+12*(($AO380-1)*3+$AP380)-ROW())/12+5):INDIRECT("S"&amp;(ROW()+12*(($AO380-1)*3+$AP380)-ROW())/12+5),AR380)</f>
        <v>0</v>
      </c>
      <c r="AT380" s="506"/>
      <c r="AV380" s="502">
        <f ca="1">IF(AND(AR380&gt;0,AS380&gt;0),COUNTIF(AV$6:AV379,"&gt;0")+1,0)</f>
        <v>0</v>
      </c>
    </row>
    <row r="381" spans="41:48">
      <c r="AO381" s="502">
        <v>11</v>
      </c>
      <c r="AP381" s="502">
        <v>2</v>
      </c>
      <c r="AQ381" s="502">
        <v>4</v>
      </c>
      <c r="AR381" s="506">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02">
        <f ca="1">COUNTIF(INDIRECT("H"&amp;(ROW()+12*(($AO381-1)*3+$AP381)-ROW())/12+5):INDIRECT("S"&amp;(ROW()+12*(($AO381-1)*3+$AP381)-ROW())/12+5),AR381)</f>
        <v>0</v>
      </c>
      <c r="AT381" s="506"/>
      <c r="AV381" s="502">
        <f ca="1">IF(AND(AR381&gt;0,AS381&gt;0),COUNTIF(AV$6:AV380,"&gt;0")+1,0)</f>
        <v>0</v>
      </c>
    </row>
    <row r="382" spans="41:48">
      <c r="AO382" s="502">
        <v>11</v>
      </c>
      <c r="AP382" s="502">
        <v>2</v>
      </c>
      <c r="AQ382" s="502">
        <v>5</v>
      </c>
      <c r="AR382" s="506">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02">
        <f ca="1">COUNTIF(INDIRECT("H"&amp;(ROW()+12*(($AO382-1)*3+$AP382)-ROW())/12+5):INDIRECT("S"&amp;(ROW()+12*(($AO382-1)*3+$AP382)-ROW())/12+5),AR382)</f>
        <v>0</v>
      </c>
      <c r="AT382" s="506"/>
      <c r="AV382" s="502">
        <f ca="1">IF(AND(AR382&gt;0,AS382&gt;0),COUNTIF(AV$6:AV381,"&gt;0")+1,0)</f>
        <v>0</v>
      </c>
    </row>
    <row r="383" spans="41:48">
      <c r="AO383" s="502">
        <v>11</v>
      </c>
      <c r="AP383" s="502">
        <v>2</v>
      </c>
      <c r="AQ383" s="502">
        <v>6</v>
      </c>
      <c r="AR383" s="506">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02">
        <f ca="1">COUNTIF(INDIRECT("H"&amp;(ROW()+12*(($AO383-1)*3+$AP383)-ROW())/12+5):INDIRECT("S"&amp;(ROW()+12*(($AO383-1)*3+$AP383)-ROW())/12+5),AR383)</f>
        <v>0</v>
      </c>
      <c r="AT383" s="506"/>
      <c r="AV383" s="502">
        <f ca="1">IF(AND(AR383&gt;0,AS383&gt;0),COUNTIF(AV$6:AV382,"&gt;0")+1,0)</f>
        <v>0</v>
      </c>
    </row>
    <row r="384" spans="41:48">
      <c r="AO384" s="502">
        <v>11</v>
      </c>
      <c r="AP384" s="502">
        <v>2</v>
      </c>
      <c r="AQ384" s="502">
        <v>7</v>
      </c>
      <c r="AR384" s="506">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02">
        <f ca="1">COUNTIF(INDIRECT("H"&amp;(ROW()+12*(($AO384-1)*3+$AP384)-ROW())/12+5):INDIRECT("S"&amp;(ROW()+12*(($AO384-1)*3+$AP384)-ROW())/12+5),AR384)</f>
        <v>0</v>
      </c>
      <c r="AT384" s="506"/>
      <c r="AV384" s="502">
        <f ca="1">IF(AND(AR384&gt;0,AS384&gt;0),COUNTIF(AV$6:AV383,"&gt;0")+1,0)</f>
        <v>0</v>
      </c>
    </row>
    <row r="385" spans="41:48">
      <c r="AO385" s="502">
        <v>11</v>
      </c>
      <c r="AP385" s="502">
        <v>2</v>
      </c>
      <c r="AQ385" s="502">
        <v>8</v>
      </c>
      <c r="AR385" s="506">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02">
        <f ca="1">COUNTIF(INDIRECT("H"&amp;(ROW()+12*(($AO385-1)*3+$AP385)-ROW())/12+5):INDIRECT("S"&amp;(ROW()+12*(($AO385-1)*3+$AP385)-ROW())/12+5),AR385)</f>
        <v>0</v>
      </c>
      <c r="AT385" s="506"/>
      <c r="AV385" s="502">
        <f ca="1">IF(AND(AR385&gt;0,AS385&gt;0),COUNTIF(AV$6:AV384,"&gt;0")+1,0)</f>
        <v>0</v>
      </c>
    </row>
    <row r="386" spans="41:48">
      <c r="AO386" s="502">
        <v>11</v>
      </c>
      <c r="AP386" s="502">
        <v>2</v>
      </c>
      <c r="AQ386" s="502">
        <v>9</v>
      </c>
      <c r="AR386" s="506">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02">
        <f ca="1">COUNTIF(INDIRECT("H"&amp;(ROW()+12*(($AO386-1)*3+$AP386)-ROW())/12+5):INDIRECT("S"&amp;(ROW()+12*(($AO386-1)*3+$AP386)-ROW())/12+5),AR386)</f>
        <v>0</v>
      </c>
      <c r="AT386" s="506"/>
      <c r="AV386" s="502">
        <f ca="1">IF(AND(AR386&gt;0,AS386&gt;0),COUNTIF(AV$6:AV385,"&gt;0")+1,0)</f>
        <v>0</v>
      </c>
    </row>
    <row r="387" spans="41:48">
      <c r="AO387" s="502">
        <v>11</v>
      </c>
      <c r="AP387" s="502">
        <v>2</v>
      </c>
      <c r="AQ387" s="502">
        <v>10</v>
      </c>
      <c r="AR387" s="506">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02">
        <f ca="1">COUNTIF(INDIRECT("H"&amp;(ROW()+12*(($AO387-1)*3+$AP387)-ROW())/12+5):INDIRECT("S"&amp;(ROW()+12*(($AO387-1)*3+$AP387)-ROW())/12+5),AR387)</f>
        <v>0</v>
      </c>
      <c r="AT387" s="506"/>
      <c r="AV387" s="502">
        <f ca="1">IF(AND(AR387&gt;0,AS387&gt;0),COUNTIF(AV$6:AV386,"&gt;0")+1,0)</f>
        <v>0</v>
      </c>
    </row>
    <row r="388" spans="41:48">
      <c r="AO388" s="502">
        <v>11</v>
      </c>
      <c r="AP388" s="502">
        <v>2</v>
      </c>
      <c r="AQ388" s="502">
        <v>11</v>
      </c>
      <c r="AR388" s="506">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02">
        <f ca="1">COUNTIF(INDIRECT("H"&amp;(ROW()+12*(($AO388-1)*3+$AP388)-ROW())/12+5):INDIRECT("S"&amp;(ROW()+12*(($AO388-1)*3+$AP388)-ROW())/12+5),AR388)</f>
        <v>0</v>
      </c>
      <c r="AT388" s="506"/>
      <c r="AV388" s="502">
        <f ca="1">IF(AND(AR388&gt;0,AS388&gt;0),COUNTIF(AV$6:AV387,"&gt;0")+1,0)</f>
        <v>0</v>
      </c>
    </row>
    <row r="389" spans="41:48">
      <c r="AO389" s="502">
        <v>11</v>
      </c>
      <c r="AP389" s="502">
        <v>2</v>
      </c>
      <c r="AQ389" s="502">
        <v>12</v>
      </c>
      <c r="AR389" s="506">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02">
        <f ca="1">COUNTIF(INDIRECT("H"&amp;(ROW()+12*(($AO389-1)*3+$AP389)-ROW())/12+5):INDIRECT("S"&amp;(ROW()+12*(($AO389-1)*3+$AP389)-ROW())/12+5),AR389)</f>
        <v>0</v>
      </c>
      <c r="AT389" s="506"/>
      <c r="AV389" s="502">
        <f ca="1">IF(AND(AR389&gt;0,AS389&gt;0),COUNTIF(AV$6:AV388,"&gt;0")+1,0)</f>
        <v>0</v>
      </c>
    </row>
    <row r="390" spans="41:48">
      <c r="AO390" s="502">
        <v>11</v>
      </c>
      <c r="AP390" s="502">
        <v>3</v>
      </c>
      <c r="AQ390" s="502">
        <v>1</v>
      </c>
      <c r="AR390" s="506">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02">
        <f ca="1">COUNTIF(INDIRECT("H"&amp;(ROW()+12*(($AO390-1)*3+$AP390)-ROW())/12+5):INDIRECT("S"&amp;(ROW()+12*(($AO390-1)*3+$AP390)-ROW())/12+5),AR390)</f>
        <v>0</v>
      </c>
      <c r="AT390" s="506"/>
      <c r="AV390" s="502">
        <f ca="1">IF(AND(AR390&gt;0,AS390&gt;0),COUNTIF(AV$6:AV389,"&gt;0")+1,0)</f>
        <v>0</v>
      </c>
    </row>
    <row r="391" spans="41:48">
      <c r="AO391" s="502">
        <v>11</v>
      </c>
      <c r="AP391" s="502">
        <v>3</v>
      </c>
      <c r="AQ391" s="502">
        <v>2</v>
      </c>
      <c r="AR391" s="506">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02">
        <f ca="1">COUNTIF(INDIRECT("H"&amp;(ROW()+12*(($AO391-1)*3+$AP391)-ROW())/12+5):INDIRECT("S"&amp;(ROW()+12*(($AO391-1)*3+$AP391)-ROW())/12+5),AR391)</f>
        <v>0</v>
      </c>
      <c r="AT391" s="506"/>
      <c r="AV391" s="502">
        <f ca="1">IF(AND(AR391&gt;0,AS391&gt;0),COUNTIF(AV$6:AV390,"&gt;0")+1,0)</f>
        <v>0</v>
      </c>
    </row>
    <row r="392" spans="41:48">
      <c r="AO392" s="502">
        <v>11</v>
      </c>
      <c r="AP392" s="502">
        <v>3</v>
      </c>
      <c r="AQ392" s="502">
        <v>3</v>
      </c>
      <c r="AR392" s="506">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02">
        <f ca="1">COUNTIF(INDIRECT("H"&amp;(ROW()+12*(($AO392-1)*3+$AP392)-ROW())/12+5):INDIRECT("S"&amp;(ROW()+12*(($AO392-1)*3+$AP392)-ROW())/12+5),AR392)</f>
        <v>0</v>
      </c>
      <c r="AT392" s="506"/>
      <c r="AV392" s="502">
        <f ca="1">IF(AND(AR392&gt;0,AS392&gt;0),COUNTIF(AV$6:AV391,"&gt;0")+1,0)</f>
        <v>0</v>
      </c>
    </row>
    <row r="393" spans="41:48">
      <c r="AO393" s="502">
        <v>11</v>
      </c>
      <c r="AP393" s="502">
        <v>3</v>
      </c>
      <c r="AQ393" s="502">
        <v>4</v>
      </c>
      <c r="AR393" s="506">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02">
        <f ca="1">COUNTIF(INDIRECT("H"&amp;(ROW()+12*(($AO393-1)*3+$AP393)-ROW())/12+5):INDIRECT("S"&amp;(ROW()+12*(($AO393-1)*3+$AP393)-ROW())/12+5),AR393)</f>
        <v>0</v>
      </c>
      <c r="AT393" s="506"/>
      <c r="AV393" s="502">
        <f ca="1">IF(AND(AR393&gt;0,AS393&gt;0),COUNTIF(AV$6:AV392,"&gt;0")+1,0)</f>
        <v>0</v>
      </c>
    </row>
    <row r="394" spans="41:48">
      <c r="AO394" s="502">
        <v>11</v>
      </c>
      <c r="AP394" s="502">
        <v>3</v>
      </c>
      <c r="AQ394" s="502">
        <v>5</v>
      </c>
      <c r="AR394" s="506">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02">
        <f ca="1">COUNTIF(INDIRECT("H"&amp;(ROW()+12*(($AO394-1)*3+$AP394)-ROW())/12+5):INDIRECT("S"&amp;(ROW()+12*(($AO394-1)*3+$AP394)-ROW())/12+5),AR394)</f>
        <v>0</v>
      </c>
      <c r="AT394" s="506"/>
      <c r="AV394" s="502">
        <f ca="1">IF(AND(AR394&gt;0,AS394&gt;0),COUNTIF(AV$6:AV393,"&gt;0")+1,0)</f>
        <v>0</v>
      </c>
    </row>
    <row r="395" spans="41:48">
      <c r="AO395" s="502">
        <v>11</v>
      </c>
      <c r="AP395" s="502">
        <v>3</v>
      </c>
      <c r="AQ395" s="502">
        <v>6</v>
      </c>
      <c r="AR395" s="506">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02">
        <f ca="1">COUNTIF(INDIRECT("H"&amp;(ROW()+12*(($AO395-1)*3+$AP395)-ROW())/12+5):INDIRECT("S"&amp;(ROW()+12*(($AO395-1)*3+$AP395)-ROW())/12+5),AR395)</f>
        <v>0</v>
      </c>
      <c r="AT395" s="506"/>
      <c r="AV395" s="502">
        <f ca="1">IF(AND(AR395&gt;0,AS395&gt;0),COUNTIF(AV$6:AV394,"&gt;0")+1,0)</f>
        <v>0</v>
      </c>
    </row>
    <row r="396" spans="41:48">
      <c r="AO396" s="502">
        <v>11</v>
      </c>
      <c r="AP396" s="502">
        <v>3</v>
      </c>
      <c r="AQ396" s="502">
        <v>7</v>
      </c>
      <c r="AR396" s="506">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02">
        <f ca="1">COUNTIF(INDIRECT("H"&amp;(ROW()+12*(($AO396-1)*3+$AP396)-ROW())/12+5):INDIRECT("S"&amp;(ROW()+12*(($AO396-1)*3+$AP396)-ROW())/12+5),AR396)</f>
        <v>0</v>
      </c>
      <c r="AT396" s="506"/>
      <c r="AV396" s="502">
        <f ca="1">IF(AND(AR396&gt;0,AS396&gt;0),COUNTIF(AV$6:AV395,"&gt;0")+1,0)</f>
        <v>0</v>
      </c>
    </row>
    <row r="397" spans="41:48">
      <c r="AO397" s="502">
        <v>11</v>
      </c>
      <c r="AP397" s="502">
        <v>3</v>
      </c>
      <c r="AQ397" s="502">
        <v>8</v>
      </c>
      <c r="AR397" s="506">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02">
        <f ca="1">COUNTIF(INDIRECT("H"&amp;(ROW()+12*(($AO397-1)*3+$AP397)-ROW())/12+5):INDIRECT("S"&amp;(ROW()+12*(($AO397-1)*3+$AP397)-ROW())/12+5),AR397)</f>
        <v>0</v>
      </c>
      <c r="AT397" s="506"/>
      <c r="AV397" s="502">
        <f ca="1">IF(AND(AR397&gt;0,AS397&gt;0),COUNTIF(AV$6:AV396,"&gt;0")+1,0)</f>
        <v>0</v>
      </c>
    </row>
    <row r="398" spans="41:48">
      <c r="AO398" s="502">
        <v>11</v>
      </c>
      <c r="AP398" s="502">
        <v>3</v>
      </c>
      <c r="AQ398" s="502">
        <v>9</v>
      </c>
      <c r="AR398" s="506">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02">
        <f ca="1">COUNTIF(INDIRECT("H"&amp;(ROW()+12*(($AO398-1)*3+$AP398)-ROW())/12+5):INDIRECT("S"&amp;(ROW()+12*(($AO398-1)*3+$AP398)-ROW())/12+5),AR398)</f>
        <v>0</v>
      </c>
      <c r="AT398" s="506"/>
      <c r="AV398" s="502">
        <f ca="1">IF(AND(AR398&gt;0,AS398&gt;0),COUNTIF(AV$6:AV397,"&gt;0")+1,0)</f>
        <v>0</v>
      </c>
    </row>
    <row r="399" spans="41:48">
      <c r="AO399" s="502">
        <v>11</v>
      </c>
      <c r="AP399" s="502">
        <v>3</v>
      </c>
      <c r="AQ399" s="502">
        <v>10</v>
      </c>
      <c r="AR399" s="506">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02">
        <f ca="1">COUNTIF(INDIRECT("H"&amp;(ROW()+12*(($AO399-1)*3+$AP399)-ROW())/12+5):INDIRECT("S"&amp;(ROW()+12*(($AO399-1)*3+$AP399)-ROW())/12+5),AR399)</f>
        <v>0</v>
      </c>
      <c r="AT399" s="506"/>
      <c r="AV399" s="502">
        <f ca="1">IF(AND(AR399&gt;0,AS399&gt;0),COUNTIF(AV$6:AV398,"&gt;0")+1,0)</f>
        <v>0</v>
      </c>
    </row>
    <row r="400" spans="41:48">
      <c r="AO400" s="502">
        <v>11</v>
      </c>
      <c r="AP400" s="502">
        <v>3</v>
      </c>
      <c r="AQ400" s="502">
        <v>11</v>
      </c>
      <c r="AR400" s="506">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02">
        <f ca="1">COUNTIF(INDIRECT("H"&amp;(ROW()+12*(($AO400-1)*3+$AP400)-ROW())/12+5):INDIRECT("S"&amp;(ROW()+12*(($AO400-1)*3+$AP400)-ROW())/12+5),AR400)</f>
        <v>0</v>
      </c>
      <c r="AT400" s="506"/>
      <c r="AV400" s="502">
        <f ca="1">IF(AND(AR400&gt;0,AS400&gt;0),COUNTIF(AV$6:AV399,"&gt;0")+1,0)</f>
        <v>0</v>
      </c>
    </row>
    <row r="401" spans="41:48">
      <c r="AO401" s="502">
        <v>11</v>
      </c>
      <c r="AP401" s="502">
        <v>3</v>
      </c>
      <c r="AQ401" s="502">
        <v>12</v>
      </c>
      <c r="AR401" s="506">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02">
        <f ca="1">COUNTIF(INDIRECT("H"&amp;(ROW()+12*(($AO401-1)*3+$AP401)-ROW())/12+5):INDIRECT("S"&amp;(ROW()+12*(($AO401-1)*3+$AP401)-ROW())/12+5),AR401)</f>
        <v>0</v>
      </c>
      <c r="AT401" s="506"/>
      <c r="AV401" s="502">
        <f ca="1">IF(AND(AR401&gt;0,AS401&gt;0),COUNTIF(AV$6:AV400,"&gt;0")+1,0)</f>
        <v>0</v>
      </c>
    </row>
    <row r="402" spans="41:48">
      <c r="AO402" s="502">
        <v>12</v>
      </c>
      <c r="AP402" s="502">
        <v>1</v>
      </c>
      <c r="AQ402" s="502">
        <v>1</v>
      </c>
      <c r="AR402" s="506">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02">
        <f ca="1">COUNTIF(INDIRECT("H"&amp;(ROW()+12*(($AO402-1)*3+$AP402)-ROW())/12+5):INDIRECT("S"&amp;(ROW()+12*(($AO402-1)*3+$AP402)-ROW())/12+5),AR402)</f>
        <v>0</v>
      </c>
      <c r="AT402" s="506"/>
      <c r="AV402" s="502">
        <f ca="1">IF(AND(AR402&gt;0,AS402&gt;0),COUNTIF(AV$6:AV401,"&gt;0")+1,0)</f>
        <v>0</v>
      </c>
    </row>
    <row r="403" spans="41:48">
      <c r="AO403" s="502">
        <v>12</v>
      </c>
      <c r="AP403" s="502">
        <v>1</v>
      </c>
      <c r="AQ403" s="502">
        <v>2</v>
      </c>
      <c r="AR403" s="506">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02">
        <f ca="1">COUNTIF(INDIRECT("H"&amp;(ROW()+12*(($AO403-1)*3+$AP403)-ROW())/12+5):INDIRECT("S"&amp;(ROW()+12*(($AO403-1)*3+$AP403)-ROW())/12+5),AR403)</f>
        <v>0</v>
      </c>
      <c r="AT403" s="506"/>
      <c r="AV403" s="502">
        <f ca="1">IF(AND(AR403&gt;0,AS403&gt;0),COUNTIF(AV$6:AV402,"&gt;0")+1,0)</f>
        <v>0</v>
      </c>
    </row>
    <row r="404" spans="41:48">
      <c r="AO404" s="502">
        <v>12</v>
      </c>
      <c r="AP404" s="502">
        <v>1</v>
      </c>
      <c r="AQ404" s="502">
        <v>3</v>
      </c>
      <c r="AR404" s="506">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02">
        <f ca="1">COUNTIF(INDIRECT("H"&amp;(ROW()+12*(($AO404-1)*3+$AP404)-ROW())/12+5):INDIRECT("S"&amp;(ROW()+12*(($AO404-1)*3+$AP404)-ROW())/12+5),AR404)</f>
        <v>0</v>
      </c>
      <c r="AT404" s="506"/>
      <c r="AV404" s="502">
        <f ca="1">IF(AND(AR404&gt;0,AS404&gt;0),COUNTIF(AV$6:AV403,"&gt;0")+1,0)</f>
        <v>0</v>
      </c>
    </row>
    <row r="405" spans="41:48">
      <c r="AO405" s="502">
        <v>12</v>
      </c>
      <c r="AP405" s="502">
        <v>1</v>
      </c>
      <c r="AQ405" s="502">
        <v>4</v>
      </c>
      <c r="AR405" s="506">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02">
        <f ca="1">COUNTIF(INDIRECT("H"&amp;(ROW()+12*(($AO405-1)*3+$AP405)-ROW())/12+5):INDIRECT("S"&amp;(ROW()+12*(($AO405-1)*3+$AP405)-ROW())/12+5),AR405)</f>
        <v>0</v>
      </c>
      <c r="AT405" s="506"/>
      <c r="AV405" s="502">
        <f ca="1">IF(AND(AR405&gt;0,AS405&gt;0),COUNTIF(AV$6:AV404,"&gt;0")+1,0)</f>
        <v>0</v>
      </c>
    </row>
    <row r="406" spans="41:48">
      <c r="AO406" s="502">
        <v>12</v>
      </c>
      <c r="AP406" s="502">
        <v>1</v>
      </c>
      <c r="AQ406" s="502">
        <v>5</v>
      </c>
      <c r="AR406" s="506">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02">
        <f ca="1">COUNTIF(INDIRECT("H"&amp;(ROW()+12*(($AO406-1)*3+$AP406)-ROW())/12+5):INDIRECT("S"&amp;(ROW()+12*(($AO406-1)*3+$AP406)-ROW())/12+5),AR406)</f>
        <v>0</v>
      </c>
      <c r="AT406" s="506"/>
      <c r="AV406" s="502">
        <f ca="1">IF(AND(AR406&gt;0,AS406&gt;0),COUNTIF(AV$6:AV405,"&gt;0")+1,0)</f>
        <v>0</v>
      </c>
    </row>
    <row r="407" spans="41:48">
      <c r="AO407" s="502">
        <v>12</v>
      </c>
      <c r="AP407" s="502">
        <v>1</v>
      </c>
      <c r="AQ407" s="502">
        <v>6</v>
      </c>
      <c r="AR407" s="506">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02">
        <f ca="1">COUNTIF(INDIRECT("H"&amp;(ROW()+12*(($AO407-1)*3+$AP407)-ROW())/12+5):INDIRECT("S"&amp;(ROW()+12*(($AO407-1)*3+$AP407)-ROW())/12+5),AR407)</f>
        <v>0</v>
      </c>
      <c r="AT407" s="506"/>
      <c r="AV407" s="502">
        <f ca="1">IF(AND(AR407&gt;0,AS407&gt;0),COUNTIF(AV$6:AV406,"&gt;0")+1,0)</f>
        <v>0</v>
      </c>
    </row>
    <row r="408" spans="41:48">
      <c r="AO408" s="502">
        <v>12</v>
      </c>
      <c r="AP408" s="502">
        <v>1</v>
      </c>
      <c r="AQ408" s="502">
        <v>7</v>
      </c>
      <c r="AR408" s="506">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02">
        <f ca="1">COUNTIF(INDIRECT("H"&amp;(ROW()+12*(($AO408-1)*3+$AP408)-ROW())/12+5):INDIRECT("S"&amp;(ROW()+12*(($AO408-1)*3+$AP408)-ROW())/12+5),AR408)</f>
        <v>0</v>
      </c>
      <c r="AT408" s="506"/>
      <c r="AV408" s="502">
        <f ca="1">IF(AND(AR408&gt;0,AS408&gt;0),COUNTIF(AV$6:AV407,"&gt;0")+1,0)</f>
        <v>0</v>
      </c>
    </row>
    <row r="409" spans="41:48">
      <c r="AO409" s="502">
        <v>12</v>
      </c>
      <c r="AP409" s="502">
        <v>1</v>
      </c>
      <c r="AQ409" s="502">
        <v>8</v>
      </c>
      <c r="AR409" s="506">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02">
        <f ca="1">COUNTIF(INDIRECT("H"&amp;(ROW()+12*(($AO409-1)*3+$AP409)-ROW())/12+5):INDIRECT("S"&amp;(ROW()+12*(($AO409-1)*3+$AP409)-ROW())/12+5),AR409)</f>
        <v>0</v>
      </c>
      <c r="AT409" s="506"/>
      <c r="AV409" s="502">
        <f ca="1">IF(AND(AR409&gt;0,AS409&gt;0),COUNTIF(AV$6:AV408,"&gt;0")+1,0)</f>
        <v>0</v>
      </c>
    </row>
    <row r="410" spans="41:48">
      <c r="AO410" s="502">
        <v>12</v>
      </c>
      <c r="AP410" s="502">
        <v>1</v>
      </c>
      <c r="AQ410" s="502">
        <v>9</v>
      </c>
      <c r="AR410" s="506">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02">
        <f ca="1">COUNTIF(INDIRECT("H"&amp;(ROW()+12*(($AO410-1)*3+$AP410)-ROW())/12+5):INDIRECT("S"&amp;(ROW()+12*(($AO410-1)*3+$AP410)-ROW())/12+5),AR410)</f>
        <v>0</v>
      </c>
      <c r="AT410" s="506"/>
      <c r="AV410" s="502">
        <f ca="1">IF(AND(AR410&gt;0,AS410&gt;0),COUNTIF(AV$6:AV409,"&gt;0")+1,0)</f>
        <v>0</v>
      </c>
    </row>
    <row r="411" spans="41:48">
      <c r="AO411" s="502">
        <v>12</v>
      </c>
      <c r="AP411" s="502">
        <v>1</v>
      </c>
      <c r="AQ411" s="502">
        <v>10</v>
      </c>
      <c r="AR411" s="506">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02">
        <f ca="1">COUNTIF(INDIRECT("H"&amp;(ROW()+12*(($AO411-1)*3+$AP411)-ROW())/12+5):INDIRECT("S"&amp;(ROW()+12*(($AO411-1)*3+$AP411)-ROW())/12+5),AR411)</f>
        <v>0</v>
      </c>
      <c r="AT411" s="506"/>
      <c r="AV411" s="502">
        <f ca="1">IF(AND(AR411&gt;0,AS411&gt;0),COUNTIF(AV$6:AV410,"&gt;0")+1,0)</f>
        <v>0</v>
      </c>
    </row>
    <row r="412" spans="41:48">
      <c r="AO412" s="502">
        <v>12</v>
      </c>
      <c r="AP412" s="502">
        <v>1</v>
      </c>
      <c r="AQ412" s="502">
        <v>11</v>
      </c>
      <c r="AR412" s="506">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02">
        <f ca="1">COUNTIF(INDIRECT("H"&amp;(ROW()+12*(($AO412-1)*3+$AP412)-ROW())/12+5):INDIRECT("S"&amp;(ROW()+12*(($AO412-1)*3+$AP412)-ROW())/12+5),AR412)</f>
        <v>0</v>
      </c>
      <c r="AT412" s="506"/>
      <c r="AV412" s="502">
        <f ca="1">IF(AND(AR412&gt;0,AS412&gt;0),COUNTIF(AV$6:AV411,"&gt;0")+1,0)</f>
        <v>0</v>
      </c>
    </row>
    <row r="413" spans="41:48">
      <c r="AO413" s="502">
        <v>12</v>
      </c>
      <c r="AP413" s="502">
        <v>1</v>
      </c>
      <c r="AQ413" s="502">
        <v>12</v>
      </c>
      <c r="AR413" s="506">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02">
        <f ca="1">COUNTIF(INDIRECT("H"&amp;(ROW()+12*(($AO413-1)*3+$AP413)-ROW())/12+5):INDIRECT("S"&amp;(ROW()+12*(($AO413-1)*3+$AP413)-ROW())/12+5),AR413)</f>
        <v>0</v>
      </c>
      <c r="AT413" s="506"/>
      <c r="AV413" s="502">
        <f ca="1">IF(AND(AR413&gt;0,AS413&gt;0),COUNTIF(AV$6:AV412,"&gt;0")+1,0)</f>
        <v>0</v>
      </c>
    </row>
    <row r="414" spans="41:48">
      <c r="AO414" s="502">
        <v>12</v>
      </c>
      <c r="AP414" s="502">
        <v>2</v>
      </c>
      <c r="AQ414" s="502">
        <v>1</v>
      </c>
      <c r="AR414" s="506">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02">
        <f ca="1">COUNTIF(INDIRECT("H"&amp;(ROW()+12*(($AO414-1)*3+$AP414)-ROW())/12+5):INDIRECT("S"&amp;(ROW()+12*(($AO414-1)*3+$AP414)-ROW())/12+5),AR414)</f>
        <v>0</v>
      </c>
      <c r="AT414" s="506"/>
      <c r="AV414" s="502">
        <f ca="1">IF(AND(AR414&gt;0,AS414&gt;0),COUNTIF(AV$6:AV413,"&gt;0")+1,0)</f>
        <v>0</v>
      </c>
    </row>
    <row r="415" spans="41:48">
      <c r="AO415" s="502">
        <v>12</v>
      </c>
      <c r="AP415" s="502">
        <v>2</v>
      </c>
      <c r="AQ415" s="502">
        <v>2</v>
      </c>
      <c r="AR415" s="506">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02">
        <f ca="1">COUNTIF(INDIRECT("H"&amp;(ROW()+12*(($AO415-1)*3+$AP415)-ROW())/12+5):INDIRECT("S"&amp;(ROW()+12*(($AO415-1)*3+$AP415)-ROW())/12+5),AR415)</f>
        <v>0</v>
      </c>
      <c r="AT415" s="506"/>
      <c r="AV415" s="502">
        <f ca="1">IF(AND(AR415&gt;0,AS415&gt;0),COUNTIF(AV$6:AV414,"&gt;0")+1,0)</f>
        <v>0</v>
      </c>
    </row>
    <row r="416" spans="41:48">
      <c r="AO416" s="502">
        <v>12</v>
      </c>
      <c r="AP416" s="502">
        <v>2</v>
      </c>
      <c r="AQ416" s="502">
        <v>3</v>
      </c>
      <c r="AR416" s="506">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02">
        <f ca="1">COUNTIF(INDIRECT("H"&amp;(ROW()+12*(($AO416-1)*3+$AP416)-ROW())/12+5):INDIRECT("S"&amp;(ROW()+12*(($AO416-1)*3+$AP416)-ROW())/12+5),AR416)</f>
        <v>0</v>
      </c>
      <c r="AT416" s="506"/>
      <c r="AV416" s="502">
        <f ca="1">IF(AND(AR416&gt;0,AS416&gt;0),COUNTIF(AV$6:AV415,"&gt;0")+1,0)</f>
        <v>0</v>
      </c>
    </row>
    <row r="417" spans="41:48">
      <c r="AO417" s="502">
        <v>12</v>
      </c>
      <c r="AP417" s="502">
        <v>2</v>
      </c>
      <c r="AQ417" s="502">
        <v>4</v>
      </c>
      <c r="AR417" s="506">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02">
        <f ca="1">COUNTIF(INDIRECT("H"&amp;(ROW()+12*(($AO417-1)*3+$AP417)-ROW())/12+5):INDIRECT("S"&amp;(ROW()+12*(($AO417-1)*3+$AP417)-ROW())/12+5),AR417)</f>
        <v>0</v>
      </c>
      <c r="AT417" s="506"/>
      <c r="AV417" s="502">
        <f ca="1">IF(AND(AR417&gt;0,AS417&gt;0),COUNTIF(AV$6:AV416,"&gt;0")+1,0)</f>
        <v>0</v>
      </c>
    </row>
    <row r="418" spans="41:48">
      <c r="AO418" s="502">
        <v>12</v>
      </c>
      <c r="AP418" s="502">
        <v>2</v>
      </c>
      <c r="AQ418" s="502">
        <v>5</v>
      </c>
      <c r="AR418" s="506">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02">
        <f ca="1">COUNTIF(INDIRECT("H"&amp;(ROW()+12*(($AO418-1)*3+$AP418)-ROW())/12+5):INDIRECT("S"&amp;(ROW()+12*(($AO418-1)*3+$AP418)-ROW())/12+5),AR418)</f>
        <v>0</v>
      </c>
      <c r="AT418" s="506"/>
      <c r="AV418" s="502">
        <f ca="1">IF(AND(AR418&gt;0,AS418&gt;0),COUNTIF(AV$6:AV417,"&gt;0")+1,0)</f>
        <v>0</v>
      </c>
    </row>
    <row r="419" spans="41:48">
      <c r="AO419" s="502">
        <v>12</v>
      </c>
      <c r="AP419" s="502">
        <v>2</v>
      </c>
      <c r="AQ419" s="502">
        <v>6</v>
      </c>
      <c r="AR419" s="506">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02">
        <f ca="1">COUNTIF(INDIRECT("H"&amp;(ROW()+12*(($AO419-1)*3+$AP419)-ROW())/12+5):INDIRECT("S"&amp;(ROW()+12*(($AO419-1)*3+$AP419)-ROW())/12+5),AR419)</f>
        <v>0</v>
      </c>
      <c r="AT419" s="506"/>
      <c r="AV419" s="502">
        <f ca="1">IF(AND(AR419&gt;0,AS419&gt;0),COUNTIF(AV$6:AV418,"&gt;0")+1,0)</f>
        <v>0</v>
      </c>
    </row>
    <row r="420" spans="41:48">
      <c r="AO420" s="502">
        <v>12</v>
      </c>
      <c r="AP420" s="502">
        <v>2</v>
      </c>
      <c r="AQ420" s="502">
        <v>7</v>
      </c>
      <c r="AR420" s="506">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02">
        <f ca="1">COUNTIF(INDIRECT("H"&amp;(ROW()+12*(($AO420-1)*3+$AP420)-ROW())/12+5):INDIRECT("S"&amp;(ROW()+12*(($AO420-1)*3+$AP420)-ROW())/12+5),AR420)</f>
        <v>0</v>
      </c>
      <c r="AT420" s="506"/>
      <c r="AV420" s="502">
        <f ca="1">IF(AND(AR420&gt;0,AS420&gt;0),COUNTIF(AV$6:AV419,"&gt;0")+1,0)</f>
        <v>0</v>
      </c>
    </row>
    <row r="421" spans="41:48">
      <c r="AO421" s="502">
        <v>12</v>
      </c>
      <c r="AP421" s="502">
        <v>2</v>
      </c>
      <c r="AQ421" s="502">
        <v>8</v>
      </c>
      <c r="AR421" s="506">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02">
        <f ca="1">COUNTIF(INDIRECT("H"&amp;(ROW()+12*(($AO421-1)*3+$AP421)-ROW())/12+5):INDIRECT("S"&amp;(ROW()+12*(($AO421-1)*3+$AP421)-ROW())/12+5),AR421)</f>
        <v>0</v>
      </c>
      <c r="AT421" s="506"/>
      <c r="AV421" s="502">
        <f ca="1">IF(AND(AR421&gt;0,AS421&gt;0),COUNTIF(AV$6:AV420,"&gt;0")+1,0)</f>
        <v>0</v>
      </c>
    </row>
    <row r="422" spans="41:48">
      <c r="AO422" s="502">
        <v>12</v>
      </c>
      <c r="AP422" s="502">
        <v>2</v>
      </c>
      <c r="AQ422" s="502">
        <v>9</v>
      </c>
      <c r="AR422" s="506">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02">
        <f ca="1">COUNTIF(INDIRECT("H"&amp;(ROW()+12*(($AO422-1)*3+$AP422)-ROW())/12+5):INDIRECT("S"&amp;(ROW()+12*(($AO422-1)*3+$AP422)-ROW())/12+5),AR422)</f>
        <v>0</v>
      </c>
      <c r="AT422" s="506"/>
      <c r="AV422" s="502">
        <f ca="1">IF(AND(AR422&gt;0,AS422&gt;0),COUNTIF(AV$6:AV421,"&gt;0")+1,0)</f>
        <v>0</v>
      </c>
    </row>
    <row r="423" spans="41:48">
      <c r="AO423" s="502">
        <v>12</v>
      </c>
      <c r="AP423" s="502">
        <v>2</v>
      </c>
      <c r="AQ423" s="502">
        <v>10</v>
      </c>
      <c r="AR423" s="506">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02">
        <f ca="1">COUNTIF(INDIRECT("H"&amp;(ROW()+12*(($AO423-1)*3+$AP423)-ROW())/12+5):INDIRECT("S"&amp;(ROW()+12*(($AO423-1)*3+$AP423)-ROW())/12+5),AR423)</f>
        <v>0</v>
      </c>
      <c r="AT423" s="506"/>
      <c r="AV423" s="502">
        <f ca="1">IF(AND(AR423&gt;0,AS423&gt;0),COUNTIF(AV$6:AV422,"&gt;0")+1,0)</f>
        <v>0</v>
      </c>
    </row>
    <row r="424" spans="41:48">
      <c r="AO424" s="502">
        <v>12</v>
      </c>
      <c r="AP424" s="502">
        <v>2</v>
      </c>
      <c r="AQ424" s="502">
        <v>11</v>
      </c>
      <c r="AR424" s="506">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02">
        <f ca="1">COUNTIF(INDIRECT("H"&amp;(ROW()+12*(($AO424-1)*3+$AP424)-ROW())/12+5):INDIRECT("S"&amp;(ROW()+12*(($AO424-1)*3+$AP424)-ROW())/12+5),AR424)</f>
        <v>0</v>
      </c>
      <c r="AT424" s="506"/>
      <c r="AV424" s="502">
        <f ca="1">IF(AND(AR424&gt;0,AS424&gt;0),COUNTIF(AV$6:AV423,"&gt;0")+1,0)</f>
        <v>0</v>
      </c>
    </row>
    <row r="425" spans="41:48">
      <c r="AO425" s="502">
        <v>12</v>
      </c>
      <c r="AP425" s="502">
        <v>2</v>
      </c>
      <c r="AQ425" s="502">
        <v>12</v>
      </c>
      <c r="AR425" s="506">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02">
        <f ca="1">COUNTIF(INDIRECT("H"&amp;(ROW()+12*(($AO425-1)*3+$AP425)-ROW())/12+5):INDIRECT("S"&amp;(ROW()+12*(($AO425-1)*3+$AP425)-ROW())/12+5),AR425)</f>
        <v>0</v>
      </c>
      <c r="AT425" s="506"/>
      <c r="AV425" s="502">
        <f ca="1">IF(AND(AR425&gt;0,AS425&gt;0),COUNTIF(AV$6:AV424,"&gt;0")+1,0)</f>
        <v>0</v>
      </c>
    </row>
    <row r="426" spans="41:48">
      <c r="AO426" s="502">
        <v>12</v>
      </c>
      <c r="AP426" s="502">
        <v>3</v>
      </c>
      <c r="AQ426" s="502">
        <v>1</v>
      </c>
      <c r="AR426" s="506">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02">
        <f ca="1">COUNTIF(INDIRECT("H"&amp;(ROW()+12*(($AO426-1)*3+$AP426)-ROW())/12+5):INDIRECT("S"&amp;(ROW()+12*(($AO426-1)*3+$AP426)-ROW())/12+5),AR426)</f>
        <v>0</v>
      </c>
      <c r="AT426" s="506"/>
      <c r="AV426" s="502">
        <f ca="1">IF(AND(AR426&gt;0,AS426&gt;0),COUNTIF(AV$6:AV425,"&gt;0")+1,0)</f>
        <v>0</v>
      </c>
    </row>
    <row r="427" spans="41:48">
      <c r="AO427" s="502">
        <v>12</v>
      </c>
      <c r="AP427" s="502">
        <v>3</v>
      </c>
      <c r="AQ427" s="502">
        <v>2</v>
      </c>
      <c r="AR427" s="506">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02">
        <f ca="1">COUNTIF(INDIRECT("H"&amp;(ROW()+12*(($AO427-1)*3+$AP427)-ROW())/12+5):INDIRECT("S"&amp;(ROW()+12*(($AO427-1)*3+$AP427)-ROW())/12+5),AR427)</f>
        <v>0</v>
      </c>
      <c r="AT427" s="506"/>
      <c r="AV427" s="502">
        <f ca="1">IF(AND(AR427&gt;0,AS427&gt;0),COUNTIF(AV$6:AV426,"&gt;0")+1,0)</f>
        <v>0</v>
      </c>
    </row>
    <row r="428" spans="41:48">
      <c r="AO428" s="502">
        <v>12</v>
      </c>
      <c r="AP428" s="502">
        <v>3</v>
      </c>
      <c r="AQ428" s="502">
        <v>3</v>
      </c>
      <c r="AR428" s="506">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02">
        <f ca="1">COUNTIF(INDIRECT("H"&amp;(ROW()+12*(($AO428-1)*3+$AP428)-ROW())/12+5):INDIRECT("S"&amp;(ROW()+12*(($AO428-1)*3+$AP428)-ROW())/12+5),AR428)</f>
        <v>0</v>
      </c>
      <c r="AT428" s="506"/>
      <c r="AV428" s="502">
        <f ca="1">IF(AND(AR428&gt;0,AS428&gt;0),COUNTIF(AV$6:AV427,"&gt;0")+1,0)</f>
        <v>0</v>
      </c>
    </row>
    <row r="429" spans="41:48">
      <c r="AO429" s="502">
        <v>12</v>
      </c>
      <c r="AP429" s="502">
        <v>3</v>
      </c>
      <c r="AQ429" s="502">
        <v>4</v>
      </c>
      <c r="AR429" s="506">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02">
        <f ca="1">COUNTIF(INDIRECT("H"&amp;(ROW()+12*(($AO429-1)*3+$AP429)-ROW())/12+5):INDIRECT("S"&amp;(ROW()+12*(($AO429-1)*3+$AP429)-ROW())/12+5),AR429)</f>
        <v>0</v>
      </c>
      <c r="AT429" s="506"/>
      <c r="AV429" s="502">
        <f ca="1">IF(AND(AR429&gt;0,AS429&gt;0),COUNTIF(AV$6:AV428,"&gt;0")+1,0)</f>
        <v>0</v>
      </c>
    </row>
    <row r="430" spans="41:48">
      <c r="AO430" s="502">
        <v>12</v>
      </c>
      <c r="AP430" s="502">
        <v>3</v>
      </c>
      <c r="AQ430" s="502">
        <v>5</v>
      </c>
      <c r="AR430" s="506">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02">
        <f ca="1">COUNTIF(INDIRECT("H"&amp;(ROW()+12*(($AO430-1)*3+$AP430)-ROW())/12+5):INDIRECT("S"&amp;(ROW()+12*(($AO430-1)*3+$AP430)-ROW())/12+5),AR430)</f>
        <v>0</v>
      </c>
      <c r="AT430" s="506"/>
      <c r="AV430" s="502">
        <f ca="1">IF(AND(AR430&gt;0,AS430&gt;0),COUNTIF(AV$6:AV429,"&gt;0")+1,0)</f>
        <v>0</v>
      </c>
    </row>
    <row r="431" spans="41:48">
      <c r="AO431" s="502">
        <v>12</v>
      </c>
      <c r="AP431" s="502">
        <v>3</v>
      </c>
      <c r="AQ431" s="502">
        <v>6</v>
      </c>
      <c r="AR431" s="506">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02">
        <f ca="1">COUNTIF(INDIRECT("H"&amp;(ROW()+12*(($AO431-1)*3+$AP431)-ROW())/12+5):INDIRECT("S"&amp;(ROW()+12*(($AO431-1)*3+$AP431)-ROW())/12+5),AR431)</f>
        <v>0</v>
      </c>
      <c r="AT431" s="506"/>
      <c r="AV431" s="502">
        <f ca="1">IF(AND(AR431&gt;0,AS431&gt;0),COUNTIF(AV$6:AV430,"&gt;0")+1,0)</f>
        <v>0</v>
      </c>
    </row>
    <row r="432" spans="41:48">
      <c r="AO432" s="502">
        <v>12</v>
      </c>
      <c r="AP432" s="502">
        <v>3</v>
      </c>
      <c r="AQ432" s="502">
        <v>7</v>
      </c>
      <c r="AR432" s="506">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02">
        <f ca="1">COUNTIF(INDIRECT("H"&amp;(ROW()+12*(($AO432-1)*3+$AP432)-ROW())/12+5):INDIRECT("S"&amp;(ROW()+12*(($AO432-1)*3+$AP432)-ROW())/12+5),AR432)</f>
        <v>0</v>
      </c>
      <c r="AT432" s="506"/>
      <c r="AV432" s="502">
        <f ca="1">IF(AND(AR432&gt;0,AS432&gt;0),COUNTIF(AV$6:AV431,"&gt;0")+1,0)</f>
        <v>0</v>
      </c>
    </row>
    <row r="433" spans="41:48">
      <c r="AO433" s="502">
        <v>12</v>
      </c>
      <c r="AP433" s="502">
        <v>3</v>
      </c>
      <c r="AQ433" s="502">
        <v>8</v>
      </c>
      <c r="AR433" s="506">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02">
        <f ca="1">COUNTIF(INDIRECT("H"&amp;(ROW()+12*(($AO433-1)*3+$AP433)-ROW())/12+5):INDIRECT("S"&amp;(ROW()+12*(($AO433-1)*3+$AP433)-ROW())/12+5),AR433)</f>
        <v>0</v>
      </c>
      <c r="AT433" s="506"/>
      <c r="AV433" s="502">
        <f ca="1">IF(AND(AR433&gt;0,AS433&gt;0),COUNTIF(AV$6:AV432,"&gt;0")+1,0)</f>
        <v>0</v>
      </c>
    </row>
    <row r="434" spans="41:48">
      <c r="AO434" s="502">
        <v>12</v>
      </c>
      <c r="AP434" s="502">
        <v>3</v>
      </c>
      <c r="AQ434" s="502">
        <v>9</v>
      </c>
      <c r="AR434" s="506">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02">
        <f ca="1">COUNTIF(INDIRECT("H"&amp;(ROW()+12*(($AO434-1)*3+$AP434)-ROW())/12+5):INDIRECT("S"&amp;(ROW()+12*(($AO434-1)*3+$AP434)-ROW())/12+5),AR434)</f>
        <v>0</v>
      </c>
      <c r="AT434" s="506"/>
      <c r="AV434" s="502">
        <f ca="1">IF(AND(AR434&gt;0,AS434&gt;0),COUNTIF(AV$6:AV433,"&gt;0")+1,0)</f>
        <v>0</v>
      </c>
    </row>
    <row r="435" spans="41:48">
      <c r="AO435" s="502">
        <v>12</v>
      </c>
      <c r="AP435" s="502">
        <v>3</v>
      </c>
      <c r="AQ435" s="502">
        <v>10</v>
      </c>
      <c r="AR435" s="506">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02">
        <f ca="1">COUNTIF(INDIRECT("H"&amp;(ROW()+12*(($AO435-1)*3+$AP435)-ROW())/12+5):INDIRECT("S"&amp;(ROW()+12*(($AO435-1)*3+$AP435)-ROW())/12+5),AR435)</f>
        <v>0</v>
      </c>
      <c r="AT435" s="506"/>
      <c r="AV435" s="502">
        <f ca="1">IF(AND(AR435&gt;0,AS435&gt;0),COUNTIF(AV$6:AV434,"&gt;0")+1,0)</f>
        <v>0</v>
      </c>
    </row>
    <row r="436" spans="41:48">
      <c r="AO436" s="502">
        <v>12</v>
      </c>
      <c r="AP436" s="502">
        <v>3</v>
      </c>
      <c r="AQ436" s="502">
        <v>11</v>
      </c>
      <c r="AR436" s="506">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02">
        <f ca="1">COUNTIF(INDIRECT("H"&amp;(ROW()+12*(($AO436-1)*3+$AP436)-ROW())/12+5):INDIRECT("S"&amp;(ROW()+12*(($AO436-1)*3+$AP436)-ROW())/12+5),AR436)</f>
        <v>0</v>
      </c>
      <c r="AT436" s="506"/>
      <c r="AV436" s="502">
        <f ca="1">IF(AND(AR436&gt;0,AS436&gt;0),COUNTIF(AV$6:AV435,"&gt;0")+1,0)</f>
        <v>0</v>
      </c>
    </row>
    <row r="437" spans="41:48">
      <c r="AO437" s="502">
        <v>12</v>
      </c>
      <c r="AP437" s="502">
        <v>3</v>
      </c>
      <c r="AQ437" s="502">
        <v>12</v>
      </c>
      <c r="AR437" s="506">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02">
        <f ca="1">COUNTIF(INDIRECT("H"&amp;(ROW()+12*(($AO437-1)*3+$AP437)-ROW())/12+5):INDIRECT("S"&amp;(ROW()+12*(($AO437-1)*3+$AP437)-ROW())/12+5),AR437)</f>
        <v>0</v>
      </c>
      <c r="AT437" s="506"/>
      <c r="AV437" s="502">
        <f ca="1">IF(AND(AR437&gt;0,AS437&gt;0),COUNTIF(AV$6:AV436,"&gt;0")+1,0)</f>
        <v>0</v>
      </c>
    </row>
    <row r="438" spans="41:48">
      <c r="AO438" s="502">
        <v>13</v>
      </c>
      <c r="AP438" s="502">
        <v>1</v>
      </c>
      <c r="AQ438" s="502">
        <v>1</v>
      </c>
      <c r="AR438" s="506">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02">
        <f ca="1">COUNTIF(INDIRECT("H"&amp;(ROW()+12*(($AO438-1)*3+$AP438)-ROW())/12+5):INDIRECT("S"&amp;(ROW()+12*(($AO438-1)*3+$AP438)-ROW())/12+5),AR438)</f>
        <v>0</v>
      </c>
      <c r="AT438" s="506"/>
      <c r="AV438" s="502">
        <f ca="1">IF(AND(AR438&gt;0,AS438&gt;0),COUNTIF(AV$6:AV437,"&gt;0")+1,0)</f>
        <v>0</v>
      </c>
    </row>
    <row r="439" spans="41:48">
      <c r="AO439" s="502">
        <v>13</v>
      </c>
      <c r="AP439" s="502">
        <v>1</v>
      </c>
      <c r="AQ439" s="502">
        <v>2</v>
      </c>
      <c r="AR439" s="506">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02">
        <f ca="1">COUNTIF(INDIRECT("H"&amp;(ROW()+12*(($AO439-1)*3+$AP439)-ROW())/12+5):INDIRECT("S"&amp;(ROW()+12*(($AO439-1)*3+$AP439)-ROW())/12+5),AR439)</f>
        <v>0</v>
      </c>
      <c r="AT439" s="506"/>
      <c r="AV439" s="502">
        <f ca="1">IF(AND(AR439&gt;0,AS439&gt;0),COUNTIF(AV$6:AV438,"&gt;0")+1,0)</f>
        <v>0</v>
      </c>
    </row>
    <row r="440" spans="41:48">
      <c r="AO440" s="502">
        <v>13</v>
      </c>
      <c r="AP440" s="502">
        <v>1</v>
      </c>
      <c r="AQ440" s="502">
        <v>3</v>
      </c>
      <c r="AR440" s="506">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02">
        <f ca="1">COUNTIF(INDIRECT("H"&amp;(ROW()+12*(($AO440-1)*3+$AP440)-ROW())/12+5):INDIRECT("S"&amp;(ROW()+12*(($AO440-1)*3+$AP440)-ROW())/12+5),AR440)</f>
        <v>0</v>
      </c>
      <c r="AT440" s="506"/>
      <c r="AV440" s="502">
        <f ca="1">IF(AND(AR440&gt;0,AS440&gt;0),COUNTIF(AV$6:AV439,"&gt;0")+1,0)</f>
        <v>0</v>
      </c>
    </row>
    <row r="441" spans="41:48">
      <c r="AO441" s="502">
        <v>13</v>
      </c>
      <c r="AP441" s="502">
        <v>1</v>
      </c>
      <c r="AQ441" s="502">
        <v>4</v>
      </c>
      <c r="AR441" s="506">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02">
        <f ca="1">COUNTIF(INDIRECT("H"&amp;(ROW()+12*(($AO441-1)*3+$AP441)-ROW())/12+5):INDIRECT("S"&amp;(ROW()+12*(($AO441-1)*3+$AP441)-ROW())/12+5),AR441)</f>
        <v>0</v>
      </c>
      <c r="AT441" s="506"/>
      <c r="AV441" s="502">
        <f ca="1">IF(AND(AR441&gt;0,AS441&gt;0),COUNTIF(AV$6:AV440,"&gt;0")+1,0)</f>
        <v>0</v>
      </c>
    </row>
    <row r="442" spans="41:48">
      <c r="AO442" s="502">
        <v>13</v>
      </c>
      <c r="AP442" s="502">
        <v>1</v>
      </c>
      <c r="AQ442" s="502">
        <v>5</v>
      </c>
      <c r="AR442" s="506">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02">
        <f ca="1">COUNTIF(INDIRECT("H"&amp;(ROW()+12*(($AO442-1)*3+$AP442)-ROW())/12+5):INDIRECT("S"&amp;(ROW()+12*(($AO442-1)*3+$AP442)-ROW())/12+5),AR442)</f>
        <v>0</v>
      </c>
      <c r="AT442" s="506"/>
      <c r="AV442" s="502">
        <f ca="1">IF(AND(AR442&gt;0,AS442&gt;0),COUNTIF(AV$6:AV441,"&gt;0")+1,0)</f>
        <v>0</v>
      </c>
    </row>
    <row r="443" spans="41:48">
      <c r="AO443" s="502">
        <v>13</v>
      </c>
      <c r="AP443" s="502">
        <v>1</v>
      </c>
      <c r="AQ443" s="502">
        <v>6</v>
      </c>
      <c r="AR443" s="506">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02">
        <f ca="1">COUNTIF(INDIRECT("H"&amp;(ROW()+12*(($AO443-1)*3+$AP443)-ROW())/12+5):INDIRECT("S"&amp;(ROW()+12*(($AO443-1)*3+$AP443)-ROW())/12+5),AR443)</f>
        <v>0</v>
      </c>
      <c r="AT443" s="506"/>
      <c r="AV443" s="502">
        <f ca="1">IF(AND(AR443&gt;0,AS443&gt;0),COUNTIF(AV$6:AV442,"&gt;0")+1,0)</f>
        <v>0</v>
      </c>
    </row>
    <row r="444" spans="41:48">
      <c r="AO444" s="502">
        <v>13</v>
      </c>
      <c r="AP444" s="502">
        <v>1</v>
      </c>
      <c r="AQ444" s="502">
        <v>7</v>
      </c>
      <c r="AR444" s="506">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02">
        <f ca="1">COUNTIF(INDIRECT("H"&amp;(ROW()+12*(($AO444-1)*3+$AP444)-ROW())/12+5):INDIRECT("S"&amp;(ROW()+12*(($AO444-1)*3+$AP444)-ROW())/12+5),AR444)</f>
        <v>0</v>
      </c>
      <c r="AT444" s="506"/>
      <c r="AV444" s="502">
        <f ca="1">IF(AND(AR444&gt;0,AS444&gt;0),COUNTIF(AV$6:AV443,"&gt;0")+1,0)</f>
        <v>0</v>
      </c>
    </row>
    <row r="445" spans="41:48">
      <c r="AO445" s="502">
        <v>13</v>
      </c>
      <c r="AP445" s="502">
        <v>1</v>
      </c>
      <c r="AQ445" s="502">
        <v>8</v>
      </c>
      <c r="AR445" s="506">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02">
        <f ca="1">COUNTIF(INDIRECT("H"&amp;(ROW()+12*(($AO445-1)*3+$AP445)-ROW())/12+5):INDIRECT("S"&amp;(ROW()+12*(($AO445-1)*3+$AP445)-ROW())/12+5),AR445)</f>
        <v>0</v>
      </c>
      <c r="AT445" s="506"/>
      <c r="AV445" s="502">
        <f ca="1">IF(AND(AR445&gt;0,AS445&gt;0),COUNTIF(AV$6:AV444,"&gt;0")+1,0)</f>
        <v>0</v>
      </c>
    </row>
    <row r="446" spans="41:48">
      <c r="AO446" s="502">
        <v>13</v>
      </c>
      <c r="AP446" s="502">
        <v>1</v>
      </c>
      <c r="AQ446" s="502">
        <v>9</v>
      </c>
      <c r="AR446" s="506">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02">
        <f ca="1">COUNTIF(INDIRECT("H"&amp;(ROW()+12*(($AO446-1)*3+$AP446)-ROW())/12+5):INDIRECT("S"&amp;(ROW()+12*(($AO446-1)*3+$AP446)-ROW())/12+5),AR446)</f>
        <v>0</v>
      </c>
      <c r="AT446" s="506"/>
      <c r="AV446" s="502">
        <f ca="1">IF(AND(AR446&gt;0,AS446&gt;0),COUNTIF(AV$6:AV445,"&gt;0")+1,0)</f>
        <v>0</v>
      </c>
    </row>
    <row r="447" spans="41:48">
      <c r="AO447" s="502">
        <v>13</v>
      </c>
      <c r="AP447" s="502">
        <v>1</v>
      </c>
      <c r="AQ447" s="502">
        <v>10</v>
      </c>
      <c r="AR447" s="506">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02">
        <f ca="1">COUNTIF(INDIRECT("H"&amp;(ROW()+12*(($AO447-1)*3+$AP447)-ROW())/12+5):INDIRECT("S"&amp;(ROW()+12*(($AO447-1)*3+$AP447)-ROW())/12+5),AR447)</f>
        <v>0</v>
      </c>
      <c r="AT447" s="506"/>
      <c r="AV447" s="502">
        <f ca="1">IF(AND(AR447&gt;0,AS447&gt;0),COUNTIF(AV$6:AV446,"&gt;0")+1,0)</f>
        <v>0</v>
      </c>
    </row>
    <row r="448" spans="41:48">
      <c r="AO448" s="502">
        <v>13</v>
      </c>
      <c r="AP448" s="502">
        <v>1</v>
      </c>
      <c r="AQ448" s="502">
        <v>11</v>
      </c>
      <c r="AR448" s="506">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02">
        <f ca="1">COUNTIF(INDIRECT("H"&amp;(ROW()+12*(($AO448-1)*3+$AP448)-ROW())/12+5):INDIRECT("S"&amp;(ROW()+12*(($AO448-1)*3+$AP448)-ROW())/12+5),AR448)</f>
        <v>0</v>
      </c>
      <c r="AT448" s="506"/>
      <c r="AV448" s="502">
        <f ca="1">IF(AND(AR448&gt;0,AS448&gt;0),COUNTIF(AV$6:AV447,"&gt;0")+1,0)</f>
        <v>0</v>
      </c>
    </row>
    <row r="449" spans="41:48">
      <c r="AO449" s="502">
        <v>13</v>
      </c>
      <c r="AP449" s="502">
        <v>1</v>
      </c>
      <c r="AQ449" s="502">
        <v>12</v>
      </c>
      <c r="AR449" s="506">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02">
        <f ca="1">COUNTIF(INDIRECT("H"&amp;(ROW()+12*(($AO449-1)*3+$AP449)-ROW())/12+5):INDIRECT("S"&amp;(ROW()+12*(($AO449-1)*3+$AP449)-ROW())/12+5),AR449)</f>
        <v>0</v>
      </c>
      <c r="AT449" s="506"/>
      <c r="AV449" s="502">
        <f ca="1">IF(AND(AR449&gt;0,AS449&gt;0),COUNTIF(AV$6:AV448,"&gt;0")+1,0)</f>
        <v>0</v>
      </c>
    </row>
    <row r="450" spans="41:48">
      <c r="AO450" s="502">
        <v>13</v>
      </c>
      <c r="AP450" s="502">
        <v>2</v>
      </c>
      <c r="AQ450" s="502">
        <v>1</v>
      </c>
      <c r="AR450" s="506">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02">
        <f ca="1">COUNTIF(INDIRECT("H"&amp;(ROW()+12*(($AO450-1)*3+$AP450)-ROW())/12+5):INDIRECT("S"&amp;(ROW()+12*(($AO450-1)*3+$AP450)-ROW())/12+5),AR450)</f>
        <v>0</v>
      </c>
      <c r="AT450" s="506"/>
      <c r="AV450" s="502">
        <f ca="1">IF(AND(AR450&gt;0,AS450&gt;0),COUNTIF(AV$6:AV449,"&gt;0")+1,0)</f>
        <v>0</v>
      </c>
    </row>
    <row r="451" spans="41:48">
      <c r="AO451" s="502">
        <v>13</v>
      </c>
      <c r="AP451" s="502">
        <v>2</v>
      </c>
      <c r="AQ451" s="502">
        <v>2</v>
      </c>
      <c r="AR451" s="506">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02">
        <f ca="1">COUNTIF(INDIRECT("H"&amp;(ROW()+12*(($AO451-1)*3+$AP451)-ROW())/12+5):INDIRECT("S"&amp;(ROW()+12*(($AO451-1)*3+$AP451)-ROW())/12+5),AR451)</f>
        <v>0</v>
      </c>
      <c r="AT451" s="506"/>
      <c r="AV451" s="502">
        <f ca="1">IF(AND(AR451&gt;0,AS451&gt;0),COUNTIF(AV$6:AV450,"&gt;0")+1,0)</f>
        <v>0</v>
      </c>
    </row>
    <row r="452" spans="41:48">
      <c r="AO452" s="502">
        <v>13</v>
      </c>
      <c r="AP452" s="502">
        <v>2</v>
      </c>
      <c r="AQ452" s="502">
        <v>3</v>
      </c>
      <c r="AR452" s="506">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02">
        <f ca="1">COUNTIF(INDIRECT("H"&amp;(ROW()+12*(($AO452-1)*3+$AP452)-ROW())/12+5):INDIRECT("S"&amp;(ROW()+12*(($AO452-1)*3+$AP452)-ROW())/12+5),AR452)</f>
        <v>0</v>
      </c>
      <c r="AT452" s="506"/>
      <c r="AV452" s="502">
        <f ca="1">IF(AND(AR452&gt;0,AS452&gt;0),COUNTIF(AV$6:AV451,"&gt;0")+1,0)</f>
        <v>0</v>
      </c>
    </row>
    <row r="453" spans="41:48">
      <c r="AO453" s="502">
        <v>13</v>
      </c>
      <c r="AP453" s="502">
        <v>2</v>
      </c>
      <c r="AQ453" s="502">
        <v>4</v>
      </c>
      <c r="AR453" s="506">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02">
        <f ca="1">COUNTIF(INDIRECT("H"&amp;(ROW()+12*(($AO453-1)*3+$AP453)-ROW())/12+5):INDIRECT("S"&amp;(ROW()+12*(($AO453-1)*3+$AP453)-ROW())/12+5),AR453)</f>
        <v>0</v>
      </c>
      <c r="AT453" s="506"/>
      <c r="AV453" s="502">
        <f ca="1">IF(AND(AR453&gt;0,AS453&gt;0),COUNTIF(AV$6:AV452,"&gt;0")+1,0)</f>
        <v>0</v>
      </c>
    </row>
    <row r="454" spans="41:48">
      <c r="AO454" s="502">
        <v>13</v>
      </c>
      <c r="AP454" s="502">
        <v>2</v>
      </c>
      <c r="AQ454" s="502">
        <v>5</v>
      </c>
      <c r="AR454" s="506">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02">
        <f ca="1">COUNTIF(INDIRECT("H"&amp;(ROW()+12*(($AO454-1)*3+$AP454)-ROW())/12+5):INDIRECT("S"&amp;(ROW()+12*(($AO454-1)*3+$AP454)-ROW())/12+5),AR454)</f>
        <v>0</v>
      </c>
      <c r="AT454" s="506"/>
      <c r="AV454" s="502">
        <f ca="1">IF(AND(AR454&gt;0,AS454&gt;0),COUNTIF(AV$6:AV453,"&gt;0")+1,0)</f>
        <v>0</v>
      </c>
    </row>
    <row r="455" spans="41:48">
      <c r="AO455" s="502">
        <v>13</v>
      </c>
      <c r="AP455" s="502">
        <v>2</v>
      </c>
      <c r="AQ455" s="502">
        <v>6</v>
      </c>
      <c r="AR455" s="506">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02">
        <f ca="1">COUNTIF(INDIRECT("H"&amp;(ROW()+12*(($AO455-1)*3+$AP455)-ROW())/12+5):INDIRECT("S"&amp;(ROW()+12*(($AO455-1)*3+$AP455)-ROW())/12+5),AR455)</f>
        <v>0</v>
      </c>
      <c r="AT455" s="506"/>
      <c r="AV455" s="502">
        <f ca="1">IF(AND(AR455&gt;0,AS455&gt;0),COUNTIF(AV$6:AV454,"&gt;0")+1,0)</f>
        <v>0</v>
      </c>
    </row>
    <row r="456" spans="41:48">
      <c r="AO456" s="502">
        <v>13</v>
      </c>
      <c r="AP456" s="502">
        <v>2</v>
      </c>
      <c r="AQ456" s="502">
        <v>7</v>
      </c>
      <c r="AR456" s="506">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02">
        <f ca="1">COUNTIF(INDIRECT("H"&amp;(ROW()+12*(($AO456-1)*3+$AP456)-ROW())/12+5):INDIRECT("S"&amp;(ROW()+12*(($AO456-1)*3+$AP456)-ROW())/12+5),AR456)</f>
        <v>0</v>
      </c>
      <c r="AT456" s="506"/>
      <c r="AV456" s="502">
        <f ca="1">IF(AND(AR456&gt;0,AS456&gt;0),COUNTIF(AV$6:AV455,"&gt;0")+1,0)</f>
        <v>0</v>
      </c>
    </row>
    <row r="457" spans="41:48">
      <c r="AO457" s="502">
        <v>13</v>
      </c>
      <c r="AP457" s="502">
        <v>2</v>
      </c>
      <c r="AQ457" s="502">
        <v>8</v>
      </c>
      <c r="AR457" s="506">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02">
        <f ca="1">COUNTIF(INDIRECT("H"&amp;(ROW()+12*(($AO457-1)*3+$AP457)-ROW())/12+5):INDIRECT("S"&amp;(ROW()+12*(($AO457-1)*3+$AP457)-ROW())/12+5),AR457)</f>
        <v>0</v>
      </c>
      <c r="AT457" s="506"/>
      <c r="AV457" s="502">
        <f ca="1">IF(AND(AR457&gt;0,AS457&gt;0),COUNTIF(AV$6:AV456,"&gt;0")+1,0)</f>
        <v>0</v>
      </c>
    </row>
    <row r="458" spans="41:48">
      <c r="AO458" s="502">
        <v>13</v>
      </c>
      <c r="AP458" s="502">
        <v>2</v>
      </c>
      <c r="AQ458" s="502">
        <v>9</v>
      </c>
      <c r="AR458" s="506">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02">
        <f ca="1">COUNTIF(INDIRECT("H"&amp;(ROW()+12*(($AO458-1)*3+$AP458)-ROW())/12+5):INDIRECT("S"&amp;(ROW()+12*(($AO458-1)*3+$AP458)-ROW())/12+5),AR458)</f>
        <v>0</v>
      </c>
      <c r="AT458" s="506"/>
      <c r="AV458" s="502">
        <f ca="1">IF(AND(AR458&gt;0,AS458&gt;0),COUNTIF(AV$6:AV457,"&gt;0")+1,0)</f>
        <v>0</v>
      </c>
    </row>
    <row r="459" spans="41:48">
      <c r="AO459" s="502">
        <v>13</v>
      </c>
      <c r="AP459" s="502">
        <v>2</v>
      </c>
      <c r="AQ459" s="502">
        <v>10</v>
      </c>
      <c r="AR459" s="506">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02">
        <f ca="1">COUNTIF(INDIRECT("H"&amp;(ROW()+12*(($AO459-1)*3+$AP459)-ROW())/12+5):INDIRECT("S"&amp;(ROW()+12*(($AO459-1)*3+$AP459)-ROW())/12+5),AR459)</f>
        <v>0</v>
      </c>
      <c r="AT459" s="506"/>
      <c r="AV459" s="502">
        <f ca="1">IF(AND(AR459&gt;0,AS459&gt;0),COUNTIF(AV$6:AV458,"&gt;0")+1,0)</f>
        <v>0</v>
      </c>
    </row>
    <row r="460" spans="41:48">
      <c r="AO460" s="502">
        <v>13</v>
      </c>
      <c r="AP460" s="502">
        <v>2</v>
      </c>
      <c r="AQ460" s="502">
        <v>11</v>
      </c>
      <c r="AR460" s="506">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02">
        <f ca="1">COUNTIF(INDIRECT("H"&amp;(ROW()+12*(($AO460-1)*3+$AP460)-ROW())/12+5):INDIRECT("S"&amp;(ROW()+12*(($AO460-1)*3+$AP460)-ROW())/12+5),AR460)</f>
        <v>0</v>
      </c>
      <c r="AT460" s="506"/>
      <c r="AV460" s="502">
        <f ca="1">IF(AND(AR460&gt;0,AS460&gt;0),COUNTIF(AV$6:AV459,"&gt;0")+1,0)</f>
        <v>0</v>
      </c>
    </row>
    <row r="461" spans="41:48">
      <c r="AO461" s="502">
        <v>13</v>
      </c>
      <c r="AP461" s="502">
        <v>2</v>
      </c>
      <c r="AQ461" s="502">
        <v>12</v>
      </c>
      <c r="AR461" s="506">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02">
        <f ca="1">COUNTIF(INDIRECT("H"&amp;(ROW()+12*(($AO461-1)*3+$AP461)-ROW())/12+5):INDIRECT("S"&amp;(ROW()+12*(($AO461-1)*3+$AP461)-ROW())/12+5),AR461)</f>
        <v>0</v>
      </c>
      <c r="AT461" s="506"/>
      <c r="AV461" s="502">
        <f ca="1">IF(AND(AR461&gt;0,AS461&gt;0),COUNTIF(AV$6:AV460,"&gt;0")+1,0)</f>
        <v>0</v>
      </c>
    </row>
    <row r="462" spans="41:48">
      <c r="AO462" s="502">
        <v>13</v>
      </c>
      <c r="AP462" s="502">
        <v>3</v>
      </c>
      <c r="AQ462" s="502">
        <v>1</v>
      </c>
      <c r="AR462" s="506">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02">
        <f ca="1">COUNTIF(INDIRECT("H"&amp;(ROW()+12*(($AO462-1)*3+$AP462)-ROW())/12+5):INDIRECT("S"&amp;(ROW()+12*(($AO462-1)*3+$AP462)-ROW())/12+5),AR462)</f>
        <v>0</v>
      </c>
      <c r="AT462" s="506"/>
      <c r="AV462" s="502">
        <f ca="1">IF(AND(AR462&gt;0,AS462&gt;0),COUNTIF(AV$6:AV461,"&gt;0")+1,0)</f>
        <v>0</v>
      </c>
    </row>
    <row r="463" spans="41:48">
      <c r="AO463" s="502">
        <v>13</v>
      </c>
      <c r="AP463" s="502">
        <v>3</v>
      </c>
      <c r="AQ463" s="502">
        <v>2</v>
      </c>
      <c r="AR463" s="506">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02">
        <f ca="1">COUNTIF(INDIRECT("H"&amp;(ROW()+12*(($AO463-1)*3+$AP463)-ROW())/12+5):INDIRECT("S"&amp;(ROW()+12*(($AO463-1)*3+$AP463)-ROW())/12+5),AR463)</f>
        <v>0</v>
      </c>
      <c r="AT463" s="506"/>
      <c r="AV463" s="502">
        <f ca="1">IF(AND(AR463&gt;0,AS463&gt;0),COUNTIF(AV$6:AV462,"&gt;0")+1,0)</f>
        <v>0</v>
      </c>
    </row>
    <row r="464" spans="41:48">
      <c r="AO464" s="502">
        <v>13</v>
      </c>
      <c r="AP464" s="502">
        <v>3</v>
      </c>
      <c r="AQ464" s="502">
        <v>3</v>
      </c>
      <c r="AR464" s="506">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02">
        <f ca="1">COUNTIF(INDIRECT("H"&amp;(ROW()+12*(($AO464-1)*3+$AP464)-ROW())/12+5):INDIRECT("S"&amp;(ROW()+12*(($AO464-1)*3+$AP464)-ROW())/12+5),AR464)</f>
        <v>0</v>
      </c>
      <c r="AT464" s="506"/>
      <c r="AV464" s="502">
        <f ca="1">IF(AND(AR464&gt;0,AS464&gt;0),COUNTIF(AV$6:AV463,"&gt;0")+1,0)</f>
        <v>0</v>
      </c>
    </row>
    <row r="465" spans="41:48">
      <c r="AO465" s="502">
        <v>13</v>
      </c>
      <c r="AP465" s="502">
        <v>3</v>
      </c>
      <c r="AQ465" s="502">
        <v>4</v>
      </c>
      <c r="AR465" s="506">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02">
        <f ca="1">COUNTIF(INDIRECT("H"&amp;(ROW()+12*(($AO465-1)*3+$AP465)-ROW())/12+5):INDIRECT("S"&amp;(ROW()+12*(($AO465-1)*3+$AP465)-ROW())/12+5),AR465)</f>
        <v>0</v>
      </c>
      <c r="AT465" s="506"/>
      <c r="AV465" s="502">
        <f ca="1">IF(AND(AR465&gt;0,AS465&gt;0),COUNTIF(AV$6:AV464,"&gt;0")+1,0)</f>
        <v>0</v>
      </c>
    </row>
    <row r="466" spans="41:48">
      <c r="AO466" s="502">
        <v>13</v>
      </c>
      <c r="AP466" s="502">
        <v>3</v>
      </c>
      <c r="AQ466" s="502">
        <v>5</v>
      </c>
      <c r="AR466" s="506">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02">
        <f ca="1">COUNTIF(INDIRECT("H"&amp;(ROW()+12*(($AO466-1)*3+$AP466)-ROW())/12+5):INDIRECT("S"&amp;(ROW()+12*(($AO466-1)*3+$AP466)-ROW())/12+5),AR466)</f>
        <v>0</v>
      </c>
      <c r="AT466" s="506"/>
      <c r="AV466" s="502">
        <f ca="1">IF(AND(AR466&gt;0,AS466&gt;0),COUNTIF(AV$6:AV465,"&gt;0")+1,0)</f>
        <v>0</v>
      </c>
    </row>
    <row r="467" spans="41:48">
      <c r="AO467" s="502">
        <v>13</v>
      </c>
      <c r="AP467" s="502">
        <v>3</v>
      </c>
      <c r="AQ467" s="502">
        <v>6</v>
      </c>
      <c r="AR467" s="506">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02">
        <f ca="1">COUNTIF(INDIRECT("H"&amp;(ROW()+12*(($AO467-1)*3+$AP467)-ROW())/12+5):INDIRECT("S"&amp;(ROW()+12*(($AO467-1)*3+$AP467)-ROW())/12+5),AR467)</f>
        <v>0</v>
      </c>
      <c r="AT467" s="506"/>
      <c r="AV467" s="502">
        <f ca="1">IF(AND(AR467&gt;0,AS467&gt;0),COUNTIF(AV$6:AV466,"&gt;0")+1,0)</f>
        <v>0</v>
      </c>
    </row>
    <row r="468" spans="41:48">
      <c r="AO468" s="502">
        <v>13</v>
      </c>
      <c r="AP468" s="502">
        <v>3</v>
      </c>
      <c r="AQ468" s="502">
        <v>7</v>
      </c>
      <c r="AR468" s="506">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02">
        <f ca="1">COUNTIF(INDIRECT("H"&amp;(ROW()+12*(($AO468-1)*3+$AP468)-ROW())/12+5):INDIRECT("S"&amp;(ROW()+12*(($AO468-1)*3+$AP468)-ROW())/12+5),AR468)</f>
        <v>0</v>
      </c>
      <c r="AT468" s="506"/>
      <c r="AV468" s="502">
        <f ca="1">IF(AND(AR468&gt;0,AS468&gt;0),COUNTIF(AV$6:AV467,"&gt;0")+1,0)</f>
        <v>0</v>
      </c>
    </row>
    <row r="469" spans="41:48">
      <c r="AO469" s="502">
        <v>13</v>
      </c>
      <c r="AP469" s="502">
        <v>3</v>
      </c>
      <c r="AQ469" s="502">
        <v>8</v>
      </c>
      <c r="AR469" s="506">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02">
        <f ca="1">COUNTIF(INDIRECT("H"&amp;(ROW()+12*(($AO469-1)*3+$AP469)-ROW())/12+5):INDIRECT("S"&amp;(ROW()+12*(($AO469-1)*3+$AP469)-ROW())/12+5),AR469)</f>
        <v>0</v>
      </c>
      <c r="AT469" s="506"/>
      <c r="AV469" s="502">
        <f ca="1">IF(AND(AR469&gt;0,AS469&gt;0),COUNTIF(AV$6:AV468,"&gt;0")+1,0)</f>
        <v>0</v>
      </c>
    </row>
    <row r="470" spans="41:48">
      <c r="AO470" s="502">
        <v>13</v>
      </c>
      <c r="AP470" s="502">
        <v>3</v>
      </c>
      <c r="AQ470" s="502">
        <v>9</v>
      </c>
      <c r="AR470" s="506">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02">
        <f ca="1">COUNTIF(INDIRECT("H"&amp;(ROW()+12*(($AO470-1)*3+$AP470)-ROW())/12+5):INDIRECT("S"&amp;(ROW()+12*(($AO470-1)*3+$AP470)-ROW())/12+5),AR470)</f>
        <v>0</v>
      </c>
      <c r="AT470" s="506"/>
      <c r="AV470" s="502">
        <f ca="1">IF(AND(AR470&gt;0,AS470&gt;0),COUNTIF(AV$6:AV469,"&gt;0")+1,0)</f>
        <v>0</v>
      </c>
    </row>
    <row r="471" spans="41:48">
      <c r="AO471" s="502">
        <v>13</v>
      </c>
      <c r="AP471" s="502">
        <v>3</v>
      </c>
      <c r="AQ471" s="502">
        <v>10</v>
      </c>
      <c r="AR471" s="506">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02">
        <f ca="1">COUNTIF(INDIRECT("H"&amp;(ROW()+12*(($AO471-1)*3+$AP471)-ROW())/12+5):INDIRECT("S"&amp;(ROW()+12*(($AO471-1)*3+$AP471)-ROW())/12+5),AR471)</f>
        <v>0</v>
      </c>
      <c r="AT471" s="506"/>
      <c r="AV471" s="502">
        <f ca="1">IF(AND(AR471&gt;0,AS471&gt;0),COUNTIF(AV$6:AV470,"&gt;0")+1,0)</f>
        <v>0</v>
      </c>
    </row>
    <row r="472" spans="41:48">
      <c r="AO472" s="502">
        <v>13</v>
      </c>
      <c r="AP472" s="502">
        <v>3</v>
      </c>
      <c r="AQ472" s="502">
        <v>11</v>
      </c>
      <c r="AR472" s="506">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02">
        <f ca="1">COUNTIF(INDIRECT("H"&amp;(ROW()+12*(($AO472-1)*3+$AP472)-ROW())/12+5):INDIRECT("S"&amp;(ROW()+12*(($AO472-1)*3+$AP472)-ROW())/12+5),AR472)</f>
        <v>0</v>
      </c>
      <c r="AT472" s="506"/>
      <c r="AV472" s="502">
        <f ca="1">IF(AND(AR472&gt;0,AS472&gt;0),COUNTIF(AV$6:AV471,"&gt;0")+1,0)</f>
        <v>0</v>
      </c>
    </row>
    <row r="473" spans="41:48">
      <c r="AO473" s="502">
        <v>13</v>
      </c>
      <c r="AP473" s="502">
        <v>3</v>
      </c>
      <c r="AQ473" s="502">
        <v>12</v>
      </c>
      <c r="AR473" s="506">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02">
        <f ca="1">COUNTIF(INDIRECT("H"&amp;(ROW()+12*(($AO473-1)*3+$AP473)-ROW())/12+5):INDIRECT("S"&amp;(ROW()+12*(($AO473-1)*3+$AP473)-ROW())/12+5),AR473)</f>
        <v>0</v>
      </c>
      <c r="AT473" s="506"/>
      <c r="AV473" s="502">
        <f ca="1">IF(AND(AR473&gt;0,AS473&gt;0),COUNTIF(AV$6:AV472,"&gt;0")+1,0)</f>
        <v>0</v>
      </c>
    </row>
    <row r="474" spans="41:48">
      <c r="AO474" s="502">
        <v>14</v>
      </c>
      <c r="AP474" s="502">
        <v>1</v>
      </c>
      <c r="AQ474" s="502">
        <v>1</v>
      </c>
      <c r="AR474" s="506">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02">
        <f ca="1">COUNTIF(INDIRECT("H"&amp;(ROW()+12*(($AO474-1)*3+$AP474)-ROW())/12+5):INDIRECT("S"&amp;(ROW()+12*(($AO474-1)*3+$AP474)-ROW())/12+5),AR474)</f>
        <v>0</v>
      </c>
      <c r="AT474" s="506"/>
      <c r="AV474" s="502">
        <f ca="1">IF(AND(AR474&gt;0,AS474&gt;0),COUNTIF(AV$6:AV473,"&gt;0")+1,0)</f>
        <v>0</v>
      </c>
    </row>
    <row r="475" spans="41:48">
      <c r="AO475" s="502">
        <v>14</v>
      </c>
      <c r="AP475" s="502">
        <v>1</v>
      </c>
      <c r="AQ475" s="502">
        <v>2</v>
      </c>
      <c r="AR475" s="506">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02">
        <f ca="1">COUNTIF(INDIRECT("H"&amp;(ROW()+12*(($AO475-1)*3+$AP475)-ROW())/12+5):INDIRECT("S"&amp;(ROW()+12*(($AO475-1)*3+$AP475)-ROW())/12+5),AR475)</f>
        <v>0</v>
      </c>
      <c r="AT475" s="506"/>
      <c r="AV475" s="502">
        <f ca="1">IF(AND(AR475&gt;0,AS475&gt;0),COUNTIF(AV$6:AV474,"&gt;0")+1,0)</f>
        <v>0</v>
      </c>
    </row>
    <row r="476" spans="41:48">
      <c r="AO476" s="502">
        <v>14</v>
      </c>
      <c r="AP476" s="502">
        <v>1</v>
      </c>
      <c r="AQ476" s="502">
        <v>3</v>
      </c>
      <c r="AR476" s="506">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02">
        <f ca="1">COUNTIF(INDIRECT("H"&amp;(ROW()+12*(($AO476-1)*3+$AP476)-ROW())/12+5):INDIRECT("S"&amp;(ROW()+12*(($AO476-1)*3+$AP476)-ROW())/12+5),AR476)</f>
        <v>0</v>
      </c>
      <c r="AT476" s="506"/>
      <c r="AV476" s="502">
        <f ca="1">IF(AND(AR476&gt;0,AS476&gt;0),COUNTIF(AV$6:AV475,"&gt;0")+1,0)</f>
        <v>0</v>
      </c>
    </row>
    <row r="477" spans="41:48">
      <c r="AO477" s="502">
        <v>14</v>
      </c>
      <c r="AP477" s="502">
        <v>1</v>
      </c>
      <c r="AQ477" s="502">
        <v>4</v>
      </c>
      <c r="AR477" s="506">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02">
        <f ca="1">COUNTIF(INDIRECT("H"&amp;(ROW()+12*(($AO477-1)*3+$AP477)-ROW())/12+5):INDIRECT("S"&amp;(ROW()+12*(($AO477-1)*3+$AP477)-ROW())/12+5),AR477)</f>
        <v>0</v>
      </c>
      <c r="AT477" s="506"/>
      <c r="AV477" s="502">
        <f ca="1">IF(AND(AR477&gt;0,AS477&gt;0),COUNTIF(AV$6:AV476,"&gt;0")+1,0)</f>
        <v>0</v>
      </c>
    </row>
    <row r="478" spans="41:48">
      <c r="AO478" s="502">
        <v>14</v>
      </c>
      <c r="AP478" s="502">
        <v>1</v>
      </c>
      <c r="AQ478" s="502">
        <v>5</v>
      </c>
      <c r="AR478" s="506">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02">
        <f ca="1">COUNTIF(INDIRECT("H"&amp;(ROW()+12*(($AO478-1)*3+$AP478)-ROW())/12+5):INDIRECT("S"&amp;(ROW()+12*(($AO478-1)*3+$AP478)-ROW())/12+5),AR478)</f>
        <v>0</v>
      </c>
      <c r="AT478" s="506"/>
      <c r="AV478" s="502">
        <f ca="1">IF(AND(AR478&gt;0,AS478&gt;0),COUNTIF(AV$6:AV477,"&gt;0")+1,0)</f>
        <v>0</v>
      </c>
    </row>
    <row r="479" spans="41:48">
      <c r="AO479" s="502">
        <v>14</v>
      </c>
      <c r="AP479" s="502">
        <v>1</v>
      </c>
      <c r="AQ479" s="502">
        <v>6</v>
      </c>
      <c r="AR479" s="506">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02">
        <f ca="1">COUNTIF(INDIRECT("H"&amp;(ROW()+12*(($AO479-1)*3+$AP479)-ROW())/12+5):INDIRECT("S"&amp;(ROW()+12*(($AO479-1)*3+$AP479)-ROW())/12+5),AR479)</f>
        <v>0</v>
      </c>
      <c r="AT479" s="506"/>
      <c r="AV479" s="502">
        <f ca="1">IF(AND(AR479&gt;0,AS479&gt;0),COUNTIF(AV$6:AV478,"&gt;0")+1,0)</f>
        <v>0</v>
      </c>
    </row>
    <row r="480" spans="41:48">
      <c r="AO480" s="502">
        <v>14</v>
      </c>
      <c r="AP480" s="502">
        <v>1</v>
      </c>
      <c r="AQ480" s="502">
        <v>7</v>
      </c>
      <c r="AR480" s="506">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02">
        <f ca="1">COUNTIF(INDIRECT("H"&amp;(ROW()+12*(($AO480-1)*3+$AP480)-ROW())/12+5):INDIRECT("S"&amp;(ROW()+12*(($AO480-1)*3+$AP480)-ROW())/12+5),AR480)</f>
        <v>0</v>
      </c>
      <c r="AT480" s="506"/>
      <c r="AV480" s="502">
        <f ca="1">IF(AND(AR480&gt;0,AS480&gt;0),COUNTIF(AV$6:AV479,"&gt;0")+1,0)</f>
        <v>0</v>
      </c>
    </row>
    <row r="481" spans="41:48">
      <c r="AO481" s="502">
        <v>14</v>
      </c>
      <c r="AP481" s="502">
        <v>1</v>
      </c>
      <c r="AQ481" s="502">
        <v>8</v>
      </c>
      <c r="AR481" s="506">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02">
        <f ca="1">COUNTIF(INDIRECT("H"&amp;(ROW()+12*(($AO481-1)*3+$AP481)-ROW())/12+5):INDIRECT("S"&amp;(ROW()+12*(($AO481-1)*3+$AP481)-ROW())/12+5),AR481)</f>
        <v>0</v>
      </c>
      <c r="AT481" s="506"/>
      <c r="AV481" s="502">
        <f ca="1">IF(AND(AR481&gt;0,AS481&gt;0),COUNTIF(AV$6:AV480,"&gt;0")+1,0)</f>
        <v>0</v>
      </c>
    </row>
    <row r="482" spans="41:48">
      <c r="AO482" s="502">
        <v>14</v>
      </c>
      <c r="AP482" s="502">
        <v>1</v>
      </c>
      <c r="AQ482" s="502">
        <v>9</v>
      </c>
      <c r="AR482" s="506">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02">
        <f ca="1">COUNTIF(INDIRECT("H"&amp;(ROW()+12*(($AO482-1)*3+$AP482)-ROW())/12+5):INDIRECT("S"&amp;(ROW()+12*(($AO482-1)*3+$AP482)-ROW())/12+5),AR482)</f>
        <v>0</v>
      </c>
      <c r="AT482" s="506"/>
      <c r="AV482" s="502">
        <f ca="1">IF(AND(AR482&gt;0,AS482&gt;0),COUNTIF(AV$6:AV481,"&gt;0")+1,0)</f>
        <v>0</v>
      </c>
    </row>
    <row r="483" spans="41:48">
      <c r="AO483" s="502">
        <v>14</v>
      </c>
      <c r="AP483" s="502">
        <v>1</v>
      </c>
      <c r="AQ483" s="502">
        <v>10</v>
      </c>
      <c r="AR483" s="506">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02">
        <f ca="1">COUNTIF(INDIRECT("H"&amp;(ROW()+12*(($AO483-1)*3+$AP483)-ROW())/12+5):INDIRECT("S"&amp;(ROW()+12*(($AO483-1)*3+$AP483)-ROW())/12+5),AR483)</f>
        <v>0</v>
      </c>
      <c r="AT483" s="506"/>
      <c r="AV483" s="502">
        <f ca="1">IF(AND(AR483&gt;0,AS483&gt;0),COUNTIF(AV$6:AV482,"&gt;0")+1,0)</f>
        <v>0</v>
      </c>
    </row>
    <row r="484" spans="41:48">
      <c r="AO484" s="502">
        <v>14</v>
      </c>
      <c r="AP484" s="502">
        <v>1</v>
      </c>
      <c r="AQ484" s="502">
        <v>11</v>
      </c>
      <c r="AR484" s="506">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02">
        <f ca="1">COUNTIF(INDIRECT("H"&amp;(ROW()+12*(($AO484-1)*3+$AP484)-ROW())/12+5):INDIRECT("S"&amp;(ROW()+12*(($AO484-1)*3+$AP484)-ROW())/12+5),AR484)</f>
        <v>0</v>
      </c>
      <c r="AT484" s="506"/>
      <c r="AV484" s="502">
        <f ca="1">IF(AND(AR484&gt;0,AS484&gt;0),COUNTIF(AV$6:AV483,"&gt;0")+1,0)</f>
        <v>0</v>
      </c>
    </row>
    <row r="485" spans="41:48">
      <c r="AO485" s="502">
        <v>14</v>
      </c>
      <c r="AP485" s="502">
        <v>1</v>
      </c>
      <c r="AQ485" s="502">
        <v>12</v>
      </c>
      <c r="AR485" s="506">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02">
        <f ca="1">COUNTIF(INDIRECT("H"&amp;(ROW()+12*(($AO485-1)*3+$AP485)-ROW())/12+5):INDIRECT("S"&amp;(ROW()+12*(($AO485-1)*3+$AP485)-ROW())/12+5),AR485)</f>
        <v>0</v>
      </c>
      <c r="AT485" s="506"/>
      <c r="AV485" s="502">
        <f ca="1">IF(AND(AR485&gt;0,AS485&gt;0),COUNTIF(AV$6:AV484,"&gt;0")+1,0)</f>
        <v>0</v>
      </c>
    </row>
    <row r="486" spans="41:48">
      <c r="AO486" s="502">
        <v>14</v>
      </c>
      <c r="AP486" s="502">
        <v>2</v>
      </c>
      <c r="AQ486" s="502">
        <v>1</v>
      </c>
      <c r="AR486" s="506">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02">
        <f ca="1">COUNTIF(INDIRECT("H"&amp;(ROW()+12*(($AO486-1)*3+$AP486)-ROW())/12+5):INDIRECT("S"&amp;(ROW()+12*(($AO486-1)*3+$AP486)-ROW())/12+5),AR486)</f>
        <v>0</v>
      </c>
      <c r="AT486" s="506"/>
      <c r="AV486" s="502">
        <f ca="1">IF(AND(AR486&gt;0,AS486&gt;0),COUNTIF(AV$6:AV485,"&gt;0")+1,0)</f>
        <v>0</v>
      </c>
    </row>
    <row r="487" spans="41:48">
      <c r="AO487" s="502">
        <v>14</v>
      </c>
      <c r="AP487" s="502">
        <v>2</v>
      </c>
      <c r="AQ487" s="502">
        <v>2</v>
      </c>
      <c r="AR487" s="506">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02">
        <f ca="1">COUNTIF(INDIRECT("H"&amp;(ROW()+12*(($AO487-1)*3+$AP487)-ROW())/12+5):INDIRECT("S"&amp;(ROW()+12*(($AO487-1)*3+$AP487)-ROW())/12+5),AR487)</f>
        <v>0</v>
      </c>
      <c r="AT487" s="506"/>
      <c r="AV487" s="502">
        <f ca="1">IF(AND(AR487&gt;0,AS487&gt;0),COUNTIF(AV$6:AV486,"&gt;0")+1,0)</f>
        <v>0</v>
      </c>
    </row>
    <row r="488" spans="41:48">
      <c r="AO488" s="502">
        <v>14</v>
      </c>
      <c r="AP488" s="502">
        <v>2</v>
      </c>
      <c r="AQ488" s="502">
        <v>3</v>
      </c>
      <c r="AR488" s="506">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02">
        <f ca="1">COUNTIF(INDIRECT("H"&amp;(ROW()+12*(($AO488-1)*3+$AP488)-ROW())/12+5):INDIRECT("S"&amp;(ROW()+12*(($AO488-1)*3+$AP488)-ROW())/12+5),AR488)</f>
        <v>0</v>
      </c>
      <c r="AT488" s="506"/>
      <c r="AV488" s="502">
        <f ca="1">IF(AND(AR488&gt;0,AS488&gt;0),COUNTIF(AV$6:AV487,"&gt;0")+1,0)</f>
        <v>0</v>
      </c>
    </row>
    <row r="489" spans="41:48">
      <c r="AO489" s="502">
        <v>14</v>
      </c>
      <c r="AP489" s="502">
        <v>2</v>
      </c>
      <c r="AQ489" s="502">
        <v>4</v>
      </c>
      <c r="AR489" s="506">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02">
        <f ca="1">COUNTIF(INDIRECT("H"&amp;(ROW()+12*(($AO489-1)*3+$AP489)-ROW())/12+5):INDIRECT("S"&amp;(ROW()+12*(($AO489-1)*3+$AP489)-ROW())/12+5),AR489)</f>
        <v>0</v>
      </c>
      <c r="AT489" s="506"/>
      <c r="AV489" s="502">
        <f ca="1">IF(AND(AR489&gt;0,AS489&gt;0),COUNTIF(AV$6:AV488,"&gt;0")+1,0)</f>
        <v>0</v>
      </c>
    </row>
    <row r="490" spans="41:48">
      <c r="AO490" s="502">
        <v>14</v>
      </c>
      <c r="AP490" s="502">
        <v>2</v>
      </c>
      <c r="AQ490" s="502">
        <v>5</v>
      </c>
      <c r="AR490" s="506">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02">
        <f ca="1">COUNTIF(INDIRECT("H"&amp;(ROW()+12*(($AO490-1)*3+$AP490)-ROW())/12+5):INDIRECT("S"&amp;(ROW()+12*(($AO490-1)*3+$AP490)-ROW())/12+5),AR490)</f>
        <v>0</v>
      </c>
      <c r="AT490" s="506"/>
      <c r="AV490" s="502">
        <f ca="1">IF(AND(AR490&gt;0,AS490&gt;0),COUNTIF(AV$6:AV489,"&gt;0")+1,0)</f>
        <v>0</v>
      </c>
    </row>
    <row r="491" spans="41:48">
      <c r="AO491" s="502">
        <v>14</v>
      </c>
      <c r="AP491" s="502">
        <v>2</v>
      </c>
      <c r="AQ491" s="502">
        <v>6</v>
      </c>
      <c r="AR491" s="506">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02">
        <f ca="1">COUNTIF(INDIRECT("H"&amp;(ROW()+12*(($AO491-1)*3+$AP491)-ROW())/12+5):INDIRECT("S"&amp;(ROW()+12*(($AO491-1)*3+$AP491)-ROW())/12+5),AR491)</f>
        <v>0</v>
      </c>
      <c r="AT491" s="506"/>
      <c r="AV491" s="502">
        <f ca="1">IF(AND(AR491&gt;0,AS491&gt;0),COUNTIF(AV$6:AV490,"&gt;0")+1,0)</f>
        <v>0</v>
      </c>
    </row>
    <row r="492" spans="41:48">
      <c r="AO492" s="502">
        <v>14</v>
      </c>
      <c r="AP492" s="502">
        <v>2</v>
      </c>
      <c r="AQ492" s="502">
        <v>7</v>
      </c>
      <c r="AR492" s="506">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02">
        <f ca="1">COUNTIF(INDIRECT("H"&amp;(ROW()+12*(($AO492-1)*3+$AP492)-ROW())/12+5):INDIRECT("S"&amp;(ROW()+12*(($AO492-1)*3+$AP492)-ROW())/12+5),AR492)</f>
        <v>0</v>
      </c>
      <c r="AT492" s="506"/>
      <c r="AV492" s="502">
        <f ca="1">IF(AND(AR492&gt;0,AS492&gt;0),COUNTIF(AV$6:AV491,"&gt;0")+1,0)</f>
        <v>0</v>
      </c>
    </row>
    <row r="493" spans="41:48">
      <c r="AO493" s="502">
        <v>14</v>
      </c>
      <c r="AP493" s="502">
        <v>2</v>
      </c>
      <c r="AQ493" s="502">
        <v>8</v>
      </c>
      <c r="AR493" s="506">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02">
        <f ca="1">COUNTIF(INDIRECT("H"&amp;(ROW()+12*(($AO493-1)*3+$AP493)-ROW())/12+5):INDIRECT("S"&amp;(ROW()+12*(($AO493-1)*3+$AP493)-ROW())/12+5),AR493)</f>
        <v>0</v>
      </c>
      <c r="AT493" s="506"/>
      <c r="AV493" s="502">
        <f ca="1">IF(AND(AR493&gt;0,AS493&gt;0),COUNTIF(AV$6:AV492,"&gt;0")+1,0)</f>
        <v>0</v>
      </c>
    </row>
    <row r="494" spans="41:48">
      <c r="AO494" s="502">
        <v>14</v>
      </c>
      <c r="AP494" s="502">
        <v>2</v>
      </c>
      <c r="AQ494" s="502">
        <v>9</v>
      </c>
      <c r="AR494" s="506">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02">
        <f ca="1">COUNTIF(INDIRECT("H"&amp;(ROW()+12*(($AO494-1)*3+$AP494)-ROW())/12+5):INDIRECT("S"&amp;(ROW()+12*(($AO494-1)*3+$AP494)-ROW())/12+5),AR494)</f>
        <v>0</v>
      </c>
      <c r="AT494" s="506"/>
      <c r="AV494" s="502">
        <f ca="1">IF(AND(AR494&gt;0,AS494&gt;0),COUNTIF(AV$6:AV493,"&gt;0")+1,0)</f>
        <v>0</v>
      </c>
    </row>
    <row r="495" spans="41:48">
      <c r="AO495" s="502">
        <v>14</v>
      </c>
      <c r="AP495" s="502">
        <v>2</v>
      </c>
      <c r="AQ495" s="502">
        <v>10</v>
      </c>
      <c r="AR495" s="506">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02">
        <f ca="1">COUNTIF(INDIRECT("H"&amp;(ROW()+12*(($AO495-1)*3+$AP495)-ROW())/12+5):INDIRECT("S"&amp;(ROW()+12*(($AO495-1)*3+$AP495)-ROW())/12+5),AR495)</f>
        <v>0</v>
      </c>
      <c r="AT495" s="506"/>
      <c r="AV495" s="502">
        <f ca="1">IF(AND(AR495&gt;0,AS495&gt;0),COUNTIF(AV$6:AV494,"&gt;0")+1,0)</f>
        <v>0</v>
      </c>
    </row>
    <row r="496" spans="41:48">
      <c r="AO496" s="502">
        <v>14</v>
      </c>
      <c r="AP496" s="502">
        <v>2</v>
      </c>
      <c r="AQ496" s="502">
        <v>11</v>
      </c>
      <c r="AR496" s="506">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02">
        <f ca="1">COUNTIF(INDIRECT("H"&amp;(ROW()+12*(($AO496-1)*3+$AP496)-ROW())/12+5):INDIRECT("S"&amp;(ROW()+12*(($AO496-1)*3+$AP496)-ROW())/12+5),AR496)</f>
        <v>0</v>
      </c>
      <c r="AT496" s="506"/>
      <c r="AV496" s="502">
        <f ca="1">IF(AND(AR496&gt;0,AS496&gt;0),COUNTIF(AV$6:AV495,"&gt;0")+1,0)</f>
        <v>0</v>
      </c>
    </row>
    <row r="497" spans="41:48">
      <c r="AO497" s="502">
        <v>14</v>
      </c>
      <c r="AP497" s="502">
        <v>2</v>
      </c>
      <c r="AQ497" s="502">
        <v>12</v>
      </c>
      <c r="AR497" s="506">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02">
        <f ca="1">COUNTIF(INDIRECT("H"&amp;(ROW()+12*(($AO497-1)*3+$AP497)-ROW())/12+5):INDIRECT("S"&amp;(ROW()+12*(($AO497-1)*3+$AP497)-ROW())/12+5),AR497)</f>
        <v>0</v>
      </c>
      <c r="AT497" s="506"/>
      <c r="AV497" s="502">
        <f ca="1">IF(AND(AR497&gt;0,AS497&gt;0),COUNTIF(AV$6:AV496,"&gt;0")+1,0)</f>
        <v>0</v>
      </c>
    </row>
    <row r="498" spans="41:48">
      <c r="AO498" s="502">
        <v>14</v>
      </c>
      <c r="AP498" s="502">
        <v>3</v>
      </c>
      <c r="AQ498" s="502">
        <v>1</v>
      </c>
      <c r="AR498" s="506">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02">
        <f ca="1">COUNTIF(INDIRECT("H"&amp;(ROW()+12*(($AO498-1)*3+$AP498)-ROW())/12+5):INDIRECT("S"&amp;(ROW()+12*(($AO498-1)*3+$AP498)-ROW())/12+5),AR498)</f>
        <v>0</v>
      </c>
      <c r="AT498" s="506"/>
      <c r="AV498" s="502">
        <f ca="1">IF(AND(AR498&gt;0,AS498&gt;0),COUNTIF(AV$6:AV497,"&gt;0")+1,0)</f>
        <v>0</v>
      </c>
    </row>
    <row r="499" spans="41:48">
      <c r="AO499" s="502">
        <v>14</v>
      </c>
      <c r="AP499" s="502">
        <v>3</v>
      </c>
      <c r="AQ499" s="502">
        <v>2</v>
      </c>
      <c r="AR499" s="506">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02">
        <f ca="1">COUNTIF(INDIRECT("H"&amp;(ROW()+12*(($AO499-1)*3+$AP499)-ROW())/12+5):INDIRECT("S"&amp;(ROW()+12*(($AO499-1)*3+$AP499)-ROW())/12+5),AR499)</f>
        <v>0</v>
      </c>
      <c r="AT499" s="506"/>
      <c r="AV499" s="502">
        <f ca="1">IF(AND(AR499&gt;0,AS499&gt;0),COUNTIF(AV$6:AV498,"&gt;0")+1,0)</f>
        <v>0</v>
      </c>
    </row>
    <row r="500" spans="41:48">
      <c r="AO500" s="502">
        <v>14</v>
      </c>
      <c r="AP500" s="502">
        <v>3</v>
      </c>
      <c r="AQ500" s="502">
        <v>3</v>
      </c>
      <c r="AR500" s="506">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02">
        <f ca="1">COUNTIF(INDIRECT("H"&amp;(ROW()+12*(($AO500-1)*3+$AP500)-ROW())/12+5):INDIRECT("S"&amp;(ROW()+12*(($AO500-1)*3+$AP500)-ROW())/12+5),AR500)</f>
        <v>0</v>
      </c>
      <c r="AT500" s="506"/>
      <c r="AV500" s="502">
        <f ca="1">IF(AND(AR500&gt;0,AS500&gt;0),COUNTIF(AV$6:AV499,"&gt;0")+1,0)</f>
        <v>0</v>
      </c>
    </row>
    <row r="501" spans="41:48">
      <c r="AO501" s="502">
        <v>14</v>
      </c>
      <c r="AP501" s="502">
        <v>3</v>
      </c>
      <c r="AQ501" s="502">
        <v>4</v>
      </c>
      <c r="AR501" s="506">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02">
        <f ca="1">COUNTIF(INDIRECT("H"&amp;(ROW()+12*(($AO501-1)*3+$AP501)-ROW())/12+5):INDIRECT("S"&amp;(ROW()+12*(($AO501-1)*3+$AP501)-ROW())/12+5),AR501)</f>
        <v>0</v>
      </c>
      <c r="AT501" s="506"/>
      <c r="AV501" s="502">
        <f ca="1">IF(AND(AR501&gt;0,AS501&gt;0),COUNTIF(AV$6:AV500,"&gt;0")+1,0)</f>
        <v>0</v>
      </c>
    </row>
    <row r="502" spans="41:48">
      <c r="AO502" s="502">
        <v>14</v>
      </c>
      <c r="AP502" s="502">
        <v>3</v>
      </c>
      <c r="AQ502" s="502">
        <v>5</v>
      </c>
      <c r="AR502" s="506">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02">
        <f ca="1">COUNTIF(INDIRECT("H"&amp;(ROW()+12*(($AO502-1)*3+$AP502)-ROW())/12+5):INDIRECT("S"&amp;(ROW()+12*(($AO502-1)*3+$AP502)-ROW())/12+5),AR502)</f>
        <v>0</v>
      </c>
      <c r="AT502" s="506"/>
      <c r="AV502" s="502">
        <f ca="1">IF(AND(AR502&gt;0,AS502&gt;0),COUNTIF(AV$6:AV501,"&gt;0")+1,0)</f>
        <v>0</v>
      </c>
    </row>
    <row r="503" spans="41:48">
      <c r="AO503" s="502">
        <v>14</v>
      </c>
      <c r="AP503" s="502">
        <v>3</v>
      </c>
      <c r="AQ503" s="502">
        <v>6</v>
      </c>
      <c r="AR503" s="506">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02">
        <f ca="1">COUNTIF(INDIRECT("H"&amp;(ROW()+12*(($AO503-1)*3+$AP503)-ROW())/12+5):INDIRECT("S"&amp;(ROW()+12*(($AO503-1)*3+$AP503)-ROW())/12+5),AR503)</f>
        <v>0</v>
      </c>
      <c r="AT503" s="506"/>
      <c r="AV503" s="502">
        <f ca="1">IF(AND(AR503&gt;0,AS503&gt;0),COUNTIF(AV$6:AV502,"&gt;0")+1,0)</f>
        <v>0</v>
      </c>
    </row>
    <row r="504" spans="41:48">
      <c r="AO504" s="502">
        <v>14</v>
      </c>
      <c r="AP504" s="502">
        <v>3</v>
      </c>
      <c r="AQ504" s="502">
        <v>7</v>
      </c>
      <c r="AR504" s="506">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02">
        <f ca="1">COUNTIF(INDIRECT("H"&amp;(ROW()+12*(($AO504-1)*3+$AP504)-ROW())/12+5):INDIRECT("S"&amp;(ROW()+12*(($AO504-1)*3+$AP504)-ROW())/12+5),AR504)</f>
        <v>0</v>
      </c>
      <c r="AT504" s="506"/>
      <c r="AV504" s="502">
        <f ca="1">IF(AND(AR504&gt;0,AS504&gt;0),COUNTIF(AV$6:AV503,"&gt;0")+1,0)</f>
        <v>0</v>
      </c>
    </row>
    <row r="505" spans="41:48">
      <c r="AO505" s="502">
        <v>14</v>
      </c>
      <c r="AP505" s="502">
        <v>3</v>
      </c>
      <c r="AQ505" s="502">
        <v>8</v>
      </c>
      <c r="AR505" s="506">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02">
        <f ca="1">COUNTIF(INDIRECT("H"&amp;(ROW()+12*(($AO505-1)*3+$AP505)-ROW())/12+5):INDIRECT("S"&amp;(ROW()+12*(($AO505-1)*3+$AP505)-ROW())/12+5),AR505)</f>
        <v>0</v>
      </c>
      <c r="AT505" s="506"/>
      <c r="AV505" s="502">
        <f ca="1">IF(AND(AR505&gt;0,AS505&gt;0),COUNTIF(AV$6:AV504,"&gt;0")+1,0)</f>
        <v>0</v>
      </c>
    </row>
    <row r="506" spans="41:48">
      <c r="AO506" s="502">
        <v>14</v>
      </c>
      <c r="AP506" s="502">
        <v>3</v>
      </c>
      <c r="AQ506" s="502">
        <v>9</v>
      </c>
      <c r="AR506" s="506">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02">
        <f ca="1">COUNTIF(INDIRECT("H"&amp;(ROW()+12*(($AO506-1)*3+$AP506)-ROW())/12+5):INDIRECT("S"&amp;(ROW()+12*(($AO506-1)*3+$AP506)-ROW())/12+5),AR506)</f>
        <v>0</v>
      </c>
      <c r="AT506" s="506"/>
      <c r="AV506" s="502">
        <f ca="1">IF(AND(AR506&gt;0,AS506&gt;0),COUNTIF(AV$6:AV505,"&gt;0")+1,0)</f>
        <v>0</v>
      </c>
    </row>
    <row r="507" spans="41:48">
      <c r="AO507" s="502">
        <v>14</v>
      </c>
      <c r="AP507" s="502">
        <v>3</v>
      </c>
      <c r="AQ507" s="502">
        <v>10</v>
      </c>
      <c r="AR507" s="506">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02">
        <f ca="1">COUNTIF(INDIRECT("H"&amp;(ROW()+12*(($AO507-1)*3+$AP507)-ROW())/12+5):INDIRECT("S"&amp;(ROW()+12*(($AO507-1)*3+$AP507)-ROW())/12+5),AR507)</f>
        <v>0</v>
      </c>
      <c r="AT507" s="506"/>
      <c r="AV507" s="502">
        <f ca="1">IF(AND(AR507&gt;0,AS507&gt;0),COUNTIF(AV$6:AV506,"&gt;0")+1,0)</f>
        <v>0</v>
      </c>
    </row>
    <row r="508" spans="41:48">
      <c r="AO508" s="502">
        <v>14</v>
      </c>
      <c r="AP508" s="502">
        <v>3</v>
      </c>
      <c r="AQ508" s="502">
        <v>11</v>
      </c>
      <c r="AR508" s="506">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02">
        <f ca="1">COUNTIF(INDIRECT("H"&amp;(ROW()+12*(($AO508-1)*3+$AP508)-ROW())/12+5):INDIRECT("S"&amp;(ROW()+12*(($AO508-1)*3+$AP508)-ROW())/12+5),AR508)</f>
        <v>0</v>
      </c>
      <c r="AT508" s="506"/>
      <c r="AV508" s="502">
        <f ca="1">IF(AND(AR508&gt;0,AS508&gt;0),COUNTIF(AV$6:AV507,"&gt;0")+1,0)</f>
        <v>0</v>
      </c>
    </row>
    <row r="509" spans="41:48">
      <c r="AO509" s="502">
        <v>14</v>
      </c>
      <c r="AP509" s="502">
        <v>3</v>
      </c>
      <c r="AQ509" s="502">
        <v>12</v>
      </c>
      <c r="AR509" s="506">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02">
        <f ca="1">COUNTIF(INDIRECT("H"&amp;(ROW()+12*(($AO509-1)*3+$AP509)-ROW())/12+5):INDIRECT("S"&amp;(ROW()+12*(($AO509-1)*3+$AP509)-ROW())/12+5),AR509)</f>
        <v>0</v>
      </c>
      <c r="AT509" s="506"/>
      <c r="AV509" s="502">
        <f ca="1">IF(AND(AR509&gt;0,AS509&gt;0),COUNTIF(AV$6:AV508,"&gt;0")+1,0)</f>
        <v>0</v>
      </c>
    </row>
    <row r="510" spans="41:48">
      <c r="AO510" s="502">
        <v>15</v>
      </c>
      <c r="AP510" s="502">
        <v>1</v>
      </c>
      <c r="AQ510" s="502">
        <v>1</v>
      </c>
      <c r="AR510" s="506">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02">
        <f ca="1">COUNTIF(INDIRECT("H"&amp;(ROW()+12*(($AO510-1)*3+$AP510)-ROW())/12+5):INDIRECT("S"&amp;(ROW()+12*(($AO510-1)*3+$AP510)-ROW())/12+5),AR510)</f>
        <v>0</v>
      </c>
      <c r="AT510" s="506"/>
      <c r="AV510" s="502">
        <f ca="1">IF(AND(AR510&gt;0,AS510&gt;0),COUNTIF(AV$6:AV509,"&gt;0")+1,0)</f>
        <v>0</v>
      </c>
    </row>
    <row r="511" spans="41:48">
      <c r="AO511" s="502">
        <v>15</v>
      </c>
      <c r="AP511" s="502">
        <v>1</v>
      </c>
      <c r="AQ511" s="502">
        <v>2</v>
      </c>
      <c r="AR511" s="506">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02">
        <f ca="1">COUNTIF(INDIRECT("H"&amp;(ROW()+12*(($AO511-1)*3+$AP511)-ROW())/12+5):INDIRECT("S"&amp;(ROW()+12*(($AO511-1)*3+$AP511)-ROW())/12+5),AR511)</f>
        <v>0</v>
      </c>
      <c r="AT511" s="506"/>
      <c r="AV511" s="502">
        <f ca="1">IF(AND(AR511&gt;0,AS511&gt;0),COUNTIF(AV$6:AV510,"&gt;0")+1,0)</f>
        <v>0</v>
      </c>
    </row>
    <row r="512" spans="41:48">
      <c r="AO512" s="502">
        <v>15</v>
      </c>
      <c r="AP512" s="502">
        <v>1</v>
      </c>
      <c r="AQ512" s="502">
        <v>3</v>
      </c>
      <c r="AR512" s="506">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02">
        <f ca="1">COUNTIF(INDIRECT("H"&amp;(ROW()+12*(($AO512-1)*3+$AP512)-ROW())/12+5):INDIRECT("S"&amp;(ROW()+12*(($AO512-1)*3+$AP512)-ROW())/12+5),AR512)</f>
        <v>0</v>
      </c>
      <c r="AT512" s="506"/>
      <c r="AV512" s="502">
        <f ca="1">IF(AND(AR512&gt;0,AS512&gt;0),COUNTIF(AV$6:AV511,"&gt;0")+1,0)</f>
        <v>0</v>
      </c>
    </row>
    <row r="513" spans="41:48">
      <c r="AO513" s="502">
        <v>15</v>
      </c>
      <c r="AP513" s="502">
        <v>1</v>
      </c>
      <c r="AQ513" s="502">
        <v>4</v>
      </c>
      <c r="AR513" s="506">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02">
        <f ca="1">COUNTIF(INDIRECT("H"&amp;(ROW()+12*(($AO513-1)*3+$AP513)-ROW())/12+5):INDIRECT("S"&amp;(ROW()+12*(($AO513-1)*3+$AP513)-ROW())/12+5),AR513)</f>
        <v>0</v>
      </c>
      <c r="AT513" s="506"/>
      <c r="AV513" s="502">
        <f ca="1">IF(AND(AR513&gt;0,AS513&gt;0),COUNTIF(AV$6:AV512,"&gt;0")+1,0)</f>
        <v>0</v>
      </c>
    </row>
    <row r="514" spans="41:48">
      <c r="AO514" s="502">
        <v>15</v>
      </c>
      <c r="AP514" s="502">
        <v>1</v>
      </c>
      <c r="AQ514" s="502">
        <v>5</v>
      </c>
      <c r="AR514" s="506">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02">
        <f ca="1">COUNTIF(INDIRECT("H"&amp;(ROW()+12*(($AO514-1)*3+$AP514)-ROW())/12+5):INDIRECT("S"&amp;(ROW()+12*(($AO514-1)*3+$AP514)-ROW())/12+5),AR514)</f>
        <v>0</v>
      </c>
      <c r="AT514" s="506"/>
      <c r="AV514" s="502">
        <f ca="1">IF(AND(AR514&gt;0,AS514&gt;0),COUNTIF(AV$6:AV513,"&gt;0")+1,0)</f>
        <v>0</v>
      </c>
    </row>
    <row r="515" spans="41:48">
      <c r="AO515" s="502">
        <v>15</v>
      </c>
      <c r="AP515" s="502">
        <v>1</v>
      </c>
      <c r="AQ515" s="502">
        <v>6</v>
      </c>
      <c r="AR515" s="506">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02">
        <f ca="1">COUNTIF(INDIRECT("H"&amp;(ROW()+12*(($AO515-1)*3+$AP515)-ROW())/12+5):INDIRECT("S"&amp;(ROW()+12*(($AO515-1)*3+$AP515)-ROW())/12+5),AR515)</f>
        <v>0</v>
      </c>
      <c r="AT515" s="506"/>
      <c r="AV515" s="502">
        <f ca="1">IF(AND(AR515&gt;0,AS515&gt;0),COUNTIF(AV$6:AV514,"&gt;0")+1,0)</f>
        <v>0</v>
      </c>
    </row>
    <row r="516" spans="41:48">
      <c r="AO516" s="502">
        <v>15</v>
      </c>
      <c r="AP516" s="502">
        <v>1</v>
      </c>
      <c r="AQ516" s="502">
        <v>7</v>
      </c>
      <c r="AR516" s="506">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02">
        <f ca="1">COUNTIF(INDIRECT("H"&amp;(ROW()+12*(($AO516-1)*3+$AP516)-ROW())/12+5):INDIRECT("S"&amp;(ROW()+12*(($AO516-1)*3+$AP516)-ROW())/12+5),AR516)</f>
        <v>0</v>
      </c>
      <c r="AT516" s="506"/>
      <c r="AV516" s="502">
        <f ca="1">IF(AND(AR516&gt;0,AS516&gt;0),COUNTIF(AV$6:AV515,"&gt;0")+1,0)</f>
        <v>0</v>
      </c>
    </row>
    <row r="517" spans="41:48">
      <c r="AO517" s="502">
        <v>15</v>
      </c>
      <c r="AP517" s="502">
        <v>1</v>
      </c>
      <c r="AQ517" s="502">
        <v>8</v>
      </c>
      <c r="AR517" s="506">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02">
        <f ca="1">COUNTIF(INDIRECT("H"&amp;(ROW()+12*(($AO517-1)*3+$AP517)-ROW())/12+5):INDIRECT("S"&amp;(ROW()+12*(($AO517-1)*3+$AP517)-ROW())/12+5),AR517)</f>
        <v>0</v>
      </c>
      <c r="AT517" s="506"/>
      <c r="AV517" s="502">
        <f ca="1">IF(AND(AR517&gt;0,AS517&gt;0),COUNTIF(AV$6:AV516,"&gt;0")+1,0)</f>
        <v>0</v>
      </c>
    </row>
    <row r="518" spans="41:48">
      <c r="AO518" s="502">
        <v>15</v>
      </c>
      <c r="AP518" s="502">
        <v>1</v>
      </c>
      <c r="AQ518" s="502">
        <v>9</v>
      </c>
      <c r="AR518" s="506">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02">
        <f ca="1">COUNTIF(INDIRECT("H"&amp;(ROW()+12*(($AO518-1)*3+$AP518)-ROW())/12+5):INDIRECT("S"&amp;(ROW()+12*(($AO518-1)*3+$AP518)-ROW())/12+5),AR518)</f>
        <v>0</v>
      </c>
      <c r="AT518" s="506"/>
      <c r="AV518" s="502">
        <f ca="1">IF(AND(AR518&gt;0,AS518&gt;0),COUNTIF(AV$6:AV517,"&gt;0")+1,0)</f>
        <v>0</v>
      </c>
    </row>
    <row r="519" spans="41:48">
      <c r="AO519" s="502">
        <v>15</v>
      </c>
      <c r="AP519" s="502">
        <v>1</v>
      </c>
      <c r="AQ519" s="502">
        <v>10</v>
      </c>
      <c r="AR519" s="506">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02">
        <f ca="1">COUNTIF(INDIRECT("H"&amp;(ROW()+12*(($AO519-1)*3+$AP519)-ROW())/12+5):INDIRECT("S"&amp;(ROW()+12*(($AO519-1)*3+$AP519)-ROW())/12+5),AR519)</f>
        <v>0</v>
      </c>
      <c r="AT519" s="506"/>
      <c r="AV519" s="502">
        <f ca="1">IF(AND(AR519&gt;0,AS519&gt;0),COUNTIF(AV$6:AV518,"&gt;0")+1,0)</f>
        <v>0</v>
      </c>
    </row>
    <row r="520" spans="41:48">
      <c r="AO520" s="502">
        <v>15</v>
      </c>
      <c r="AP520" s="502">
        <v>1</v>
      </c>
      <c r="AQ520" s="502">
        <v>11</v>
      </c>
      <c r="AR520" s="506">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02">
        <f ca="1">COUNTIF(INDIRECT("H"&amp;(ROW()+12*(($AO520-1)*3+$AP520)-ROW())/12+5):INDIRECT("S"&amp;(ROW()+12*(($AO520-1)*3+$AP520)-ROW())/12+5),AR520)</f>
        <v>0</v>
      </c>
      <c r="AT520" s="506"/>
      <c r="AV520" s="502">
        <f ca="1">IF(AND(AR520&gt;0,AS520&gt;0),COUNTIF(AV$6:AV519,"&gt;0")+1,0)</f>
        <v>0</v>
      </c>
    </row>
    <row r="521" spans="41:48">
      <c r="AO521" s="502">
        <v>15</v>
      </c>
      <c r="AP521" s="502">
        <v>1</v>
      </c>
      <c r="AQ521" s="502">
        <v>12</v>
      </c>
      <c r="AR521" s="506">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02">
        <f ca="1">COUNTIF(INDIRECT("H"&amp;(ROW()+12*(($AO521-1)*3+$AP521)-ROW())/12+5):INDIRECT("S"&amp;(ROW()+12*(($AO521-1)*3+$AP521)-ROW())/12+5),AR521)</f>
        <v>0</v>
      </c>
      <c r="AT521" s="506"/>
      <c r="AV521" s="502">
        <f ca="1">IF(AND(AR521&gt;0,AS521&gt;0),COUNTIF(AV$6:AV520,"&gt;0")+1,0)</f>
        <v>0</v>
      </c>
    </row>
    <row r="522" spans="41:48">
      <c r="AO522" s="502">
        <v>15</v>
      </c>
      <c r="AP522" s="502">
        <v>2</v>
      </c>
      <c r="AQ522" s="502">
        <v>1</v>
      </c>
      <c r="AR522" s="506">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02">
        <f ca="1">COUNTIF(INDIRECT("H"&amp;(ROW()+12*(($AO522-1)*3+$AP522)-ROW())/12+5):INDIRECT("S"&amp;(ROW()+12*(($AO522-1)*3+$AP522)-ROW())/12+5),AR522)</f>
        <v>0</v>
      </c>
      <c r="AT522" s="506"/>
      <c r="AV522" s="502">
        <f ca="1">IF(AND(AR522&gt;0,AS522&gt;0),COUNTIF(AV$6:AV521,"&gt;0")+1,0)</f>
        <v>0</v>
      </c>
    </row>
    <row r="523" spans="41:48">
      <c r="AO523" s="502">
        <v>15</v>
      </c>
      <c r="AP523" s="502">
        <v>2</v>
      </c>
      <c r="AQ523" s="502">
        <v>2</v>
      </c>
      <c r="AR523" s="506">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02">
        <f ca="1">COUNTIF(INDIRECT("H"&amp;(ROW()+12*(($AO523-1)*3+$AP523)-ROW())/12+5):INDIRECT("S"&amp;(ROW()+12*(($AO523-1)*3+$AP523)-ROW())/12+5),AR523)</f>
        <v>0</v>
      </c>
      <c r="AT523" s="506"/>
      <c r="AV523" s="502">
        <f ca="1">IF(AND(AR523&gt;0,AS523&gt;0),COUNTIF(AV$6:AV522,"&gt;0")+1,0)</f>
        <v>0</v>
      </c>
    </row>
    <row r="524" spans="41:48">
      <c r="AO524" s="502">
        <v>15</v>
      </c>
      <c r="AP524" s="502">
        <v>2</v>
      </c>
      <c r="AQ524" s="502">
        <v>3</v>
      </c>
      <c r="AR524" s="506">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02">
        <f ca="1">COUNTIF(INDIRECT("H"&amp;(ROW()+12*(($AO524-1)*3+$AP524)-ROW())/12+5):INDIRECT("S"&amp;(ROW()+12*(($AO524-1)*3+$AP524)-ROW())/12+5),AR524)</f>
        <v>0</v>
      </c>
      <c r="AT524" s="506"/>
      <c r="AV524" s="502">
        <f ca="1">IF(AND(AR524&gt;0,AS524&gt;0),COUNTIF(AV$6:AV523,"&gt;0")+1,0)</f>
        <v>0</v>
      </c>
    </row>
    <row r="525" spans="41:48">
      <c r="AO525" s="502">
        <v>15</v>
      </c>
      <c r="AP525" s="502">
        <v>2</v>
      </c>
      <c r="AQ525" s="502">
        <v>4</v>
      </c>
      <c r="AR525" s="506">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02">
        <f ca="1">COUNTIF(INDIRECT("H"&amp;(ROW()+12*(($AO525-1)*3+$AP525)-ROW())/12+5):INDIRECT("S"&amp;(ROW()+12*(($AO525-1)*3+$AP525)-ROW())/12+5),AR525)</f>
        <v>0</v>
      </c>
      <c r="AT525" s="506"/>
      <c r="AV525" s="502">
        <f ca="1">IF(AND(AR525&gt;0,AS525&gt;0),COUNTIF(AV$6:AV524,"&gt;0")+1,0)</f>
        <v>0</v>
      </c>
    </row>
    <row r="526" spans="41:48">
      <c r="AO526" s="502">
        <v>15</v>
      </c>
      <c r="AP526" s="502">
        <v>2</v>
      </c>
      <c r="AQ526" s="502">
        <v>5</v>
      </c>
      <c r="AR526" s="506">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02">
        <f ca="1">COUNTIF(INDIRECT("H"&amp;(ROW()+12*(($AO526-1)*3+$AP526)-ROW())/12+5):INDIRECT("S"&amp;(ROW()+12*(($AO526-1)*3+$AP526)-ROW())/12+5),AR526)</f>
        <v>0</v>
      </c>
      <c r="AT526" s="506"/>
      <c r="AV526" s="502">
        <f ca="1">IF(AND(AR526&gt;0,AS526&gt;0),COUNTIF(AV$6:AV525,"&gt;0")+1,0)</f>
        <v>0</v>
      </c>
    </row>
    <row r="527" spans="41:48">
      <c r="AO527" s="502">
        <v>15</v>
      </c>
      <c r="AP527" s="502">
        <v>2</v>
      </c>
      <c r="AQ527" s="502">
        <v>6</v>
      </c>
      <c r="AR527" s="506">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02">
        <f ca="1">COUNTIF(INDIRECT("H"&amp;(ROW()+12*(($AO527-1)*3+$AP527)-ROW())/12+5):INDIRECT("S"&amp;(ROW()+12*(($AO527-1)*3+$AP527)-ROW())/12+5),AR527)</f>
        <v>0</v>
      </c>
      <c r="AT527" s="506"/>
      <c r="AV527" s="502">
        <f ca="1">IF(AND(AR527&gt;0,AS527&gt;0),COUNTIF(AV$6:AV526,"&gt;0")+1,0)</f>
        <v>0</v>
      </c>
    </row>
    <row r="528" spans="41:48">
      <c r="AO528" s="502">
        <v>15</v>
      </c>
      <c r="AP528" s="502">
        <v>2</v>
      </c>
      <c r="AQ528" s="502">
        <v>7</v>
      </c>
      <c r="AR528" s="506">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02">
        <f ca="1">COUNTIF(INDIRECT("H"&amp;(ROW()+12*(($AO528-1)*3+$AP528)-ROW())/12+5):INDIRECT("S"&amp;(ROW()+12*(($AO528-1)*3+$AP528)-ROW())/12+5),AR528)</f>
        <v>0</v>
      </c>
      <c r="AT528" s="506"/>
      <c r="AV528" s="502">
        <f ca="1">IF(AND(AR528&gt;0,AS528&gt;0),COUNTIF(AV$6:AV527,"&gt;0")+1,0)</f>
        <v>0</v>
      </c>
    </row>
    <row r="529" spans="41:48">
      <c r="AO529" s="502">
        <v>15</v>
      </c>
      <c r="AP529" s="502">
        <v>2</v>
      </c>
      <c r="AQ529" s="502">
        <v>8</v>
      </c>
      <c r="AR529" s="506">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02">
        <f ca="1">COUNTIF(INDIRECT("H"&amp;(ROW()+12*(($AO529-1)*3+$AP529)-ROW())/12+5):INDIRECT("S"&amp;(ROW()+12*(($AO529-1)*3+$AP529)-ROW())/12+5),AR529)</f>
        <v>0</v>
      </c>
      <c r="AT529" s="506"/>
      <c r="AV529" s="502">
        <f ca="1">IF(AND(AR529&gt;0,AS529&gt;0),COUNTIF(AV$6:AV528,"&gt;0")+1,0)</f>
        <v>0</v>
      </c>
    </row>
    <row r="530" spans="41:48">
      <c r="AO530" s="502">
        <v>15</v>
      </c>
      <c r="AP530" s="502">
        <v>2</v>
      </c>
      <c r="AQ530" s="502">
        <v>9</v>
      </c>
      <c r="AR530" s="506">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02">
        <f ca="1">COUNTIF(INDIRECT("H"&amp;(ROW()+12*(($AO530-1)*3+$AP530)-ROW())/12+5):INDIRECT("S"&amp;(ROW()+12*(($AO530-1)*3+$AP530)-ROW())/12+5),AR530)</f>
        <v>0</v>
      </c>
      <c r="AT530" s="506"/>
      <c r="AV530" s="502">
        <f ca="1">IF(AND(AR530&gt;0,AS530&gt;0),COUNTIF(AV$6:AV529,"&gt;0")+1,0)</f>
        <v>0</v>
      </c>
    </row>
    <row r="531" spans="41:48">
      <c r="AO531" s="502">
        <v>15</v>
      </c>
      <c r="AP531" s="502">
        <v>2</v>
      </c>
      <c r="AQ531" s="502">
        <v>10</v>
      </c>
      <c r="AR531" s="506">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02">
        <f ca="1">COUNTIF(INDIRECT("H"&amp;(ROW()+12*(($AO531-1)*3+$AP531)-ROW())/12+5):INDIRECT("S"&amp;(ROW()+12*(($AO531-1)*3+$AP531)-ROW())/12+5),AR531)</f>
        <v>0</v>
      </c>
      <c r="AT531" s="506"/>
      <c r="AV531" s="502">
        <f ca="1">IF(AND(AR531&gt;0,AS531&gt;0),COUNTIF(AV$6:AV530,"&gt;0")+1,0)</f>
        <v>0</v>
      </c>
    </row>
    <row r="532" spans="41:48">
      <c r="AO532" s="502">
        <v>15</v>
      </c>
      <c r="AP532" s="502">
        <v>2</v>
      </c>
      <c r="AQ532" s="502">
        <v>11</v>
      </c>
      <c r="AR532" s="506">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02">
        <f ca="1">COUNTIF(INDIRECT("H"&amp;(ROW()+12*(($AO532-1)*3+$AP532)-ROW())/12+5):INDIRECT("S"&amp;(ROW()+12*(($AO532-1)*3+$AP532)-ROW())/12+5),AR532)</f>
        <v>0</v>
      </c>
      <c r="AT532" s="506"/>
      <c r="AV532" s="502">
        <f ca="1">IF(AND(AR532&gt;0,AS532&gt;0),COUNTIF(AV$6:AV531,"&gt;0")+1,0)</f>
        <v>0</v>
      </c>
    </row>
    <row r="533" spans="41:48">
      <c r="AO533" s="502">
        <v>15</v>
      </c>
      <c r="AP533" s="502">
        <v>2</v>
      </c>
      <c r="AQ533" s="502">
        <v>12</v>
      </c>
      <c r="AR533" s="506">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02">
        <f ca="1">COUNTIF(INDIRECT("H"&amp;(ROW()+12*(($AO533-1)*3+$AP533)-ROW())/12+5):INDIRECT("S"&amp;(ROW()+12*(($AO533-1)*3+$AP533)-ROW())/12+5),AR533)</f>
        <v>0</v>
      </c>
      <c r="AT533" s="506"/>
      <c r="AV533" s="502">
        <f ca="1">IF(AND(AR533&gt;0,AS533&gt;0),COUNTIF(AV$6:AV532,"&gt;0")+1,0)</f>
        <v>0</v>
      </c>
    </row>
    <row r="534" spans="41:48">
      <c r="AO534" s="502">
        <v>15</v>
      </c>
      <c r="AP534" s="502">
        <v>3</v>
      </c>
      <c r="AQ534" s="502">
        <v>1</v>
      </c>
      <c r="AR534" s="506">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02">
        <f ca="1">COUNTIF(INDIRECT("H"&amp;(ROW()+12*(($AO534-1)*3+$AP534)-ROW())/12+5):INDIRECT("S"&amp;(ROW()+12*(($AO534-1)*3+$AP534)-ROW())/12+5),AR534)</f>
        <v>0</v>
      </c>
      <c r="AT534" s="506"/>
      <c r="AV534" s="502">
        <f ca="1">IF(AND(AR534&gt;0,AS534&gt;0),COUNTIF(AV$6:AV533,"&gt;0")+1,0)</f>
        <v>0</v>
      </c>
    </row>
    <row r="535" spans="41:48">
      <c r="AO535" s="502">
        <v>15</v>
      </c>
      <c r="AP535" s="502">
        <v>3</v>
      </c>
      <c r="AQ535" s="502">
        <v>2</v>
      </c>
      <c r="AR535" s="506">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02">
        <f ca="1">COUNTIF(INDIRECT("H"&amp;(ROW()+12*(($AO535-1)*3+$AP535)-ROW())/12+5):INDIRECT("S"&amp;(ROW()+12*(($AO535-1)*3+$AP535)-ROW())/12+5),AR535)</f>
        <v>0</v>
      </c>
      <c r="AT535" s="506"/>
      <c r="AV535" s="502">
        <f ca="1">IF(AND(AR535&gt;0,AS535&gt;0),COUNTIF(AV$6:AV534,"&gt;0")+1,0)</f>
        <v>0</v>
      </c>
    </row>
    <row r="536" spans="41:48">
      <c r="AO536" s="502">
        <v>15</v>
      </c>
      <c r="AP536" s="502">
        <v>3</v>
      </c>
      <c r="AQ536" s="502">
        <v>3</v>
      </c>
      <c r="AR536" s="506">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02">
        <f ca="1">COUNTIF(INDIRECT("H"&amp;(ROW()+12*(($AO536-1)*3+$AP536)-ROW())/12+5):INDIRECT("S"&amp;(ROW()+12*(($AO536-1)*3+$AP536)-ROW())/12+5),AR536)</f>
        <v>0</v>
      </c>
      <c r="AT536" s="506"/>
      <c r="AV536" s="502">
        <f ca="1">IF(AND(AR536&gt;0,AS536&gt;0),COUNTIF(AV$6:AV535,"&gt;0")+1,0)</f>
        <v>0</v>
      </c>
    </row>
    <row r="537" spans="41:48">
      <c r="AO537" s="502">
        <v>15</v>
      </c>
      <c r="AP537" s="502">
        <v>3</v>
      </c>
      <c r="AQ537" s="502">
        <v>4</v>
      </c>
      <c r="AR537" s="506">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02">
        <f ca="1">COUNTIF(INDIRECT("H"&amp;(ROW()+12*(($AO537-1)*3+$AP537)-ROW())/12+5):INDIRECT("S"&amp;(ROW()+12*(($AO537-1)*3+$AP537)-ROW())/12+5),AR537)</f>
        <v>0</v>
      </c>
      <c r="AT537" s="506"/>
      <c r="AV537" s="502">
        <f ca="1">IF(AND(AR537&gt;0,AS537&gt;0),COUNTIF(AV$6:AV536,"&gt;0")+1,0)</f>
        <v>0</v>
      </c>
    </row>
    <row r="538" spans="41:48">
      <c r="AO538" s="502">
        <v>15</v>
      </c>
      <c r="AP538" s="502">
        <v>3</v>
      </c>
      <c r="AQ538" s="502">
        <v>5</v>
      </c>
      <c r="AR538" s="506">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02">
        <f ca="1">COUNTIF(INDIRECT("H"&amp;(ROW()+12*(($AO538-1)*3+$AP538)-ROW())/12+5):INDIRECT("S"&amp;(ROW()+12*(($AO538-1)*3+$AP538)-ROW())/12+5),AR538)</f>
        <v>0</v>
      </c>
      <c r="AT538" s="506"/>
      <c r="AV538" s="502">
        <f ca="1">IF(AND(AR538&gt;0,AS538&gt;0),COUNTIF(AV$6:AV537,"&gt;0")+1,0)</f>
        <v>0</v>
      </c>
    </row>
    <row r="539" spans="41:48">
      <c r="AO539" s="502">
        <v>15</v>
      </c>
      <c r="AP539" s="502">
        <v>3</v>
      </c>
      <c r="AQ539" s="502">
        <v>6</v>
      </c>
      <c r="AR539" s="506">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02">
        <f ca="1">COUNTIF(INDIRECT("H"&amp;(ROW()+12*(($AO539-1)*3+$AP539)-ROW())/12+5):INDIRECT("S"&amp;(ROW()+12*(($AO539-1)*3+$AP539)-ROW())/12+5),AR539)</f>
        <v>0</v>
      </c>
      <c r="AT539" s="506"/>
      <c r="AV539" s="502">
        <f ca="1">IF(AND(AR539&gt;0,AS539&gt;0),COUNTIF(AV$6:AV538,"&gt;0")+1,0)</f>
        <v>0</v>
      </c>
    </row>
    <row r="540" spans="41:48">
      <c r="AO540" s="502">
        <v>15</v>
      </c>
      <c r="AP540" s="502">
        <v>3</v>
      </c>
      <c r="AQ540" s="502">
        <v>7</v>
      </c>
      <c r="AR540" s="506">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02">
        <f ca="1">COUNTIF(INDIRECT("H"&amp;(ROW()+12*(($AO540-1)*3+$AP540)-ROW())/12+5):INDIRECT("S"&amp;(ROW()+12*(($AO540-1)*3+$AP540)-ROW())/12+5),AR540)</f>
        <v>0</v>
      </c>
      <c r="AT540" s="506"/>
      <c r="AV540" s="502">
        <f ca="1">IF(AND(AR540&gt;0,AS540&gt;0),COUNTIF(AV$6:AV539,"&gt;0")+1,0)</f>
        <v>0</v>
      </c>
    </row>
    <row r="541" spans="41:48">
      <c r="AO541" s="502">
        <v>15</v>
      </c>
      <c r="AP541" s="502">
        <v>3</v>
      </c>
      <c r="AQ541" s="502">
        <v>8</v>
      </c>
      <c r="AR541" s="506">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02">
        <f ca="1">COUNTIF(INDIRECT("H"&amp;(ROW()+12*(($AO541-1)*3+$AP541)-ROW())/12+5):INDIRECT("S"&amp;(ROW()+12*(($AO541-1)*3+$AP541)-ROW())/12+5),AR541)</f>
        <v>0</v>
      </c>
      <c r="AT541" s="506"/>
      <c r="AV541" s="502">
        <f ca="1">IF(AND(AR541&gt;0,AS541&gt;0),COUNTIF(AV$6:AV540,"&gt;0")+1,0)</f>
        <v>0</v>
      </c>
    </row>
    <row r="542" spans="41:48">
      <c r="AO542" s="502">
        <v>15</v>
      </c>
      <c r="AP542" s="502">
        <v>3</v>
      </c>
      <c r="AQ542" s="502">
        <v>9</v>
      </c>
      <c r="AR542" s="506">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02">
        <f ca="1">COUNTIF(INDIRECT("H"&amp;(ROW()+12*(($AO542-1)*3+$AP542)-ROW())/12+5):INDIRECT("S"&amp;(ROW()+12*(($AO542-1)*3+$AP542)-ROW())/12+5),AR542)</f>
        <v>0</v>
      </c>
      <c r="AT542" s="506"/>
      <c r="AV542" s="502">
        <f ca="1">IF(AND(AR542&gt;0,AS542&gt;0),COUNTIF(AV$6:AV541,"&gt;0")+1,0)</f>
        <v>0</v>
      </c>
    </row>
    <row r="543" spans="41:48">
      <c r="AO543" s="502">
        <v>15</v>
      </c>
      <c r="AP543" s="502">
        <v>3</v>
      </c>
      <c r="AQ543" s="502">
        <v>10</v>
      </c>
      <c r="AR543" s="506">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02">
        <f ca="1">COUNTIF(INDIRECT("H"&amp;(ROW()+12*(($AO543-1)*3+$AP543)-ROW())/12+5):INDIRECT("S"&amp;(ROW()+12*(($AO543-1)*3+$AP543)-ROW())/12+5),AR543)</f>
        <v>0</v>
      </c>
      <c r="AT543" s="506"/>
      <c r="AV543" s="502">
        <f ca="1">IF(AND(AR543&gt;0,AS543&gt;0),COUNTIF(AV$6:AV542,"&gt;0")+1,0)</f>
        <v>0</v>
      </c>
    </row>
    <row r="544" spans="41:48">
      <c r="AO544" s="502">
        <v>15</v>
      </c>
      <c r="AP544" s="502">
        <v>3</v>
      </c>
      <c r="AQ544" s="502">
        <v>11</v>
      </c>
      <c r="AR544" s="506">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02">
        <f ca="1">COUNTIF(INDIRECT("H"&amp;(ROW()+12*(($AO544-1)*3+$AP544)-ROW())/12+5):INDIRECT("S"&amp;(ROW()+12*(($AO544-1)*3+$AP544)-ROW())/12+5),AR544)</f>
        <v>0</v>
      </c>
      <c r="AT544" s="506"/>
      <c r="AV544" s="502">
        <f ca="1">IF(AND(AR544&gt;0,AS544&gt;0),COUNTIF(AV$6:AV543,"&gt;0")+1,0)</f>
        <v>0</v>
      </c>
    </row>
    <row r="545" spans="41:48">
      <c r="AO545" s="502">
        <v>15</v>
      </c>
      <c r="AP545" s="502">
        <v>3</v>
      </c>
      <c r="AQ545" s="502">
        <v>12</v>
      </c>
      <c r="AR545" s="506">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02">
        <f ca="1">COUNTIF(INDIRECT("H"&amp;(ROW()+12*(($AO545-1)*3+$AP545)-ROW())/12+5):INDIRECT("S"&amp;(ROW()+12*(($AO545-1)*3+$AP545)-ROW())/12+5),AR545)</f>
        <v>0</v>
      </c>
      <c r="AT545" s="506"/>
      <c r="AV545" s="502">
        <f ca="1">IF(AND(AR545&gt;0,AS545&gt;0),COUNTIF(AV$6:AV544,"&gt;0")+1,0)</f>
        <v>0</v>
      </c>
    </row>
    <row r="546" spans="41:48">
      <c r="AO546" s="502">
        <v>16</v>
      </c>
      <c r="AP546" s="502">
        <v>1</v>
      </c>
      <c r="AQ546" s="502">
        <v>1</v>
      </c>
      <c r="AR546" s="506">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02">
        <f ca="1">COUNTIF(INDIRECT("H"&amp;(ROW()+12*(($AO546-1)*3+$AP546)-ROW())/12+5):INDIRECT("S"&amp;(ROW()+12*(($AO546-1)*3+$AP546)-ROW())/12+5),AR546)</f>
        <v>0</v>
      </c>
      <c r="AT546" s="506"/>
      <c r="AV546" s="502">
        <f ca="1">IF(AND(AR546&gt;0,AS546&gt;0),COUNTIF(AV$6:AV545,"&gt;0")+1,0)</f>
        <v>0</v>
      </c>
    </row>
    <row r="547" spans="41:48">
      <c r="AO547" s="502">
        <v>16</v>
      </c>
      <c r="AP547" s="502">
        <v>1</v>
      </c>
      <c r="AQ547" s="502">
        <v>2</v>
      </c>
      <c r="AR547" s="506">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02">
        <f ca="1">COUNTIF(INDIRECT("H"&amp;(ROW()+12*(($AO547-1)*3+$AP547)-ROW())/12+5):INDIRECT("S"&amp;(ROW()+12*(($AO547-1)*3+$AP547)-ROW())/12+5),AR547)</f>
        <v>0</v>
      </c>
      <c r="AT547" s="506"/>
      <c r="AV547" s="502">
        <f ca="1">IF(AND(AR547&gt;0,AS547&gt;0),COUNTIF(AV$6:AV546,"&gt;0")+1,0)</f>
        <v>0</v>
      </c>
    </row>
    <row r="548" spans="41:48">
      <c r="AO548" s="502">
        <v>16</v>
      </c>
      <c r="AP548" s="502">
        <v>1</v>
      </c>
      <c r="AQ548" s="502">
        <v>3</v>
      </c>
      <c r="AR548" s="506">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02">
        <f ca="1">COUNTIF(INDIRECT("H"&amp;(ROW()+12*(($AO548-1)*3+$AP548)-ROW())/12+5):INDIRECT("S"&amp;(ROW()+12*(($AO548-1)*3+$AP548)-ROW())/12+5),AR548)</f>
        <v>0</v>
      </c>
      <c r="AT548" s="506"/>
      <c r="AV548" s="502">
        <f ca="1">IF(AND(AR548&gt;0,AS548&gt;0),COUNTIF(AV$6:AV547,"&gt;0")+1,0)</f>
        <v>0</v>
      </c>
    </row>
    <row r="549" spans="41:48">
      <c r="AO549" s="502">
        <v>16</v>
      </c>
      <c r="AP549" s="502">
        <v>1</v>
      </c>
      <c r="AQ549" s="502">
        <v>4</v>
      </c>
      <c r="AR549" s="506">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02">
        <f ca="1">COUNTIF(INDIRECT("H"&amp;(ROW()+12*(($AO549-1)*3+$AP549)-ROW())/12+5):INDIRECT("S"&amp;(ROW()+12*(($AO549-1)*3+$AP549)-ROW())/12+5),AR549)</f>
        <v>0</v>
      </c>
      <c r="AT549" s="506"/>
      <c r="AV549" s="502">
        <f ca="1">IF(AND(AR549&gt;0,AS549&gt;0),COUNTIF(AV$6:AV548,"&gt;0")+1,0)</f>
        <v>0</v>
      </c>
    </row>
    <row r="550" spans="41:48">
      <c r="AO550" s="502">
        <v>16</v>
      </c>
      <c r="AP550" s="502">
        <v>1</v>
      </c>
      <c r="AQ550" s="502">
        <v>5</v>
      </c>
      <c r="AR550" s="506">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02">
        <f ca="1">COUNTIF(INDIRECT("H"&amp;(ROW()+12*(($AO550-1)*3+$AP550)-ROW())/12+5):INDIRECT("S"&amp;(ROW()+12*(($AO550-1)*3+$AP550)-ROW())/12+5),AR550)</f>
        <v>0</v>
      </c>
      <c r="AT550" s="506"/>
      <c r="AV550" s="502">
        <f ca="1">IF(AND(AR550&gt;0,AS550&gt;0),COUNTIF(AV$6:AV549,"&gt;0")+1,0)</f>
        <v>0</v>
      </c>
    </row>
    <row r="551" spans="41:48">
      <c r="AO551" s="502">
        <v>16</v>
      </c>
      <c r="AP551" s="502">
        <v>1</v>
      </c>
      <c r="AQ551" s="502">
        <v>6</v>
      </c>
      <c r="AR551" s="506">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02">
        <f ca="1">COUNTIF(INDIRECT("H"&amp;(ROW()+12*(($AO551-1)*3+$AP551)-ROW())/12+5):INDIRECT("S"&amp;(ROW()+12*(($AO551-1)*3+$AP551)-ROW())/12+5),AR551)</f>
        <v>0</v>
      </c>
      <c r="AT551" s="506"/>
      <c r="AV551" s="502">
        <f ca="1">IF(AND(AR551&gt;0,AS551&gt;0),COUNTIF(AV$6:AV550,"&gt;0")+1,0)</f>
        <v>0</v>
      </c>
    </row>
    <row r="552" spans="41:48">
      <c r="AO552" s="502">
        <v>16</v>
      </c>
      <c r="AP552" s="502">
        <v>1</v>
      </c>
      <c r="AQ552" s="502">
        <v>7</v>
      </c>
      <c r="AR552" s="506">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02">
        <f ca="1">COUNTIF(INDIRECT("H"&amp;(ROW()+12*(($AO552-1)*3+$AP552)-ROW())/12+5):INDIRECT("S"&amp;(ROW()+12*(($AO552-1)*3+$AP552)-ROW())/12+5),AR552)</f>
        <v>0</v>
      </c>
      <c r="AT552" s="506"/>
      <c r="AV552" s="502">
        <f ca="1">IF(AND(AR552&gt;0,AS552&gt;0),COUNTIF(AV$6:AV551,"&gt;0")+1,0)</f>
        <v>0</v>
      </c>
    </row>
    <row r="553" spans="41:48">
      <c r="AO553" s="502">
        <v>16</v>
      </c>
      <c r="AP553" s="502">
        <v>1</v>
      </c>
      <c r="AQ553" s="502">
        <v>8</v>
      </c>
      <c r="AR553" s="506">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02">
        <f ca="1">COUNTIF(INDIRECT("H"&amp;(ROW()+12*(($AO553-1)*3+$AP553)-ROW())/12+5):INDIRECT("S"&amp;(ROW()+12*(($AO553-1)*3+$AP553)-ROW())/12+5),AR553)</f>
        <v>0</v>
      </c>
      <c r="AT553" s="506"/>
      <c r="AV553" s="502">
        <f ca="1">IF(AND(AR553&gt;0,AS553&gt;0),COUNTIF(AV$6:AV552,"&gt;0")+1,0)</f>
        <v>0</v>
      </c>
    </row>
    <row r="554" spans="41:48">
      <c r="AO554" s="502">
        <v>16</v>
      </c>
      <c r="AP554" s="502">
        <v>1</v>
      </c>
      <c r="AQ554" s="502">
        <v>9</v>
      </c>
      <c r="AR554" s="506">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02">
        <f ca="1">COUNTIF(INDIRECT("H"&amp;(ROW()+12*(($AO554-1)*3+$AP554)-ROW())/12+5):INDIRECT("S"&amp;(ROW()+12*(($AO554-1)*3+$AP554)-ROW())/12+5),AR554)</f>
        <v>0</v>
      </c>
      <c r="AT554" s="506"/>
      <c r="AV554" s="502">
        <f ca="1">IF(AND(AR554&gt;0,AS554&gt;0),COUNTIF(AV$6:AV553,"&gt;0")+1,0)</f>
        <v>0</v>
      </c>
    </row>
    <row r="555" spans="41:48">
      <c r="AO555" s="502">
        <v>16</v>
      </c>
      <c r="AP555" s="502">
        <v>1</v>
      </c>
      <c r="AQ555" s="502">
        <v>10</v>
      </c>
      <c r="AR555" s="506">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02">
        <f ca="1">COUNTIF(INDIRECT("H"&amp;(ROW()+12*(($AO555-1)*3+$AP555)-ROW())/12+5):INDIRECT("S"&amp;(ROW()+12*(($AO555-1)*3+$AP555)-ROW())/12+5),AR555)</f>
        <v>0</v>
      </c>
      <c r="AT555" s="506"/>
      <c r="AV555" s="502">
        <f ca="1">IF(AND(AR555&gt;0,AS555&gt;0),COUNTIF(AV$6:AV554,"&gt;0")+1,0)</f>
        <v>0</v>
      </c>
    </row>
    <row r="556" spans="41:48">
      <c r="AO556" s="502">
        <v>16</v>
      </c>
      <c r="AP556" s="502">
        <v>1</v>
      </c>
      <c r="AQ556" s="502">
        <v>11</v>
      </c>
      <c r="AR556" s="506">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02">
        <f ca="1">COUNTIF(INDIRECT("H"&amp;(ROW()+12*(($AO556-1)*3+$AP556)-ROW())/12+5):INDIRECT("S"&amp;(ROW()+12*(($AO556-1)*3+$AP556)-ROW())/12+5),AR556)</f>
        <v>0</v>
      </c>
      <c r="AT556" s="506"/>
      <c r="AV556" s="502">
        <f ca="1">IF(AND(AR556&gt;0,AS556&gt;0),COUNTIF(AV$6:AV555,"&gt;0")+1,0)</f>
        <v>0</v>
      </c>
    </row>
    <row r="557" spans="41:48">
      <c r="AO557" s="502">
        <v>16</v>
      </c>
      <c r="AP557" s="502">
        <v>1</v>
      </c>
      <c r="AQ557" s="502">
        <v>12</v>
      </c>
      <c r="AR557" s="506">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02">
        <f ca="1">COUNTIF(INDIRECT("H"&amp;(ROW()+12*(($AO557-1)*3+$AP557)-ROW())/12+5):INDIRECT("S"&amp;(ROW()+12*(($AO557-1)*3+$AP557)-ROW())/12+5),AR557)</f>
        <v>0</v>
      </c>
      <c r="AT557" s="506"/>
      <c r="AV557" s="502">
        <f ca="1">IF(AND(AR557&gt;0,AS557&gt;0),COUNTIF(AV$6:AV556,"&gt;0")+1,0)</f>
        <v>0</v>
      </c>
    </row>
    <row r="558" spans="41:48">
      <c r="AO558" s="502">
        <v>16</v>
      </c>
      <c r="AP558" s="502">
        <v>2</v>
      </c>
      <c r="AQ558" s="502">
        <v>1</v>
      </c>
      <c r="AR558" s="506">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02">
        <f ca="1">COUNTIF(INDIRECT("H"&amp;(ROW()+12*(($AO558-1)*3+$AP558)-ROW())/12+5):INDIRECT("S"&amp;(ROW()+12*(($AO558-1)*3+$AP558)-ROW())/12+5),AR558)</f>
        <v>0</v>
      </c>
      <c r="AT558" s="506"/>
      <c r="AV558" s="502">
        <f ca="1">IF(AND(AR558&gt;0,AS558&gt;0),COUNTIF(AV$6:AV557,"&gt;0")+1,0)</f>
        <v>0</v>
      </c>
    </row>
    <row r="559" spans="41:48">
      <c r="AO559" s="502">
        <v>16</v>
      </c>
      <c r="AP559" s="502">
        <v>2</v>
      </c>
      <c r="AQ559" s="502">
        <v>2</v>
      </c>
      <c r="AR559" s="506">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02">
        <f ca="1">COUNTIF(INDIRECT("H"&amp;(ROW()+12*(($AO559-1)*3+$AP559)-ROW())/12+5):INDIRECT("S"&amp;(ROW()+12*(($AO559-1)*3+$AP559)-ROW())/12+5),AR559)</f>
        <v>0</v>
      </c>
      <c r="AT559" s="506"/>
      <c r="AV559" s="502">
        <f ca="1">IF(AND(AR559&gt;0,AS559&gt;0),COUNTIF(AV$6:AV558,"&gt;0")+1,0)</f>
        <v>0</v>
      </c>
    </row>
    <row r="560" spans="41:48">
      <c r="AO560" s="502">
        <v>16</v>
      </c>
      <c r="AP560" s="502">
        <v>2</v>
      </c>
      <c r="AQ560" s="502">
        <v>3</v>
      </c>
      <c r="AR560" s="506">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02">
        <f ca="1">COUNTIF(INDIRECT("H"&amp;(ROW()+12*(($AO560-1)*3+$AP560)-ROW())/12+5):INDIRECT("S"&amp;(ROW()+12*(($AO560-1)*3+$AP560)-ROW())/12+5),AR560)</f>
        <v>0</v>
      </c>
      <c r="AT560" s="506"/>
      <c r="AV560" s="502">
        <f ca="1">IF(AND(AR560&gt;0,AS560&gt;0),COUNTIF(AV$6:AV559,"&gt;0")+1,0)</f>
        <v>0</v>
      </c>
    </row>
    <row r="561" spans="41:48">
      <c r="AO561" s="502">
        <v>16</v>
      </c>
      <c r="AP561" s="502">
        <v>2</v>
      </c>
      <c r="AQ561" s="502">
        <v>4</v>
      </c>
      <c r="AR561" s="506">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02">
        <f ca="1">COUNTIF(INDIRECT("H"&amp;(ROW()+12*(($AO561-1)*3+$AP561)-ROW())/12+5):INDIRECT("S"&amp;(ROW()+12*(($AO561-1)*3+$AP561)-ROW())/12+5),AR561)</f>
        <v>0</v>
      </c>
      <c r="AT561" s="506"/>
      <c r="AV561" s="502">
        <f ca="1">IF(AND(AR561&gt;0,AS561&gt;0),COUNTIF(AV$6:AV560,"&gt;0")+1,0)</f>
        <v>0</v>
      </c>
    </row>
    <row r="562" spans="41:48">
      <c r="AO562" s="502">
        <v>16</v>
      </c>
      <c r="AP562" s="502">
        <v>2</v>
      </c>
      <c r="AQ562" s="502">
        <v>5</v>
      </c>
      <c r="AR562" s="506">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02">
        <f ca="1">COUNTIF(INDIRECT("H"&amp;(ROW()+12*(($AO562-1)*3+$AP562)-ROW())/12+5):INDIRECT("S"&amp;(ROW()+12*(($AO562-1)*3+$AP562)-ROW())/12+5),AR562)</f>
        <v>0</v>
      </c>
      <c r="AT562" s="506"/>
      <c r="AV562" s="502">
        <f ca="1">IF(AND(AR562&gt;0,AS562&gt;0),COUNTIF(AV$6:AV561,"&gt;0")+1,0)</f>
        <v>0</v>
      </c>
    </row>
    <row r="563" spans="41:48">
      <c r="AO563" s="502">
        <v>16</v>
      </c>
      <c r="AP563" s="502">
        <v>2</v>
      </c>
      <c r="AQ563" s="502">
        <v>6</v>
      </c>
      <c r="AR563" s="506">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02">
        <f ca="1">COUNTIF(INDIRECT("H"&amp;(ROW()+12*(($AO563-1)*3+$AP563)-ROW())/12+5):INDIRECT("S"&amp;(ROW()+12*(($AO563-1)*3+$AP563)-ROW())/12+5),AR563)</f>
        <v>0</v>
      </c>
      <c r="AT563" s="506"/>
      <c r="AV563" s="502">
        <f ca="1">IF(AND(AR563&gt;0,AS563&gt;0),COUNTIF(AV$6:AV562,"&gt;0")+1,0)</f>
        <v>0</v>
      </c>
    </row>
    <row r="564" spans="41:48">
      <c r="AO564" s="502">
        <v>16</v>
      </c>
      <c r="AP564" s="502">
        <v>2</v>
      </c>
      <c r="AQ564" s="502">
        <v>7</v>
      </c>
      <c r="AR564" s="506">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02">
        <f ca="1">COUNTIF(INDIRECT("H"&amp;(ROW()+12*(($AO564-1)*3+$AP564)-ROW())/12+5):INDIRECT("S"&amp;(ROW()+12*(($AO564-1)*3+$AP564)-ROW())/12+5),AR564)</f>
        <v>0</v>
      </c>
      <c r="AT564" s="506"/>
      <c r="AV564" s="502">
        <f ca="1">IF(AND(AR564&gt;0,AS564&gt;0),COUNTIF(AV$6:AV563,"&gt;0")+1,0)</f>
        <v>0</v>
      </c>
    </row>
    <row r="565" spans="41:48">
      <c r="AO565" s="502">
        <v>16</v>
      </c>
      <c r="AP565" s="502">
        <v>2</v>
      </c>
      <c r="AQ565" s="502">
        <v>8</v>
      </c>
      <c r="AR565" s="506">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02">
        <f ca="1">COUNTIF(INDIRECT("H"&amp;(ROW()+12*(($AO565-1)*3+$AP565)-ROW())/12+5):INDIRECT("S"&amp;(ROW()+12*(($AO565-1)*3+$AP565)-ROW())/12+5),AR565)</f>
        <v>0</v>
      </c>
      <c r="AT565" s="506"/>
      <c r="AV565" s="502">
        <f ca="1">IF(AND(AR565&gt;0,AS565&gt;0),COUNTIF(AV$6:AV564,"&gt;0")+1,0)</f>
        <v>0</v>
      </c>
    </row>
    <row r="566" spans="41:48">
      <c r="AO566" s="502">
        <v>16</v>
      </c>
      <c r="AP566" s="502">
        <v>2</v>
      </c>
      <c r="AQ566" s="502">
        <v>9</v>
      </c>
      <c r="AR566" s="506">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02">
        <f ca="1">COUNTIF(INDIRECT("H"&amp;(ROW()+12*(($AO566-1)*3+$AP566)-ROW())/12+5):INDIRECT("S"&amp;(ROW()+12*(($AO566-1)*3+$AP566)-ROW())/12+5),AR566)</f>
        <v>0</v>
      </c>
      <c r="AT566" s="506"/>
      <c r="AV566" s="502">
        <f ca="1">IF(AND(AR566&gt;0,AS566&gt;0),COUNTIF(AV$6:AV565,"&gt;0")+1,0)</f>
        <v>0</v>
      </c>
    </row>
    <row r="567" spans="41:48">
      <c r="AO567" s="502">
        <v>16</v>
      </c>
      <c r="AP567" s="502">
        <v>2</v>
      </c>
      <c r="AQ567" s="502">
        <v>10</v>
      </c>
      <c r="AR567" s="506">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02">
        <f ca="1">COUNTIF(INDIRECT("H"&amp;(ROW()+12*(($AO567-1)*3+$AP567)-ROW())/12+5):INDIRECT("S"&amp;(ROW()+12*(($AO567-1)*3+$AP567)-ROW())/12+5),AR567)</f>
        <v>0</v>
      </c>
      <c r="AT567" s="506"/>
      <c r="AV567" s="502">
        <f ca="1">IF(AND(AR567&gt;0,AS567&gt;0),COUNTIF(AV$6:AV566,"&gt;0")+1,0)</f>
        <v>0</v>
      </c>
    </row>
    <row r="568" spans="41:48">
      <c r="AO568" s="502">
        <v>16</v>
      </c>
      <c r="AP568" s="502">
        <v>2</v>
      </c>
      <c r="AQ568" s="502">
        <v>11</v>
      </c>
      <c r="AR568" s="506">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02">
        <f ca="1">COUNTIF(INDIRECT("H"&amp;(ROW()+12*(($AO568-1)*3+$AP568)-ROW())/12+5):INDIRECT("S"&amp;(ROW()+12*(($AO568-1)*3+$AP568)-ROW())/12+5),AR568)</f>
        <v>0</v>
      </c>
      <c r="AT568" s="506"/>
      <c r="AV568" s="502">
        <f ca="1">IF(AND(AR568&gt;0,AS568&gt;0),COUNTIF(AV$6:AV567,"&gt;0")+1,0)</f>
        <v>0</v>
      </c>
    </row>
    <row r="569" spans="41:48">
      <c r="AO569" s="502">
        <v>16</v>
      </c>
      <c r="AP569" s="502">
        <v>2</v>
      </c>
      <c r="AQ569" s="502">
        <v>12</v>
      </c>
      <c r="AR569" s="506">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02">
        <f ca="1">COUNTIF(INDIRECT("H"&amp;(ROW()+12*(($AO569-1)*3+$AP569)-ROW())/12+5):INDIRECT("S"&amp;(ROW()+12*(($AO569-1)*3+$AP569)-ROW())/12+5),AR569)</f>
        <v>0</v>
      </c>
      <c r="AT569" s="506"/>
      <c r="AV569" s="502">
        <f ca="1">IF(AND(AR569&gt;0,AS569&gt;0),COUNTIF(AV$6:AV568,"&gt;0")+1,0)</f>
        <v>0</v>
      </c>
    </row>
    <row r="570" spans="41:48">
      <c r="AO570" s="502">
        <v>16</v>
      </c>
      <c r="AP570" s="502">
        <v>3</v>
      </c>
      <c r="AQ570" s="502">
        <v>1</v>
      </c>
      <c r="AR570" s="506">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02">
        <f ca="1">COUNTIF(INDIRECT("H"&amp;(ROW()+12*(($AO570-1)*3+$AP570)-ROW())/12+5):INDIRECT("S"&amp;(ROW()+12*(($AO570-1)*3+$AP570)-ROW())/12+5),AR570)</f>
        <v>0</v>
      </c>
      <c r="AT570" s="506"/>
      <c r="AV570" s="502">
        <f ca="1">IF(AND(AR570&gt;0,AS570&gt;0),COUNTIF(AV$6:AV569,"&gt;0")+1,0)</f>
        <v>0</v>
      </c>
    </row>
    <row r="571" spans="41:48">
      <c r="AO571" s="502">
        <v>16</v>
      </c>
      <c r="AP571" s="502">
        <v>3</v>
      </c>
      <c r="AQ571" s="502">
        <v>2</v>
      </c>
      <c r="AR571" s="506">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02">
        <f ca="1">COUNTIF(INDIRECT("H"&amp;(ROW()+12*(($AO571-1)*3+$AP571)-ROW())/12+5):INDIRECT("S"&amp;(ROW()+12*(($AO571-1)*3+$AP571)-ROW())/12+5),AR571)</f>
        <v>0</v>
      </c>
      <c r="AT571" s="506"/>
      <c r="AV571" s="502">
        <f ca="1">IF(AND(AR571&gt;0,AS571&gt;0),COUNTIF(AV$6:AV570,"&gt;0")+1,0)</f>
        <v>0</v>
      </c>
    </row>
    <row r="572" spans="41:48">
      <c r="AO572" s="502">
        <v>16</v>
      </c>
      <c r="AP572" s="502">
        <v>3</v>
      </c>
      <c r="AQ572" s="502">
        <v>3</v>
      </c>
      <c r="AR572" s="506">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02">
        <f ca="1">COUNTIF(INDIRECT("H"&amp;(ROW()+12*(($AO572-1)*3+$AP572)-ROW())/12+5):INDIRECT("S"&amp;(ROW()+12*(($AO572-1)*3+$AP572)-ROW())/12+5),AR572)</f>
        <v>0</v>
      </c>
      <c r="AT572" s="506"/>
      <c r="AV572" s="502">
        <f ca="1">IF(AND(AR572&gt;0,AS572&gt;0),COUNTIF(AV$6:AV571,"&gt;0")+1,0)</f>
        <v>0</v>
      </c>
    </row>
    <row r="573" spans="41:48">
      <c r="AO573" s="502">
        <v>16</v>
      </c>
      <c r="AP573" s="502">
        <v>3</v>
      </c>
      <c r="AQ573" s="502">
        <v>4</v>
      </c>
      <c r="AR573" s="506">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02">
        <f ca="1">COUNTIF(INDIRECT("H"&amp;(ROW()+12*(($AO573-1)*3+$AP573)-ROW())/12+5):INDIRECT("S"&amp;(ROW()+12*(($AO573-1)*3+$AP573)-ROW())/12+5),AR573)</f>
        <v>0</v>
      </c>
      <c r="AT573" s="506"/>
      <c r="AV573" s="502">
        <f ca="1">IF(AND(AR573&gt;0,AS573&gt;0),COUNTIF(AV$6:AV572,"&gt;0")+1,0)</f>
        <v>0</v>
      </c>
    </row>
    <row r="574" spans="41:48">
      <c r="AO574" s="502">
        <v>16</v>
      </c>
      <c r="AP574" s="502">
        <v>3</v>
      </c>
      <c r="AQ574" s="502">
        <v>5</v>
      </c>
      <c r="AR574" s="506">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02">
        <f ca="1">COUNTIF(INDIRECT("H"&amp;(ROW()+12*(($AO574-1)*3+$AP574)-ROW())/12+5):INDIRECT("S"&amp;(ROW()+12*(($AO574-1)*3+$AP574)-ROW())/12+5),AR574)</f>
        <v>0</v>
      </c>
      <c r="AT574" s="506"/>
      <c r="AV574" s="502">
        <f ca="1">IF(AND(AR574&gt;0,AS574&gt;0),COUNTIF(AV$6:AV573,"&gt;0")+1,0)</f>
        <v>0</v>
      </c>
    </row>
    <row r="575" spans="41:48">
      <c r="AO575" s="502">
        <v>16</v>
      </c>
      <c r="AP575" s="502">
        <v>3</v>
      </c>
      <c r="AQ575" s="502">
        <v>6</v>
      </c>
      <c r="AR575" s="506">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02">
        <f ca="1">COUNTIF(INDIRECT("H"&amp;(ROW()+12*(($AO575-1)*3+$AP575)-ROW())/12+5):INDIRECT("S"&amp;(ROW()+12*(($AO575-1)*3+$AP575)-ROW())/12+5),AR575)</f>
        <v>0</v>
      </c>
      <c r="AT575" s="506"/>
      <c r="AV575" s="502">
        <f ca="1">IF(AND(AR575&gt;0,AS575&gt;0),COUNTIF(AV$6:AV574,"&gt;0")+1,0)</f>
        <v>0</v>
      </c>
    </row>
    <row r="576" spans="41:48">
      <c r="AO576" s="502">
        <v>16</v>
      </c>
      <c r="AP576" s="502">
        <v>3</v>
      </c>
      <c r="AQ576" s="502">
        <v>7</v>
      </c>
      <c r="AR576" s="506">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02">
        <f ca="1">COUNTIF(INDIRECT("H"&amp;(ROW()+12*(($AO576-1)*3+$AP576)-ROW())/12+5):INDIRECT("S"&amp;(ROW()+12*(($AO576-1)*3+$AP576)-ROW())/12+5),AR576)</f>
        <v>0</v>
      </c>
      <c r="AT576" s="506"/>
      <c r="AV576" s="502">
        <f ca="1">IF(AND(AR576&gt;0,AS576&gt;0),COUNTIF(AV$6:AV575,"&gt;0")+1,0)</f>
        <v>0</v>
      </c>
    </row>
    <row r="577" spans="41:48">
      <c r="AO577" s="502">
        <v>16</v>
      </c>
      <c r="AP577" s="502">
        <v>3</v>
      </c>
      <c r="AQ577" s="502">
        <v>8</v>
      </c>
      <c r="AR577" s="506">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02">
        <f ca="1">COUNTIF(INDIRECT("H"&amp;(ROW()+12*(($AO577-1)*3+$AP577)-ROW())/12+5):INDIRECT("S"&amp;(ROW()+12*(($AO577-1)*3+$AP577)-ROW())/12+5),AR577)</f>
        <v>0</v>
      </c>
      <c r="AT577" s="506"/>
      <c r="AV577" s="502">
        <f ca="1">IF(AND(AR577&gt;0,AS577&gt;0),COUNTIF(AV$6:AV576,"&gt;0")+1,0)</f>
        <v>0</v>
      </c>
    </row>
    <row r="578" spans="41:48">
      <c r="AO578" s="502">
        <v>16</v>
      </c>
      <c r="AP578" s="502">
        <v>3</v>
      </c>
      <c r="AQ578" s="502">
        <v>9</v>
      </c>
      <c r="AR578" s="506">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02">
        <f ca="1">COUNTIF(INDIRECT("H"&amp;(ROW()+12*(($AO578-1)*3+$AP578)-ROW())/12+5):INDIRECT("S"&amp;(ROW()+12*(($AO578-1)*3+$AP578)-ROW())/12+5),AR578)</f>
        <v>0</v>
      </c>
      <c r="AT578" s="506"/>
      <c r="AV578" s="502">
        <f ca="1">IF(AND(AR578&gt;0,AS578&gt;0),COUNTIF(AV$6:AV577,"&gt;0")+1,0)</f>
        <v>0</v>
      </c>
    </row>
    <row r="579" spans="41:48">
      <c r="AO579" s="502">
        <v>16</v>
      </c>
      <c r="AP579" s="502">
        <v>3</v>
      </c>
      <c r="AQ579" s="502">
        <v>10</v>
      </c>
      <c r="AR579" s="506">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02">
        <f ca="1">COUNTIF(INDIRECT("H"&amp;(ROW()+12*(($AO579-1)*3+$AP579)-ROW())/12+5):INDIRECT("S"&amp;(ROW()+12*(($AO579-1)*3+$AP579)-ROW())/12+5),AR579)</f>
        <v>0</v>
      </c>
      <c r="AT579" s="506"/>
      <c r="AV579" s="502">
        <f ca="1">IF(AND(AR579&gt;0,AS579&gt;0),COUNTIF(AV$6:AV578,"&gt;0")+1,0)</f>
        <v>0</v>
      </c>
    </row>
    <row r="580" spans="41:48">
      <c r="AO580" s="502">
        <v>16</v>
      </c>
      <c r="AP580" s="502">
        <v>3</v>
      </c>
      <c r="AQ580" s="502">
        <v>11</v>
      </c>
      <c r="AR580" s="506">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02">
        <f ca="1">COUNTIF(INDIRECT("H"&amp;(ROW()+12*(($AO580-1)*3+$AP580)-ROW())/12+5):INDIRECT("S"&amp;(ROW()+12*(($AO580-1)*3+$AP580)-ROW())/12+5),AR580)</f>
        <v>0</v>
      </c>
      <c r="AT580" s="506"/>
      <c r="AV580" s="502">
        <f ca="1">IF(AND(AR580&gt;0,AS580&gt;0),COUNTIF(AV$6:AV579,"&gt;0")+1,0)</f>
        <v>0</v>
      </c>
    </row>
    <row r="581" spans="41:48">
      <c r="AO581" s="502">
        <v>16</v>
      </c>
      <c r="AP581" s="502">
        <v>3</v>
      </c>
      <c r="AQ581" s="502">
        <v>12</v>
      </c>
      <c r="AR581" s="506">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02">
        <f ca="1">COUNTIF(INDIRECT("H"&amp;(ROW()+12*(($AO581-1)*3+$AP581)-ROW())/12+5):INDIRECT("S"&amp;(ROW()+12*(($AO581-1)*3+$AP581)-ROW())/12+5),AR581)</f>
        <v>0</v>
      </c>
      <c r="AT581" s="506"/>
      <c r="AV581" s="502">
        <f ca="1">IF(AND(AR581&gt;0,AS581&gt;0),COUNTIF(AV$6:AV580,"&gt;0")+1,0)</f>
        <v>0</v>
      </c>
    </row>
    <row r="582" spans="41:48">
      <c r="AO582" s="502">
        <v>17</v>
      </c>
      <c r="AP582" s="502">
        <v>1</v>
      </c>
      <c r="AQ582" s="502">
        <v>1</v>
      </c>
      <c r="AR582" s="506">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02">
        <f ca="1">COUNTIF(INDIRECT("H"&amp;(ROW()+12*(($AO582-1)*3+$AP582)-ROW())/12+5):INDIRECT("S"&amp;(ROW()+12*(($AO582-1)*3+$AP582)-ROW())/12+5),AR582)</f>
        <v>0</v>
      </c>
      <c r="AT582" s="506"/>
      <c r="AV582" s="502">
        <f ca="1">IF(AND(AR582&gt;0,AS582&gt;0),COUNTIF(AV$6:AV581,"&gt;0")+1,0)</f>
        <v>0</v>
      </c>
    </row>
    <row r="583" spans="41:48">
      <c r="AO583" s="502">
        <v>17</v>
      </c>
      <c r="AP583" s="502">
        <v>1</v>
      </c>
      <c r="AQ583" s="502">
        <v>2</v>
      </c>
      <c r="AR583" s="506">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02">
        <f ca="1">COUNTIF(INDIRECT("H"&amp;(ROW()+12*(($AO583-1)*3+$AP583)-ROW())/12+5):INDIRECT("S"&amp;(ROW()+12*(($AO583-1)*3+$AP583)-ROW())/12+5),AR583)</f>
        <v>0</v>
      </c>
      <c r="AT583" s="506"/>
      <c r="AV583" s="502">
        <f ca="1">IF(AND(AR583&gt;0,AS583&gt;0),COUNTIF(AV$6:AV582,"&gt;0")+1,0)</f>
        <v>0</v>
      </c>
    </row>
    <row r="584" spans="41:48">
      <c r="AO584" s="502">
        <v>17</v>
      </c>
      <c r="AP584" s="502">
        <v>1</v>
      </c>
      <c r="AQ584" s="502">
        <v>3</v>
      </c>
      <c r="AR584" s="506">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02">
        <f ca="1">COUNTIF(INDIRECT("H"&amp;(ROW()+12*(($AO584-1)*3+$AP584)-ROW())/12+5):INDIRECT("S"&amp;(ROW()+12*(($AO584-1)*3+$AP584)-ROW())/12+5),AR584)</f>
        <v>0</v>
      </c>
      <c r="AT584" s="506"/>
      <c r="AV584" s="502">
        <f ca="1">IF(AND(AR584&gt;0,AS584&gt;0),COUNTIF(AV$6:AV583,"&gt;0")+1,0)</f>
        <v>0</v>
      </c>
    </row>
    <row r="585" spans="41:48">
      <c r="AO585" s="502">
        <v>17</v>
      </c>
      <c r="AP585" s="502">
        <v>1</v>
      </c>
      <c r="AQ585" s="502">
        <v>4</v>
      </c>
      <c r="AR585" s="506">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02">
        <f ca="1">COUNTIF(INDIRECT("H"&amp;(ROW()+12*(($AO585-1)*3+$AP585)-ROW())/12+5):INDIRECT("S"&amp;(ROW()+12*(($AO585-1)*3+$AP585)-ROW())/12+5),AR585)</f>
        <v>0</v>
      </c>
      <c r="AT585" s="506"/>
      <c r="AV585" s="502">
        <f ca="1">IF(AND(AR585&gt;0,AS585&gt;0),COUNTIF(AV$6:AV584,"&gt;0")+1,0)</f>
        <v>0</v>
      </c>
    </row>
    <row r="586" spans="41:48">
      <c r="AO586" s="502">
        <v>17</v>
      </c>
      <c r="AP586" s="502">
        <v>1</v>
      </c>
      <c r="AQ586" s="502">
        <v>5</v>
      </c>
      <c r="AR586" s="506">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02">
        <f ca="1">COUNTIF(INDIRECT("H"&amp;(ROW()+12*(($AO586-1)*3+$AP586)-ROW())/12+5):INDIRECT("S"&amp;(ROW()+12*(($AO586-1)*3+$AP586)-ROW())/12+5),AR586)</f>
        <v>0</v>
      </c>
      <c r="AT586" s="506"/>
      <c r="AV586" s="502">
        <f ca="1">IF(AND(AR586&gt;0,AS586&gt;0),COUNTIF(AV$6:AV585,"&gt;0")+1,0)</f>
        <v>0</v>
      </c>
    </row>
    <row r="587" spans="41:48">
      <c r="AO587" s="502">
        <v>17</v>
      </c>
      <c r="AP587" s="502">
        <v>1</v>
      </c>
      <c r="AQ587" s="502">
        <v>6</v>
      </c>
      <c r="AR587" s="506">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02">
        <f ca="1">COUNTIF(INDIRECT("H"&amp;(ROW()+12*(($AO587-1)*3+$AP587)-ROW())/12+5):INDIRECT("S"&amp;(ROW()+12*(($AO587-1)*3+$AP587)-ROW())/12+5),AR587)</f>
        <v>0</v>
      </c>
      <c r="AT587" s="506"/>
      <c r="AV587" s="502">
        <f ca="1">IF(AND(AR587&gt;0,AS587&gt;0),COUNTIF(AV$6:AV586,"&gt;0")+1,0)</f>
        <v>0</v>
      </c>
    </row>
    <row r="588" spans="41:48">
      <c r="AO588" s="502">
        <v>17</v>
      </c>
      <c r="AP588" s="502">
        <v>1</v>
      </c>
      <c r="AQ588" s="502">
        <v>7</v>
      </c>
      <c r="AR588" s="506">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02">
        <f ca="1">COUNTIF(INDIRECT("H"&amp;(ROW()+12*(($AO588-1)*3+$AP588)-ROW())/12+5):INDIRECT("S"&amp;(ROW()+12*(($AO588-1)*3+$AP588)-ROW())/12+5),AR588)</f>
        <v>0</v>
      </c>
      <c r="AT588" s="506"/>
      <c r="AV588" s="502">
        <f ca="1">IF(AND(AR588&gt;0,AS588&gt;0),COUNTIF(AV$6:AV587,"&gt;0")+1,0)</f>
        <v>0</v>
      </c>
    </row>
    <row r="589" spans="41:48">
      <c r="AO589" s="502">
        <v>17</v>
      </c>
      <c r="AP589" s="502">
        <v>1</v>
      </c>
      <c r="AQ589" s="502">
        <v>8</v>
      </c>
      <c r="AR589" s="506">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02">
        <f ca="1">COUNTIF(INDIRECT("H"&amp;(ROW()+12*(($AO589-1)*3+$AP589)-ROW())/12+5):INDIRECT("S"&amp;(ROW()+12*(($AO589-1)*3+$AP589)-ROW())/12+5),AR589)</f>
        <v>0</v>
      </c>
      <c r="AT589" s="506"/>
      <c r="AV589" s="502">
        <f ca="1">IF(AND(AR589&gt;0,AS589&gt;0),COUNTIF(AV$6:AV588,"&gt;0")+1,0)</f>
        <v>0</v>
      </c>
    </row>
    <row r="590" spans="41:48">
      <c r="AO590" s="502">
        <v>17</v>
      </c>
      <c r="AP590" s="502">
        <v>1</v>
      </c>
      <c r="AQ590" s="502">
        <v>9</v>
      </c>
      <c r="AR590" s="506">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02">
        <f ca="1">COUNTIF(INDIRECT("H"&amp;(ROW()+12*(($AO590-1)*3+$AP590)-ROW())/12+5):INDIRECT("S"&amp;(ROW()+12*(($AO590-1)*3+$AP590)-ROW())/12+5),AR590)</f>
        <v>0</v>
      </c>
      <c r="AT590" s="506"/>
      <c r="AV590" s="502">
        <f ca="1">IF(AND(AR590&gt;0,AS590&gt;0),COUNTIF(AV$6:AV589,"&gt;0")+1,0)</f>
        <v>0</v>
      </c>
    </row>
    <row r="591" spans="41:48">
      <c r="AO591" s="502">
        <v>17</v>
      </c>
      <c r="AP591" s="502">
        <v>1</v>
      </c>
      <c r="AQ591" s="502">
        <v>10</v>
      </c>
      <c r="AR591" s="506">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02">
        <f ca="1">COUNTIF(INDIRECT("H"&amp;(ROW()+12*(($AO591-1)*3+$AP591)-ROW())/12+5):INDIRECT("S"&amp;(ROW()+12*(($AO591-1)*3+$AP591)-ROW())/12+5),AR591)</f>
        <v>0</v>
      </c>
      <c r="AT591" s="506"/>
      <c r="AV591" s="502">
        <f ca="1">IF(AND(AR591&gt;0,AS591&gt;0),COUNTIF(AV$6:AV590,"&gt;0")+1,0)</f>
        <v>0</v>
      </c>
    </row>
    <row r="592" spans="41:48">
      <c r="AO592" s="502">
        <v>17</v>
      </c>
      <c r="AP592" s="502">
        <v>1</v>
      </c>
      <c r="AQ592" s="502">
        <v>11</v>
      </c>
      <c r="AR592" s="506">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02">
        <f ca="1">COUNTIF(INDIRECT("H"&amp;(ROW()+12*(($AO592-1)*3+$AP592)-ROW())/12+5):INDIRECT("S"&amp;(ROW()+12*(($AO592-1)*3+$AP592)-ROW())/12+5),AR592)</f>
        <v>0</v>
      </c>
      <c r="AT592" s="506"/>
      <c r="AV592" s="502">
        <f ca="1">IF(AND(AR592&gt;0,AS592&gt;0),COUNTIF(AV$6:AV591,"&gt;0")+1,0)</f>
        <v>0</v>
      </c>
    </row>
    <row r="593" spans="41:48">
      <c r="AO593" s="502">
        <v>17</v>
      </c>
      <c r="AP593" s="502">
        <v>1</v>
      </c>
      <c r="AQ593" s="502">
        <v>12</v>
      </c>
      <c r="AR593" s="506">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02">
        <f ca="1">COUNTIF(INDIRECT("H"&amp;(ROW()+12*(($AO593-1)*3+$AP593)-ROW())/12+5):INDIRECT("S"&amp;(ROW()+12*(($AO593-1)*3+$AP593)-ROW())/12+5),AR593)</f>
        <v>0</v>
      </c>
      <c r="AT593" s="506"/>
      <c r="AV593" s="502">
        <f ca="1">IF(AND(AR593&gt;0,AS593&gt;0),COUNTIF(AV$6:AV592,"&gt;0")+1,0)</f>
        <v>0</v>
      </c>
    </row>
    <row r="594" spans="41:48">
      <c r="AO594" s="502">
        <v>17</v>
      </c>
      <c r="AP594" s="502">
        <v>2</v>
      </c>
      <c r="AQ594" s="502">
        <v>1</v>
      </c>
      <c r="AR594" s="506">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02">
        <f ca="1">COUNTIF(INDIRECT("H"&amp;(ROW()+12*(($AO594-1)*3+$AP594)-ROW())/12+5):INDIRECT("S"&amp;(ROW()+12*(($AO594-1)*3+$AP594)-ROW())/12+5),AR594)</f>
        <v>0</v>
      </c>
      <c r="AT594" s="506"/>
      <c r="AV594" s="502">
        <f ca="1">IF(AND(AR594&gt;0,AS594&gt;0),COUNTIF(AV$6:AV593,"&gt;0")+1,0)</f>
        <v>0</v>
      </c>
    </row>
    <row r="595" spans="41:48">
      <c r="AO595" s="502">
        <v>17</v>
      </c>
      <c r="AP595" s="502">
        <v>2</v>
      </c>
      <c r="AQ595" s="502">
        <v>2</v>
      </c>
      <c r="AR595" s="506">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02">
        <f ca="1">COUNTIF(INDIRECT("H"&amp;(ROW()+12*(($AO595-1)*3+$AP595)-ROW())/12+5):INDIRECT("S"&amp;(ROW()+12*(($AO595-1)*3+$AP595)-ROW())/12+5),AR595)</f>
        <v>0</v>
      </c>
      <c r="AT595" s="506"/>
      <c r="AV595" s="502">
        <f ca="1">IF(AND(AR595&gt;0,AS595&gt;0),COUNTIF(AV$6:AV594,"&gt;0")+1,0)</f>
        <v>0</v>
      </c>
    </row>
    <row r="596" spans="41:48">
      <c r="AO596" s="502">
        <v>17</v>
      </c>
      <c r="AP596" s="502">
        <v>2</v>
      </c>
      <c r="AQ596" s="502">
        <v>3</v>
      </c>
      <c r="AR596" s="506">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02">
        <f ca="1">COUNTIF(INDIRECT("H"&amp;(ROW()+12*(($AO596-1)*3+$AP596)-ROW())/12+5):INDIRECT("S"&amp;(ROW()+12*(($AO596-1)*3+$AP596)-ROW())/12+5),AR596)</f>
        <v>0</v>
      </c>
      <c r="AT596" s="506"/>
      <c r="AV596" s="502">
        <f ca="1">IF(AND(AR596&gt;0,AS596&gt;0),COUNTIF(AV$6:AV595,"&gt;0")+1,0)</f>
        <v>0</v>
      </c>
    </row>
    <row r="597" spans="41:48">
      <c r="AO597" s="502">
        <v>17</v>
      </c>
      <c r="AP597" s="502">
        <v>2</v>
      </c>
      <c r="AQ597" s="502">
        <v>4</v>
      </c>
      <c r="AR597" s="506">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02">
        <f ca="1">COUNTIF(INDIRECT("H"&amp;(ROW()+12*(($AO597-1)*3+$AP597)-ROW())/12+5):INDIRECT("S"&amp;(ROW()+12*(($AO597-1)*3+$AP597)-ROW())/12+5),AR597)</f>
        <v>0</v>
      </c>
      <c r="AT597" s="506"/>
      <c r="AV597" s="502">
        <f ca="1">IF(AND(AR597&gt;0,AS597&gt;0),COUNTIF(AV$6:AV596,"&gt;0")+1,0)</f>
        <v>0</v>
      </c>
    </row>
    <row r="598" spans="41:48">
      <c r="AO598" s="502">
        <v>17</v>
      </c>
      <c r="AP598" s="502">
        <v>2</v>
      </c>
      <c r="AQ598" s="502">
        <v>5</v>
      </c>
      <c r="AR598" s="506">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02">
        <f ca="1">COUNTIF(INDIRECT("H"&amp;(ROW()+12*(($AO598-1)*3+$AP598)-ROW())/12+5):INDIRECT("S"&amp;(ROW()+12*(($AO598-1)*3+$AP598)-ROW())/12+5),AR598)</f>
        <v>0</v>
      </c>
      <c r="AT598" s="506"/>
      <c r="AV598" s="502">
        <f ca="1">IF(AND(AR598&gt;0,AS598&gt;0),COUNTIF(AV$6:AV597,"&gt;0")+1,0)</f>
        <v>0</v>
      </c>
    </row>
    <row r="599" spans="41:48">
      <c r="AO599" s="502">
        <v>17</v>
      </c>
      <c r="AP599" s="502">
        <v>2</v>
      </c>
      <c r="AQ599" s="502">
        <v>6</v>
      </c>
      <c r="AR599" s="506">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02">
        <f ca="1">COUNTIF(INDIRECT("H"&amp;(ROW()+12*(($AO599-1)*3+$AP599)-ROW())/12+5):INDIRECT("S"&amp;(ROW()+12*(($AO599-1)*3+$AP599)-ROW())/12+5),AR599)</f>
        <v>0</v>
      </c>
      <c r="AT599" s="506"/>
      <c r="AV599" s="502">
        <f ca="1">IF(AND(AR599&gt;0,AS599&gt;0),COUNTIF(AV$6:AV598,"&gt;0")+1,0)</f>
        <v>0</v>
      </c>
    </row>
    <row r="600" spans="41:48">
      <c r="AO600" s="502">
        <v>17</v>
      </c>
      <c r="AP600" s="502">
        <v>2</v>
      </c>
      <c r="AQ600" s="502">
        <v>7</v>
      </c>
      <c r="AR600" s="506">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02">
        <f ca="1">COUNTIF(INDIRECT("H"&amp;(ROW()+12*(($AO600-1)*3+$AP600)-ROW())/12+5):INDIRECT("S"&amp;(ROW()+12*(($AO600-1)*3+$AP600)-ROW())/12+5),AR600)</f>
        <v>0</v>
      </c>
      <c r="AT600" s="506"/>
      <c r="AV600" s="502">
        <f ca="1">IF(AND(AR600&gt;0,AS600&gt;0),COUNTIF(AV$6:AV599,"&gt;0")+1,0)</f>
        <v>0</v>
      </c>
    </row>
    <row r="601" spans="41:48">
      <c r="AO601" s="502">
        <v>17</v>
      </c>
      <c r="AP601" s="502">
        <v>2</v>
      </c>
      <c r="AQ601" s="502">
        <v>8</v>
      </c>
      <c r="AR601" s="506">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02">
        <f ca="1">COUNTIF(INDIRECT("H"&amp;(ROW()+12*(($AO601-1)*3+$AP601)-ROW())/12+5):INDIRECT("S"&amp;(ROW()+12*(($AO601-1)*3+$AP601)-ROW())/12+5),AR601)</f>
        <v>0</v>
      </c>
      <c r="AT601" s="506"/>
      <c r="AV601" s="502">
        <f ca="1">IF(AND(AR601&gt;0,AS601&gt;0),COUNTIF(AV$6:AV600,"&gt;0")+1,0)</f>
        <v>0</v>
      </c>
    </row>
    <row r="602" spans="41:48">
      <c r="AO602" s="502">
        <v>17</v>
      </c>
      <c r="AP602" s="502">
        <v>2</v>
      </c>
      <c r="AQ602" s="502">
        <v>9</v>
      </c>
      <c r="AR602" s="506">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02">
        <f ca="1">COUNTIF(INDIRECT("H"&amp;(ROW()+12*(($AO602-1)*3+$AP602)-ROW())/12+5):INDIRECT("S"&amp;(ROW()+12*(($AO602-1)*3+$AP602)-ROW())/12+5),AR602)</f>
        <v>0</v>
      </c>
      <c r="AT602" s="506"/>
      <c r="AV602" s="502">
        <f ca="1">IF(AND(AR602&gt;0,AS602&gt;0),COUNTIF(AV$6:AV601,"&gt;0")+1,0)</f>
        <v>0</v>
      </c>
    </row>
    <row r="603" spans="41:48">
      <c r="AO603" s="502">
        <v>17</v>
      </c>
      <c r="AP603" s="502">
        <v>2</v>
      </c>
      <c r="AQ603" s="502">
        <v>10</v>
      </c>
      <c r="AR603" s="506">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02">
        <f ca="1">COUNTIF(INDIRECT("H"&amp;(ROW()+12*(($AO603-1)*3+$AP603)-ROW())/12+5):INDIRECT("S"&amp;(ROW()+12*(($AO603-1)*3+$AP603)-ROW())/12+5),AR603)</f>
        <v>0</v>
      </c>
      <c r="AT603" s="506"/>
      <c r="AV603" s="502">
        <f ca="1">IF(AND(AR603&gt;0,AS603&gt;0),COUNTIF(AV$6:AV602,"&gt;0")+1,0)</f>
        <v>0</v>
      </c>
    </row>
    <row r="604" spans="41:48">
      <c r="AO604" s="502">
        <v>17</v>
      </c>
      <c r="AP604" s="502">
        <v>2</v>
      </c>
      <c r="AQ604" s="502">
        <v>11</v>
      </c>
      <c r="AR604" s="506">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02">
        <f ca="1">COUNTIF(INDIRECT("H"&amp;(ROW()+12*(($AO604-1)*3+$AP604)-ROW())/12+5):INDIRECT("S"&amp;(ROW()+12*(($AO604-1)*3+$AP604)-ROW())/12+5),AR604)</f>
        <v>0</v>
      </c>
      <c r="AT604" s="506"/>
      <c r="AV604" s="502">
        <f ca="1">IF(AND(AR604&gt;0,AS604&gt;0),COUNTIF(AV$6:AV603,"&gt;0")+1,0)</f>
        <v>0</v>
      </c>
    </row>
    <row r="605" spans="41:48">
      <c r="AO605" s="502">
        <v>17</v>
      </c>
      <c r="AP605" s="502">
        <v>2</v>
      </c>
      <c r="AQ605" s="502">
        <v>12</v>
      </c>
      <c r="AR605" s="506">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02">
        <f ca="1">COUNTIF(INDIRECT("H"&amp;(ROW()+12*(($AO605-1)*3+$AP605)-ROW())/12+5):INDIRECT("S"&amp;(ROW()+12*(($AO605-1)*3+$AP605)-ROW())/12+5),AR605)</f>
        <v>0</v>
      </c>
      <c r="AT605" s="506"/>
      <c r="AV605" s="502">
        <f ca="1">IF(AND(AR605&gt;0,AS605&gt;0),COUNTIF(AV$6:AV604,"&gt;0")+1,0)</f>
        <v>0</v>
      </c>
    </row>
    <row r="606" spans="41:48">
      <c r="AO606" s="502">
        <v>17</v>
      </c>
      <c r="AP606" s="502">
        <v>3</v>
      </c>
      <c r="AQ606" s="502">
        <v>1</v>
      </c>
      <c r="AR606" s="506">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02">
        <f ca="1">COUNTIF(INDIRECT("H"&amp;(ROW()+12*(($AO606-1)*3+$AP606)-ROW())/12+5):INDIRECT("S"&amp;(ROW()+12*(($AO606-1)*3+$AP606)-ROW())/12+5),AR606)</f>
        <v>0</v>
      </c>
      <c r="AT606" s="506"/>
      <c r="AV606" s="502">
        <f ca="1">IF(AND(AR606&gt;0,AS606&gt;0),COUNTIF(AV$6:AV605,"&gt;0")+1,0)</f>
        <v>0</v>
      </c>
    </row>
    <row r="607" spans="41:48">
      <c r="AO607" s="502">
        <v>17</v>
      </c>
      <c r="AP607" s="502">
        <v>3</v>
      </c>
      <c r="AQ607" s="502">
        <v>2</v>
      </c>
      <c r="AR607" s="506">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02">
        <f ca="1">COUNTIF(INDIRECT("H"&amp;(ROW()+12*(($AO607-1)*3+$AP607)-ROW())/12+5):INDIRECT("S"&amp;(ROW()+12*(($AO607-1)*3+$AP607)-ROW())/12+5),AR607)</f>
        <v>0</v>
      </c>
      <c r="AT607" s="506"/>
      <c r="AV607" s="502">
        <f ca="1">IF(AND(AR607&gt;0,AS607&gt;0),COUNTIF(AV$6:AV606,"&gt;0")+1,0)</f>
        <v>0</v>
      </c>
    </row>
    <row r="608" spans="41:48">
      <c r="AO608" s="502">
        <v>17</v>
      </c>
      <c r="AP608" s="502">
        <v>3</v>
      </c>
      <c r="AQ608" s="502">
        <v>3</v>
      </c>
      <c r="AR608" s="506">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02">
        <f ca="1">COUNTIF(INDIRECT("H"&amp;(ROW()+12*(($AO608-1)*3+$AP608)-ROW())/12+5):INDIRECT("S"&amp;(ROW()+12*(($AO608-1)*3+$AP608)-ROW())/12+5),AR608)</f>
        <v>0</v>
      </c>
      <c r="AT608" s="506"/>
      <c r="AV608" s="502">
        <f ca="1">IF(AND(AR608&gt;0,AS608&gt;0),COUNTIF(AV$6:AV607,"&gt;0")+1,0)</f>
        <v>0</v>
      </c>
    </row>
    <row r="609" spans="41:48">
      <c r="AO609" s="502">
        <v>17</v>
      </c>
      <c r="AP609" s="502">
        <v>3</v>
      </c>
      <c r="AQ609" s="502">
        <v>4</v>
      </c>
      <c r="AR609" s="506">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02">
        <f ca="1">COUNTIF(INDIRECT("H"&amp;(ROW()+12*(($AO609-1)*3+$AP609)-ROW())/12+5):INDIRECT("S"&amp;(ROW()+12*(($AO609-1)*3+$AP609)-ROW())/12+5),AR609)</f>
        <v>0</v>
      </c>
      <c r="AT609" s="506"/>
      <c r="AV609" s="502">
        <f ca="1">IF(AND(AR609&gt;0,AS609&gt;0),COUNTIF(AV$6:AV608,"&gt;0")+1,0)</f>
        <v>0</v>
      </c>
    </row>
    <row r="610" spans="41:48">
      <c r="AO610" s="502">
        <v>17</v>
      </c>
      <c r="AP610" s="502">
        <v>3</v>
      </c>
      <c r="AQ610" s="502">
        <v>5</v>
      </c>
      <c r="AR610" s="506">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02">
        <f ca="1">COUNTIF(INDIRECT("H"&amp;(ROW()+12*(($AO610-1)*3+$AP610)-ROW())/12+5):INDIRECT("S"&amp;(ROW()+12*(($AO610-1)*3+$AP610)-ROW())/12+5),AR610)</f>
        <v>0</v>
      </c>
      <c r="AT610" s="506"/>
      <c r="AV610" s="502">
        <f ca="1">IF(AND(AR610&gt;0,AS610&gt;0),COUNTIF(AV$6:AV609,"&gt;0")+1,0)</f>
        <v>0</v>
      </c>
    </row>
    <row r="611" spans="41:48">
      <c r="AO611" s="502">
        <v>17</v>
      </c>
      <c r="AP611" s="502">
        <v>3</v>
      </c>
      <c r="AQ611" s="502">
        <v>6</v>
      </c>
      <c r="AR611" s="506">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02">
        <f ca="1">COUNTIF(INDIRECT("H"&amp;(ROW()+12*(($AO611-1)*3+$AP611)-ROW())/12+5):INDIRECT("S"&amp;(ROW()+12*(($AO611-1)*3+$AP611)-ROW())/12+5),AR611)</f>
        <v>0</v>
      </c>
      <c r="AT611" s="506"/>
      <c r="AV611" s="502">
        <f ca="1">IF(AND(AR611&gt;0,AS611&gt;0),COUNTIF(AV$6:AV610,"&gt;0")+1,0)</f>
        <v>0</v>
      </c>
    </row>
    <row r="612" spans="41:48">
      <c r="AO612" s="502">
        <v>17</v>
      </c>
      <c r="AP612" s="502">
        <v>3</v>
      </c>
      <c r="AQ612" s="502">
        <v>7</v>
      </c>
      <c r="AR612" s="506">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02">
        <f ca="1">COUNTIF(INDIRECT("H"&amp;(ROW()+12*(($AO612-1)*3+$AP612)-ROW())/12+5):INDIRECT("S"&amp;(ROW()+12*(($AO612-1)*3+$AP612)-ROW())/12+5),AR612)</f>
        <v>0</v>
      </c>
      <c r="AT612" s="506"/>
      <c r="AV612" s="502">
        <f ca="1">IF(AND(AR612&gt;0,AS612&gt;0),COUNTIF(AV$6:AV611,"&gt;0")+1,0)</f>
        <v>0</v>
      </c>
    </row>
    <row r="613" spans="41:48">
      <c r="AO613" s="502">
        <v>17</v>
      </c>
      <c r="AP613" s="502">
        <v>3</v>
      </c>
      <c r="AQ613" s="502">
        <v>8</v>
      </c>
      <c r="AR613" s="506">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02">
        <f ca="1">COUNTIF(INDIRECT("H"&amp;(ROW()+12*(($AO613-1)*3+$AP613)-ROW())/12+5):INDIRECT("S"&amp;(ROW()+12*(($AO613-1)*3+$AP613)-ROW())/12+5),AR613)</f>
        <v>0</v>
      </c>
      <c r="AT613" s="506"/>
      <c r="AV613" s="502">
        <f ca="1">IF(AND(AR613&gt;0,AS613&gt;0),COUNTIF(AV$6:AV612,"&gt;0")+1,0)</f>
        <v>0</v>
      </c>
    </row>
    <row r="614" spans="41:48">
      <c r="AO614" s="502">
        <v>17</v>
      </c>
      <c r="AP614" s="502">
        <v>3</v>
      </c>
      <c r="AQ614" s="502">
        <v>9</v>
      </c>
      <c r="AR614" s="506">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02">
        <f ca="1">COUNTIF(INDIRECT("H"&amp;(ROW()+12*(($AO614-1)*3+$AP614)-ROW())/12+5):INDIRECT("S"&amp;(ROW()+12*(($AO614-1)*3+$AP614)-ROW())/12+5),AR614)</f>
        <v>0</v>
      </c>
      <c r="AT614" s="506"/>
      <c r="AV614" s="502">
        <f ca="1">IF(AND(AR614&gt;0,AS614&gt;0),COUNTIF(AV$6:AV613,"&gt;0")+1,0)</f>
        <v>0</v>
      </c>
    </row>
    <row r="615" spans="41:48">
      <c r="AO615" s="502">
        <v>17</v>
      </c>
      <c r="AP615" s="502">
        <v>3</v>
      </c>
      <c r="AQ615" s="502">
        <v>10</v>
      </c>
      <c r="AR615" s="506">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02">
        <f ca="1">COUNTIF(INDIRECT("H"&amp;(ROW()+12*(($AO615-1)*3+$AP615)-ROW())/12+5):INDIRECT("S"&amp;(ROW()+12*(($AO615-1)*3+$AP615)-ROW())/12+5),AR615)</f>
        <v>0</v>
      </c>
      <c r="AT615" s="506"/>
      <c r="AV615" s="502">
        <f ca="1">IF(AND(AR615&gt;0,AS615&gt;0),COUNTIF(AV$6:AV614,"&gt;0")+1,0)</f>
        <v>0</v>
      </c>
    </row>
    <row r="616" spans="41:48">
      <c r="AO616" s="502">
        <v>17</v>
      </c>
      <c r="AP616" s="502">
        <v>3</v>
      </c>
      <c r="AQ616" s="502">
        <v>11</v>
      </c>
      <c r="AR616" s="506">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02">
        <f ca="1">COUNTIF(INDIRECT("H"&amp;(ROW()+12*(($AO616-1)*3+$AP616)-ROW())/12+5):INDIRECT("S"&amp;(ROW()+12*(($AO616-1)*3+$AP616)-ROW())/12+5),AR616)</f>
        <v>0</v>
      </c>
      <c r="AT616" s="506"/>
      <c r="AV616" s="502">
        <f ca="1">IF(AND(AR616&gt;0,AS616&gt;0),COUNTIF(AV$6:AV615,"&gt;0")+1,0)</f>
        <v>0</v>
      </c>
    </row>
    <row r="617" spans="41:48">
      <c r="AO617" s="502">
        <v>17</v>
      </c>
      <c r="AP617" s="502">
        <v>3</v>
      </c>
      <c r="AQ617" s="502">
        <v>12</v>
      </c>
      <c r="AR617" s="506">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02">
        <f ca="1">COUNTIF(INDIRECT("H"&amp;(ROW()+12*(($AO617-1)*3+$AP617)-ROW())/12+5):INDIRECT("S"&amp;(ROW()+12*(($AO617-1)*3+$AP617)-ROW())/12+5),AR617)</f>
        <v>0</v>
      </c>
      <c r="AT617" s="506"/>
      <c r="AV617" s="502">
        <f ca="1">IF(AND(AR617&gt;0,AS617&gt;0),COUNTIF(AV$6:AV616,"&gt;0")+1,0)</f>
        <v>0</v>
      </c>
    </row>
    <row r="618" spans="41:48">
      <c r="AO618" s="502">
        <v>18</v>
      </c>
      <c r="AP618" s="502">
        <v>1</v>
      </c>
      <c r="AQ618" s="502">
        <v>1</v>
      </c>
      <c r="AR618" s="506">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02">
        <f ca="1">COUNTIF(INDIRECT("H"&amp;(ROW()+12*(($AO618-1)*3+$AP618)-ROW())/12+5):INDIRECT("S"&amp;(ROW()+12*(($AO618-1)*3+$AP618)-ROW())/12+5),AR618)</f>
        <v>0</v>
      </c>
      <c r="AT618" s="506"/>
      <c r="AV618" s="502">
        <f ca="1">IF(AND(AR618&gt;0,AS618&gt;0),COUNTIF(AV$6:AV617,"&gt;0")+1,0)</f>
        <v>0</v>
      </c>
    </row>
    <row r="619" spans="41:48">
      <c r="AO619" s="502">
        <v>18</v>
      </c>
      <c r="AP619" s="502">
        <v>1</v>
      </c>
      <c r="AQ619" s="502">
        <v>2</v>
      </c>
      <c r="AR619" s="506">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02">
        <f ca="1">COUNTIF(INDIRECT("H"&amp;(ROW()+12*(($AO619-1)*3+$AP619)-ROW())/12+5):INDIRECT("S"&amp;(ROW()+12*(($AO619-1)*3+$AP619)-ROW())/12+5),AR619)</f>
        <v>0</v>
      </c>
      <c r="AT619" s="506"/>
      <c r="AV619" s="502">
        <f ca="1">IF(AND(AR619&gt;0,AS619&gt;0),COUNTIF(AV$6:AV618,"&gt;0")+1,0)</f>
        <v>0</v>
      </c>
    </row>
    <row r="620" spans="41:48">
      <c r="AO620" s="502">
        <v>18</v>
      </c>
      <c r="AP620" s="502">
        <v>1</v>
      </c>
      <c r="AQ620" s="502">
        <v>3</v>
      </c>
      <c r="AR620" s="506">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02">
        <f ca="1">COUNTIF(INDIRECT("H"&amp;(ROW()+12*(($AO620-1)*3+$AP620)-ROW())/12+5):INDIRECT("S"&amp;(ROW()+12*(($AO620-1)*3+$AP620)-ROW())/12+5),AR620)</f>
        <v>0</v>
      </c>
      <c r="AT620" s="506"/>
      <c r="AV620" s="502">
        <f ca="1">IF(AND(AR620&gt;0,AS620&gt;0),COUNTIF(AV$6:AV619,"&gt;0")+1,0)</f>
        <v>0</v>
      </c>
    </row>
    <row r="621" spans="41:48">
      <c r="AO621" s="502">
        <v>18</v>
      </c>
      <c r="AP621" s="502">
        <v>1</v>
      </c>
      <c r="AQ621" s="502">
        <v>4</v>
      </c>
      <c r="AR621" s="506">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02">
        <f ca="1">COUNTIF(INDIRECT("H"&amp;(ROW()+12*(($AO621-1)*3+$AP621)-ROW())/12+5):INDIRECT("S"&amp;(ROW()+12*(($AO621-1)*3+$AP621)-ROW())/12+5),AR621)</f>
        <v>0</v>
      </c>
      <c r="AT621" s="506"/>
      <c r="AV621" s="502">
        <f ca="1">IF(AND(AR621&gt;0,AS621&gt;0),COUNTIF(AV$6:AV620,"&gt;0")+1,0)</f>
        <v>0</v>
      </c>
    </row>
    <row r="622" spans="41:48">
      <c r="AO622" s="502">
        <v>18</v>
      </c>
      <c r="AP622" s="502">
        <v>1</v>
      </c>
      <c r="AQ622" s="502">
        <v>5</v>
      </c>
      <c r="AR622" s="506">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02">
        <f ca="1">COUNTIF(INDIRECT("H"&amp;(ROW()+12*(($AO622-1)*3+$AP622)-ROW())/12+5):INDIRECT("S"&amp;(ROW()+12*(($AO622-1)*3+$AP622)-ROW())/12+5),AR622)</f>
        <v>0</v>
      </c>
      <c r="AT622" s="506"/>
      <c r="AV622" s="502">
        <f ca="1">IF(AND(AR622&gt;0,AS622&gt;0),COUNTIF(AV$6:AV621,"&gt;0")+1,0)</f>
        <v>0</v>
      </c>
    </row>
    <row r="623" spans="41:48">
      <c r="AO623" s="502">
        <v>18</v>
      </c>
      <c r="AP623" s="502">
        <v>1</v>
      </c>
      <c r="AQ623" s="502">
        <v>6</v>
      </c>
      <c r="AR623" s="506">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02">
        <f ca="1">COUNTIF(INDIRECT("H"&amp;(ROW()+12*(($AO623-1)*3+$AP623)-ROW())/12+5):INDIRECT("S"&amp;(ROW()+12*(($AO623-1)*3+$AP623)-ROW())/12+5),AR623)</f>
        <v>0</v>
      </c>
      <c r="AT623" s="506"/>
      <c r="AV623" s="502">
        <f ca="1">IF(AND(AR623&gt;0,AS623&gt;0),COUNTIF(AV$6:AV622,"&gt;0")+1,0)</f>
        <v>0</v>
      </c>
    </row>
    <row r="624" spans="41:48">
      <c r="AO624" s="502">
        <v>18</v>
      </c>
      <c r="AP624" s="502">
        <v>1</v>
      </c>
      <c r="AQ624" s="502">
        <v>7</v>
      </c>
      <c r="AR624" s="506">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02">
        <f ca="1">COUNTIF(INDIRECT("H"&amp;(ROW()+12*(($AO624-1)*3+$AP624)-ROW())/12+5):INDIRECT("S"&amp;(ROW()+12*(($AO624-1)*3+$AP624)-ROW())/12+5),AR624)</f>
        <v>0</v>
      </c>
      <c r="AT624" s="506"/>
      <c r="AV624" s="502">
        <f ca="1">IF(AND(AR624&gt;0,AS624&gt;0),COUNTIF(AV$6:AV623,"&gt;0")+1,0)</f>
        <v>0</v>
      </c>
    </row>
    <row r="625" spans="41:48">
      <c r="AO625" s="502">
        <v>18</v>
      </c>
      <c r="AP625" s="502">
        <v>1</v>
      </c>
      <c r="AQ625" s="502">
        <v>8</v>
      </c>
      <c r="AR625" s="506">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02">
        <f ca="1">COUNTIF(INDIRECT("H"&amp;(ROW()+12*(($AO625-1)*3+$AP625)-ROW())/12+5):INDIRECT("S"&amp;(ROW()+12*(($AO625-1)*3+$AP625)-ROW())/12+5),AR625)</f>
        <v>0</v>
      </c>
      <c r="AT625" s="506"/>
      <c r="AV625" s="502">
        <f ca="1">IF(AND(AR625&gt;0,AS625&gt;0),COUNTIF(AV$6:AV624,"&gt;0")+1,0)</f>
        <v>0</v>
      </c>
    </row>
    <row r="626" spans="41:48">
      <c r="AO626" s="502">
        <v>18</v>
      </c>
      <c r="AP626" s="502">
        <v>1</v>
      </c>
      <c r="AQ626" s="502">
        <v>9</v>
      </c>
      <c r="AR626" s="506">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02">
        <f ca="1">COUNTIF(INDIRECT("H"&amp;(ROW()+12*(($AO626-1)*3+$AP626)-ROW())/12+5):INDIRECT("S"&amp;(ROW()+12*(($AO626-1)*3+$AP626)-ROW())/12+5),AR626)</f>
        <v>0</v>
      </c>
      <c r="AT626" s="506"/>
      <c r="AV626" s="502">
        <f ca="1">IF(AND(AR626&gt;0,AS626&gt;0),COUNTIF(AV$6:AV625,"&gt;0")+1,0)</f>
        <v>0</v>
      </c>
    </row>
    <row r="627" spans="41:48">
      <c r="AO627" s="502">
        <v>18</v>
      </c>
      <c r="AP627" s="502">
        <v>1</v>
      </c>
      <c r="AQ627" s="502">
        <v>10</v>
      </c>
      <c r="AR627" s="506">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02">
        <f ca="1">COUNTIF(INDIRECT("H"&amp;(ROW()+12*(($AO627-1)*3+$AP627)-ROW())/12+5):INDIRECT("S"&amp;(ROW()+12*(($AO627-1)*3+$AP627)-ROW())/12+5),AR627)</f>
        <v>0</v>
      </c>
      <c r="AT627" s="506"/>
      <c r="AV627" s="502">
        <f ca="1">IF(AND(AR627&gt;0,AS627&gt;0),COUNTIF(AV$6:AV626,"&gt;0")+1,0)</f>
        <v>0</v>
      </c>
    </row>
    <row r="628" spans="41:48">
      <c r="AO628" s="502">
        <v>18</v>
      </c>
      <c r="AP628" s="502">
        <v>1</v>
      </c>
      <c r="AQ628" s="502">
        <v>11</v>
      </c>
      <c r="AR628" s="506">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02">
        <f ca="1">COUNTIF(INDIRECT("H"&amp;(ROW()+12*(($AO628-1)*3+$AP628)-ROW())/12+5):INDIRECT("S"&amp;(ROW()+12*(($AO628-1)*3+$AP628)-ROW())/12+5),AR628)</f>
        <v>0</v>
      </c>
      <c r="AT628" s="506"/>
      <c r="AV628" s="502">
        <f ca="1">IF(AND(AR628&gt;0,AS628&gt;0),COUNTIF(AV$6:AV627,"&gt;0")+1,0)</f>
        <v>0</v>
      </c>
    </row>
    <row r="629" spans="41:48">
      <c r="AO629" s="502">
        <v>18</v>
      </c>
      <c r="AP629" s="502">
        <v>1</v>
      </c>
      <c r="AQ629" s="502">
        <v>12</v>
      </c>
      <c r="AR629" s="506">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02">
        <f ca="1">COUNTIF(INDIRECT("H"&amp;(ROW()+12*(($AO629-1)*3+$AP629)-ROW())/12+5):INDIRECT("S"&amp;(ROW()+12*(($AO629-1)*3+$AP629)-ROW())/12+5),AR629)</f>
        <v>0</v>
      </c>
      <c r="AT629" s="506"/>
      <c r="AV629" s="502">
        <f ca="1">IF(AND(AR629&gt;0,AS629&gt;0),COUNTIF(AV$6:AV628,"&gt;0")+1,0)</f>
        <v>0</v>
      </c>
    </row>
    <row r="630" spans="41:48">
      <c r="AO630" s="502">
        <v>18</v>
      </c>
      <c r="AP630" s="502">
        <v>2</v>
      </c>
      <c r="AQ630" s="502">
        <v>1</v>
      </c>
      <c r="AR630" s="506">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02">
        <f ca="1">COUNTIF(INDIRECT("H"&amp;(ROW()+12*(($AO630-1)*3+$AP630)-ROW())/12+5):INDIRECT("S"&amp;(ROW()+12*(($AO630-1)*3+$AP630)-ROW())/12+5),AR630)</f>
        <v>0</v>
      </c>
      <c r="AT630" s="506"/>
      <c r="AV630" s="502">
        <f ca="1">IF(AND(AR630&gt;0,AS630&gt;0),COUNTIF(AV$6:AV629,"&gt;0")+1,0)</f>
        <v>0</v>
      </c>
    </row>
    <row r="631" spans="41:48">
      <c r="AO631" s="502">
        <v>18</v>
      </c>
      <c r="AP631" s="502">
        <v>2</v>
      </c>
      <c r="AQ631" s="502">
        <v>2</v>
      </c>
      <c r="AR631" s="506">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02">
        <f ca="1">COUNTIF(INDIRECT("H"&amp;(ROW()+12*(($AO631-1)*3+$AP631)-ROW())/12+5):INDIRECT("S"&amp;(ROW()+12*(($AO631-1)*3+$AP631)-ROW())/12+5),AR631)</f>
        <v>0</v>
      </c>
      <c r="AT631" s="506"/>
      <c r="AV631" s="502">
        <f ca="1">IF(AND(AR631&gt;0,AS631&gt;0),COUNTIF(AV$6:AV630,"&gt;0")+1,0)</f>
        <v>0</v>
      </c>
    </row>
    <row r="632" spans="41:48">
      <c r="AO632" s="502">
        <v>18</v>
      </c>
      <c r="AP632" s="502">
        <v>2</v>
      </c>
      <c r="AQ632" s="502">
        <v>3</v>
      </c>
      <c r="AR632" s="506">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02">
        <f ca="1">COUNTIF(INDIRECT("H"&amp;(ROW()+12*(($AO632-1)*3+$AP632)-ROW())/12+5):INDIRECT("S"&amp;(ROW()+12*(($AO632-1)*3+$AP632)-ROW())/12+5),AR632)</f>
        <v>0</v>
      </c>
      <c r="AT632" s="506"/>
      <c r="AV632" s="502">
        <f ca="1">IF(AND(AR632&gt;0,AS632&gt;0),COUNTIF(AV$6:AV631,"&gt;0")+1,0)</f>
        <v>0</v>
      </c>
    </row>
    <row r="633" spans="41:48">
      <c r="AO633" s="502">
        <v>18</v>
      </c>
      <c r="AP633" s="502">
        <v>2</v>
      </c>
      <c r="AQ633" s="502">
        <v>4</v>
      </c>
      <c r="AR633" s="506">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02">
        <f ca="1">COUNTIF(INDIRECT("H"&amp;(ROW()+12*(($AO633-1)*3+$AP633)-ROW())/12+5):INDIRECT("S"&amp;(ROW()+12*(($AO633-1)*3+$AP633)-ROW())/12+5),AR633)</f>
        <v>0</v>
      </c>
      <c r="AT633" s="506"/>
      <c r="AV633" s="502">
        <f ca="1">IF(AND(AR633&gt;0,AS633&gt;0),COUNTIF(AV$6:AV632,"&gt;0")+1,0)</f>
        <v>0</v>
      </c>
    </row>
    <row r="634" spans="41:48">
      <c r="AO634" s="502">
        <v>18</v>
      </c>
      <c r="AP634" s="502">
        <v>2</v>
      </c>
      <c r="AQ634" s="502">
        <v>5</v>
      </c>
      <c r="AR634" s="506">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02">
        <f ca="1">COUNTIF(INDIRECT("H"&amp;(ROW()+12*(($AO634-1)*3+$AP634)-ROW())/12+5):INDIRECT("S"&amp;(ROW()+12*(($AO634-1)*3+$AP634)-ROW())/12+5),AR634)</f>
        <v>0</v>
      </c>
      <c r="AT634" s="506"/>
      <c r="AV634" s="502">
        <f ca="1">IF(AND(AR634&gt;0,AS634&gt;0),COUNTIF(AV$6:AV633,"&gt;0")+1,0)</f>
        <v>0</v>
      </c>
    </row>
    <row r="635" spans="41:48">
      <c r="AO635" s="502">
        <v>18</v>
      </c>
      <c r="AP635" s="502">
        <v>2</v>
      </c>
      <c r="AQ635" s="502">
        <v>6</v>
      </c>
      <c r="AR635" s="506">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02">
        <f ca="1">COUNTIF(INDIRECT("H"&amp;(ROW()+12*(($AO635-1)*3+$AP635)-ROW())/12+5):INDIRECT("S"&amp;(ROW()+12*(($AO635-1)*3+$AP635)-ROW())/12+5),AR635)</f>
        <v>0</v>
      </c>
      <c r="AT635" s="506"/>
      <c r="AV635" s="502">
        <f ca="1">IF(AND(AR635&gt;0,AS635&gt;0),COUNTIF(AV$6:AV634,"&gt;0")+1,0)</f>
        <v>0</v>
      </c>
    </row>
    <row r="636" spans="41:48">
      <c r="AO636" s="502">
        <v>18</v>
      </c>
      <c r="AP636" s="502">
        <v>2</v>
      </c>
      <c r="AQ636" s="502">
        <v>7</v>
      </c>
      <c r="AR636" s="506">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02">
        <f ca="1">COUNTIF(INDIRECT("H"&amp;(ROW()+12*(($AO636-1)*3+$AP636)-ROW())/12+5):INDIRECT("S"&amp;(ROW()+12*(($AO636-1)*3+$AP636)-ROW())/12+5),AR636)</f>
        <v>0</v>
      </c>
      <c r="AT636" s="506"/>
      <c r="AV636" s="502">
        <f ca="1">IF(AND(AR636&gt;0,AS636&gt;0),COUNTIF(AV$6:AV635,"&gt;0")+1,0)</f>
        <v>0</v>
      </c>
    </row>
    <row r="637" spans="41:48">
      <c r="AO637" s="502">
        <v>18</v>
      </c>
      <c r="AP637" s="502">
        <v>2</v>
      </c>
      <c r="AQ637" s="502">
        <v>8</v>
      </c>
      <c r="AR637" s="506">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02">
        <f ca="1">COUNTIF(INDIRECT("H"&amp;(ROW()+12*(($AO637-1)*3+$AP637)-ROW())/12+5):INDIRECT("S"&amp;(ROW()+12*(($AO637-1)*3+$AP637)-ROW())/12+5),AR637)</f>
        <v>0</v>
      </c>
      <c r="AT637" s="506"/>
      <c r="AV637" s="502">
        <f ca="1">IF(AND(AR637&gt;0,AS637&gt;0),COUNTIF(AV$6:AV636,"&gt;0")+1,0)</f>
        <v>0</v>
      </c>
    </row>
    <row r="638" spans="41:48">
      <c r="AO638" s="502">
        <v>18</v>
      </c>
      <c r="AP638" s="502">
        <v>2</v>
      </c>
      <c r="AQ638" s="502">
        <v>9</v>
      </c>
      <c r="AR638" s="506">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02">
        <f ca="1">COUNTIF(INDIRECT("H"&amp;(ROW()+12*(($AO638-1)*3+$AP638)-ROW())/12+5):INDIRECT("S"&amp;(ROW()+12*(($AO638-1)*3+$AP638)-ROW())/12+5),AR638)</f>
        <v>0</v>
      </c>
      <c r="AT638" s="506"/>
      <c r="AV638" s="502">
        <f ca="1">IF(AND(AR638&gt;0,AS638&gt;0),COUNTIF(AV$6:AV637,"&gt;0")+1,0)</f>
        <v>0</v>
      </c>
    </row>
    <row r="639" spans="41:48">
      <c r="AO639" s="502">
        <v>18</v>
      </c>
      <c r="AP639" s="502">
        <v>2</v>
      </c>
      <c r="AQ639" s="502">
        <v>10</v>
      </c>
      <c r="AR639" s="506">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02">
        <f ca="1">COUNTIF(INDIRECT("H"&amp;(ROW()+12*(($AO639-1)*3+$AP639)-ROW())/12+5):INDIRECT("S"&amp;(ROW()+12*(($AO639-1)*3+$AP639)-ROW())/12+5),AR639)</f>
        <v>0</v>
      </c>
      <c r="AT639" s="506"/>
      <c r="AV639" s="502">
        <f ca="1">IF(AND(AR639&gt;0,AS639&gt;0),COUNTIF(AV$6:AV638,"&gt;0")+1,0)</f>
        <v>0</v>
      </c>
    </row>
    <row r="640" spans="41:48">
      <c r="AO640" s="502">
        <v>18</v>
      </c>
      <c r="AP640" s="502">
        <v>2</v>
      </c>
      <c r="AQ640" s="502">
        <v>11</v>
      </c>
      <c r="AR640" s="506">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02">
        <f ca="1">COUNTIF(INDIRECT("H"&amp;(ROW()+12*(($AO640-1)*3+$AP640)-ROW())/12+5):INDIRECT("S"&amp;(ROW()+12*(($AO640-1)*3+$AP640)-ROW())/12+5),AR640)</f>
        <v>0</v>
      </c>
      <c r="AT640" s="506"/>
      <c r="AV640" s="502">
        <f ca="1">IF(AND(AR640&gt;0,AS640&gt;0),COUNTIF(AV$6:AV639,"&gt;0")+1,0)</f>
        <v>0</v>
      </c>
    </row>
    <row r="641" spans="41:48">
      <c r="AO641" s="502">
        <v>18</v>
      </c>
      <c r="AP641" s="502">
        <v>2</v>
      </c>
      <c r="AQ641" s="502">
        <v>12</v>
      </c>
      <c r="AR641" s="506">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02">
        <f ca="1">COUNTIF(INDIRECT("H"&amp;(ROW()+12*(($AO641-1)*3+$AP641)-ROW())/12+5):INDIRECT("S"&amp;(ROW()+12*(($AO641-1)*3+$AP641)-ROW())/12+5),AR641)</f>
        <v>0</v>
      </c>
      <c r="AT641" s="506"/>
      <c r="AV641" s="502">
        <f ca="1">IF(AND(AR641&gt;0,AS641&gt;0),COUNTIF(AV$6:AV640,"&gt;0")+1,0)</f>
        <v>0</v>
      </c>
    </row>
    <row r="642" spans="41:48">
      <c r="AO642" s="502">
        <v>18</v>
      </c>
      <c r="AP642" s="502">
        <v>3</v>
      </c>
      <c r="AQ642" s="502">
        <v>1</v>
      </c>
      <c r="AR642" s="506">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02">
        <f ca="1">COUNTIF(INDIRECT("H"&amp;(ROW()+12*(($AO642-1)*3+$AP642)-ROW())/12+5):INDIRECT("S"&amp;(ROW()+12*(($AO642-1)*3+$AP642)-ROW())/12+5),AR642)</f>
        <v>0</v>
      </c>
      <c r="AT642" s="506"/>
      <c r="AV642" s="502">
        <f ca="1">IF(AND(AR642&gt;0,AS642&gt;0),COUNTIF(AV$6:AV641,"&gt;0")+1,0)</f>
        <v>0</v>
      </c>
    </row>
    <row r="643" spans="41:48">
      <c r="AO643" s="502">
        <v>18</v>
      </c>
      <c r="AP643" s="502">
        <v>3</v>
      </c>
      <c r="AQ643" s="502">
        <v>2</v>
      </c>
      <c r="AR643" s="506">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02">
        <f ca="1">COUNTIF(INDIRECT("H"&amp;(ROW()+12*(($AO643-1)*3+$AP643)-ROW())/12+5):INDIRECT("S"&amp;(ROW()+12*(($AO643-1)*3+$AP643)-ROW())/12+5),AR643)</f>
        <v>0</v>
      </c>
      <c r="AT643" s="506"/>
      <c r="AV643" s="502">
        <f ca="1">IF(AND(AR643&gt;0,AS643&gt;0),COUNTIF(AV$6:AV642,"&gt;0")+1,0)</f>
        <v>0</v>
      </c>
    </row>
    <row r="644" spans="41:48">
      <c r="AO644" s="502">
        <v>18</v>
      </c>
      <c r="AP644" s="502">
        <v>3</v>
      </c>
      <c r="AQ644" s="502">
        <v>3</v>
      </c>
      <c r="AR644" s="506">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02">
        <f ca="1">COUNTIF(INDIRECT("H"&amp;(ROW()+12*(($AO644-1)*3+$AP644)-ROW())/12+5):INDIRECT("S"&amp;(ROW()+12*(($AO644-1)*3+$AP644)-ROW())/12+5),AR644)</f>
        <v>0</v>
      </c>
      <c r="AT644" s="506"/>
      <c r="AV644" s="502">
        <f ca="1">IF(AND(AR644&gt;0,AS644&gt;0),COUNTIF(AV$6:AV643,"&gt;0")+1,0)</f>
        <v>0</v>
      </c>
    </row>
    <row r="645" spans="41:48">
      <c r="AO645" s="502">
        <v>18</v>
      </c>
      <c r="AP645" s="502">
        <v>3</v>
      </c>
      <c r="AQ645" s="502">
        <v>4</v>
      </c>
      <c r="AR645" s="506">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02">
        <f ca="1">COUNTIF(INDIRECT("H"&amp;(ROW()+12*(($AO645-1)*3+$AP645)-ROW())/12+5):INDIRECT("S"&amp;(ROW()+12*(($AO645-1)*3+$AP645)-ROW())/12+5),AR645)</f>
        <v>0</v>
      </c>
      <c r="AT645" s="506"/>
      <c r="AV645" s="502">
        <f ca="1">IF(AND(AR645&gt;0,AS645&gt;0),COUNTIF(AV$6:AV644,"&gt;0")+1,0)</f>
        <v>0</v>
      </c>
    </row>
    <row r="646" spans="41:48">
      <c r="AO646" s="502">
        <v>18</v>
      </c>
      <c r="AP646" s="502">
        <v>3</v>
      </c>
      <c r="AQ646" s="502">
        <v>5</v>
      </c>
      <c r="AR646" s="506">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02">
        <f ca="1">COUNTIF(INDIRECT("H"&amp;(ROW()+12*(($AO646-1)*3+$AP646)-ROW())/12+5):INDIRECT("S"&amp;(ROW()+12*(($AO646-1)*3+$AP646)-ROW())/12+5),AR646)</f>
        <v>0</v>
      </c>
      <c r="AT646" s="506"/>
      <c r="AV646" s="502">
        <f ca="1">IF(AND(AR646&gt;0,AS646&gt;0),COUNTIF(AV$6:AV645,"&gt;0")+1,0)</f>
        <v>0</v>
      </c>
    </row>
    <row r="647" spans="41:48">
      <c r="AO647" s="502">
        <v>18</v>
      </c>
      <c r="AP647" s="502">
        <v>3</v>
      </c>
      <c r="AQ647" s="502">
        <v>6</v>
      </c>
      <c r="AR647" s="506">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02">
        <f ca="1">COUNTIF(INDIRECT("H"&amp;(ROW()+12*(($AO647-1)*3+$AP647)-ROW())/12+5):INDIRECT("S"&amp;(ROW()+12*(($AO647-1)*3+$AP647)-ROW())/12+5),AR647)</f>
        <v>0</v>
      </c>
      <c r="AT647" s="506"/>
      <c r="AV647" s="502">
        <f ca="1">IF(AND(AR647&gt;0,AS647&gt;0),COUNTIF(AV$6:AV646,"&gt;0")+1,0)</f>
        <v>0</v>
      </c>
    </row>
    <row r="648" spans="41:48">
      <c r="AO648" s="502">
        <v>18</v>
      </c>
      <c r="AP648" s="502">
        <v>3</v>
      </c>
      <c r="AQ648" s="502">
        <v>7</v>
      </c>
      <c r="AR648" s="506">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02">
        <f ca="1">COUNTIF(INDIRECT("H"&amp;(ROW()+12*(($AO648-1)*3+$AP648)-ROW())/12+5):INDIRECT("S"&amp;(ROW()+12*(($AO648-1)*3+$AP648)-ROW())/12+5),AR648)</f>
        <v>0</v>
      </c>
      <c r="AT648" s="506"/>
      <c r="AV648" s="502">
        <f ca="1">IF(AND(AR648&gt;0,AS648&gt;0),COUNTIF(AV$6:AV647,"&gt;0")+1,0)</f>
        <v>0</v>
      </c>
    </row>
    <row r="649" spans="41:48">
      <c r="AO649" s="502">
        <v>18</v>
      </c>
      <c r="AP649" s="502">
        <v>3</v>
      </c>
      <c r="AQ649" s="502">
        <v>8</v>
      </c>
      <c r="AR649" s="506">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02">
        <f ca="1">COUNTIF(INDIRECT("H"&amp;(ROW()+12*(($AO649-1)*3+$AP649)-ROW())/12+5):INDIRECT("S"&amp;(ROW()+12*(($AO649-1)*3+$AP649)-ROW())/12+5),AR649)</f>
        <v>0</v>
      </c>
      <c r="AT649" s="506"/>
      <c r="AV649" s="502">
        <f ca="1">IF(AND(AR649&gt;0,AS649&gt;0),COUNTIF(AV$6:AV648,"&gt;0")+1,0)</f>
        <v>0</v>
      </c>
    </row>
    <row r="650" spans="41:48">
      <c r="AO650" s="502">
        <v>18</v>
      </c>
      <c r="AP650" s="502">
        <v>3</v>
      </c>
      <c r="AQ650" s="502">
        <v>9</v>
      </c>
      <c r="AR650" s="506">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02">
        <f ca="1">COUNTIF(INDIRECT("H"&amp;(ROW()+12*(($AO650-1)*3+$AP650)-ROW())/12+5):INDIRECT("S"&amp;(ROW()+12*(($AO650-1)*3+$AP650)-ROW())/12+5),AR650)</f>
        <v>0</v>
      </c>
      <c r="AT650" s="506"/>
      <c r="AV650" s="502">
        <f ca="1">IF(AND(AR650&gt;0,AS650&gt;0),COUNTIF(AV$6:AV649,"&gt;0")+1,0)</f>
        <v>0</v>
      </c>
    </row>
    <row r="651" spans="41:48">
      <c r="AO651" s="502">
        <v>18</v>
      </c>
      <c r="AP651" s="502">
        <v>3</v>
      </c>
      <c r="AQ651" s="502">
        <v>10</v>
      </c>
      <c r="AR651" s="506">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02">
        <f ca="1">COUNTIF(INDIRECT("H"&amp;(ROW()+12*(($AO651-1)*3+$AP651)-ROW())/12+5):INDIRECT("S"&amp;(ROW()+12*(($AO651-1)*3+$AP651)-ROW())/12+5),AR651)</f>
        <v>0</v>
      </c>
      <c r="AT651" s="506"/>
      <c r="AV651" s="502">
        <f ca="1">IF(AND(AR651&gt;0,AS651&gt;0),COUNTIF(AV$6:AV650,"&gt;0")+1,0)</f>
        <v>0</v>
      </c>
    </row>
    <row r="652" spans="41:48">
      <c r="AO652" s="502">
        <v>18</v>
      </c>
      <c r="AP652" s="502">
        <v>3</v>
      </c>
      <c r="AQ652" s="502">
        <v>11</v>
      </c>
      <c r="AR652" s="506">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02">
        <f ca="1">COUNTIF(INDIRECT("H"&amp;(ROW()+12*(($AO652-1)*3+$AP652)-ROW())/12+5):INDIRECT("S"&amp;(ROW()+12*(($AO652-1)*3+$AP652)-ROW())/12+5),AR652)</f>
        <v>0</v>
      </c>
      <c r="AT652" s="506"/>
      <c r="AV652" s="502">
        <f ca="1">IF(AND(AR652&gt;0,AS652&gt;0),COUNTIF(AV$6:AV651,"&gt;0")+1,0)</f>
        <v>0</v>
      </c>
    </row>
    <row r="653" spans="41:48">
      <c r="AO653" s="502">
        <v>18</v>
      </c>
      <c r="AP653" s="502">
        <v>3</v>
      </c>
      <c r="AQ653" s="502">
        <v>12</v>
      </c>
      <c r="AR653" s="506">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02">
        <f ca="1">COUNTIF(INDIRECT("H"&amp;(ROW()+12*(($AO653-1)*3+$AP653)-ROW())/12+5):INDIRECT("S"&amp;(ROW()+12*(($AO653-1)*3+$AP653)-ROW())/12+5),AR653)</f>
        <v>0</v>
      </c>
      <c r="AT653" s="506"/>
      <c r="AV653" s="502">
        <f ca="1">IF(AND(AR653&gt;0,AS653&gt;0),COUNTIF(AV$6:AV652,"&gt;0")+1,0)</f>
        <v>0</v>
      </c>
    </row>
    <row r="654" spans="41:48">
      <c r="AO654" s="502">
        <v>19</v>
      </c>
      <c r="AP654" s="502">
        <v>1</v>
      </c>
      <c r="AQ654" s="502">
        <v>1</v>
      </c>
      <c r="AR654" s="506">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02">
        <f ca="1">COUNTIF(INDIRECT("H"&amp;(ROW()+12*(($AO654-1)*3+$AP654)-ROW())/12+5):INDIRECT("S"&amp;(ROW()+12*(($AO654-1)*3+$AP654)-ROW())/12+5),AR654)</f>
        <v>0</v>
      </c>
      <c r="AT654" s="506"/>
      <c r="AV654" s="502">
        <f ca="1">IF(AND(AR654&gt;0,AS654&gt;0),COUNTIF(AV$6:AV653,"&gt;0")+1,0)</f>
        <v>0</v>
      </c>
    </row>
    <row r="655" spans="41:48">
      <c r="AO655" s="502">
        <v>19</v>
      </c>
      <c r="AP655" s="502">
        <v>1</v>
      </c>
      <c r="AQ655" s="502">
        <v>2</v>
      </c>
      <c r="AR655" s="506">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02">
        <f ca="1">COUNTIF(INDIRECT("H"&amp;(ROW()+12*(($AO655-1)*3+$AP655)-ROW())/12+5):INDIRECT("S"&amp;(ROW()+12*(($AO655-1)*3+$AP655)-ROW())/12+5),AR655)</f>
        <v>0</v>
      </c>
      <c r="AT655" s="506"/>
      <c r="AV655" s="502">
        <f ca="1">IF(AND(AR655&gt;0,AS655&gt;0),COUNTIF(AV$6:AV654,"&gt;0")+1,0)</f>
        <v>0</v>
      </c>
    </row>
    <row r="656" spans="41:48">
      <c r="AO656" s="502">
        <v>19</v>
      </c>
      <c r="AP656" s="502">
        <v>1</v>
      </c>
      <c r="AQ656" s="502">
        <v>3</v>
      </c>
      <c r="AR656" s="506">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02">
        <f ca="1">COUNTIF(INDIRECT("H"&amp;(ROW()+12*(($AO656-1)*3+$AP656)-ROW())/12+5):INDIRECT("S"&amp;(ROW()+12*(($AO656-1)*3+$AP656)-ROW())/12+5),AR656)</f>
        <v>0</v>
      </c>
      <c r="AT656" s="506"/>
      <c r="AV656" s="502">
        <f ca="1">IF(AND(AR656&gt;0,AS656&gt;0),COUNTIF(AV$6:AV655,"&gt;0")+1,0)</f>
        <v>0</v>
      </c>
    </row>
    <row r="657" spans="41:48">
      <c r="AO657" s="502">
        <v>19</v>
      </c>
      <c r="AP657" s="502">
        <v>1</v>
      </c>
      <c r="AQ657" s="502">
        <v>4</v>
      </c>
      <c r="AR657" s="506">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02">
        <f ca="1">COUNTIF(INDIRECT("H"&amp;(ROW()+12*(($AO657-1)*3+$AP657)-ROW())/12+5):INDIRECT("S"&amp;(ROW()+12*(($AO657-1)*3+$AP657)-ROW())/12+5),AR657)</f>
        <v>0</v>
      </c>
      <c r="AT657" s="506"/>
      <c r="AV657" s="502">
        <f ca="1">IF(AND(AR657&gt;0,AS657&gt;0),COUNTIF(AV$6:AV656,"&gt;0")+1,0)</f>
        <v>0</v>
      </c>
    </row>
    <row r="658" spans="41:48">
      <c r="AO658" s="502">
        <v>19</v>
      </c>
      <c r="AP658" s="502">
        <v>1</v>
      </c>
      <c r="AQ658" s="502">
        <v>5</v>
      </c>
      <c r="AR658" s="506">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02">
        <f ca="1">COUNTIF(INDIRECT("H"&amp;(ROW()+12*(($AO658-1)*3+$AP658)-ROW())/12+5):INDIRECT("S"&amp;(ROW()+12*(($AO658-1)*3+$AP658)-ROW())/12+5),AR658)</f>
        <v>0</v>
      </c>
      <c r="AT658" s="506"/>
      <c r="AV658" s="502">
        <f ca="1">IF(AND(AR658&gt;0,AS658&gt;0),COUNTIF(AV$6:AV657,"&gt;0")+1,0)</f>
        <v>0</v>
      </c>
    </row>
    <row r="659" spans="41:48">
      <c r="AO659" s="502">
        <v>19</v>
      </c>
      <c r="AP659" s="502">
        <v>1</v>
      </c>
      <c r="AQ659" s="502">
        <v>6</v>
      </c>
      <c r="AR659" s="506">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02">
        <f ca="1">COUNTIF(INDIRECT("H"&amp;(ROW()+12*(($AO659-1)*3+$AP659)-ROW())/12+5):INDIRECT("S"&amp;(ROW()+12*(($AO659-1)*3+$AP659)-ROW())/12+5),AR659)</f>
        <v>0</v>
      </c>
      <c r="AT659" s="506"/>
      <c r="AV659" s="502">
        <f ca="1">IF(AND(AR659&gt;0,AS659&gt;0),COUNTIF(AV$6:AV658,"&gt;0")+1,0)</f>
        <v>0</v>
      </c>
    </row>
    <row r="660" spans="41:48">
      <c r="AO660" s="502">
        <v>19</v>
      </c>
      <c r="AP660" s="502">
        <v>1</v>
      </c>
      <c r="AQ660" s="502">
        <v>7</v>
      </c>
      <c r="AR660" s="506">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02">
        <f ca="1">COUNTIF(INDIRECT("H"&amp;(ROW()+12*(($AO660-1)*3+$AP660)-ROW())/12+5):INDIRECT("S"&amp;(ROW()+12*(($AO660-1)*3+$AP660)-ROW())/12+5),AR660)</f>
        <v>0</v>
      </c>
      <c r="AT660" s="506"/>
      <c r="AV660" s="502">
        <f ca="1">IF(AND(AR660&gt;0,AS660&gt;0),COUNTIF(AV$6:AV659,"&gt;0")+1,0)</f>
        <v>0</v>
      </c>
    </row>
    <row r="661" spans="41:48">
      <c r="AO661" s="502">
        <v>19</v>
      </c>
      <c r="AP661" s="502">
        <v>1</v>
      </c>
      <c r="AQ661" s="502">
        <v>8</v>
      </c>
      <c r="AR661" s="506">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02">
        <f ca="1">COUNTIF(INDIRECT("H"&amp;(ROW()+12*(($AO661-1)*3+$AP661)-ROW())/12+5):INDIRECT("S"&amp;(ROW()+12*(($AO661-1)*3+$AP661)-ROW())/12+5),AR661)</f>
        <v>0</v>
      </c>
      <c r="AT661" s="506"/>
      <c r="AV661" s="502">
        <f ca="1">IF(AND(AR661&gt;0,AS661&gt;0),COUNTIF(AV$6:AV660,"&gt;0")+1,0)</f>
        <v>0</v>
      </c>
    </row>
    <row r="662" spans="41:48">
      <c r="AO662" s="502">
        <v>19</v>
      </c>
      <c r="AP662" s="502">
        <v>1</v>
      </c>
      <c r="AQ662" s="502">
        <v>9</v>
      </c>
      <c r="AR662" s="506">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02">
        <f ca="1">COUNTIF(INDIRECT("H"&amp;(ROW()+12*(($AO662-1)*3+$AP662)-ROW())/12+5):INDIRECT("S"&amp;(ROW()+12*(($AO662-1)*3+$AP662)-ROW())/12+5),AR662)</f>
        <v>0</v>
      </c>
      <c r="AT662" s="506"/>
      <c r="AV662" s="502">
        <f ca="1">IF(AND(AR662&gt;0,AS662&gt;0),COUNTIF(AV$6:AV661,"&gt;0")+1,0)</f>
        <v>0</v>
      </c>
    </row>
    <row r="663" spans="41:48">
      <c r="AO663" s="502">
        <v>19</v>
      </c>
      <c r="AP663" s="502">
        <v>1</v>
      </c>
      <c r="AQ663" s="502">
        <v>10</v>
      </c>
      <c r="AR663" s="506">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02">
        <f ca="1">COUNTIF(INDIRECT("H"&amp;(ROW()+12*(($AO663-1)*3+$AP663)-ROW())/12+5):INDIRECT("S"&amp;(ROW()+12*(($AO663-1)*3+$AP663)-ROW())/12+5),AR663)</f>
        <v>0</v>
      </c>
      <c r="AT663" s="506"/>
      <c r="AV663" s="502">
        <f ca="1">IF(AND(AR663&gt;0,AS663&gt;0),COUNTIF(AV$6:AV662,"&gt;0")+1,0)</f>
        <v>0</v>
      </c>
    </row>
    <row r="664" spans="41:48">
      <c r="AO664" s="502">
        <v>19</v>
      </c>
      <c r="AP664" s="502">
        <v>1</v>
      </c>
      <c r="AQ664" s="502">
        <v>11</v>
      </c>
      <c r="AR664" s="506">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02">
        <f ca="1">COUNTIF(INDIRECT("H"&amp;(ROW()+12*(($AO664-1)*3+$AP664)-ROW())/12+5):INDIRECT("S"&amp;(ROW()+12*(($AO664-1)*3+$AP664)-ROW())/12+5),AR664)</f>
        <v>0</v>
      </c>
      <c r="AT664" s="506"/>
      <c r="AV664" s="502">
        <f ca="1">IF(AND(AR664&gt;0,AS664&gt;0),COUNTIF(AV$6:AV663,"&gt;0")+1,0)</f>
        <v>0</v>
      </c>
    </row>
    <row r="665" spans="41:48">
      <c r="AO665" s="502">
        <v>19</v>
      </c>
      <c r="AP665" s="502">
        <v>1</v>
      </c>
      <c r="AQ665" s="502">
        <v>12</v>
      </c>
      <c r="AR665" s="506">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02">
        <f ca="1">COUNTIF(INDIRECT("H"&amp;(ROW()+12*(($AO665-1)*3+$AP665)-ROW())/12+5):INDIRECT("S"&amp;(ROW()+12*(($AO665-1)*3+$AP665)-ROW())/12+5),AR665)</f>
        <v>0</v>
      </c>
      <c r="AT665" s="506"/>
      <c r="AV665" s="502">
        <f ca="1">IF(AND(AR665&gt;0,AS665&gt;0),COUNTIF(AV$6:AV664,"&gt;0")+1,0)</f>
        <v>0</v>
      </c>
    </row>
    <row r="666" spans="41:48">
      <c r="AO666" s="502">
        <v>19</v>
      </c>
      <c r="AP666" s="502">
        <v>2</v>
      </c>
      <c r="AQ666" s="502">
        <v>1</v>
      </c>
      <c r="AR666" s="506">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02">
        <f ca="1">COUNTIF(INDIRECT("H"&amp;(ROW()+12*(($AO666-1)*3+$AP666)-ROW())/12+5):INDIRECT("S"&amp;(ROW()+12*(($AO666-1)*3+$AP666)-ROW())/12+5),AR666)</f>
        <v>0</v>
      </c>
      <c r="AT666" s="506"/>
      <c r="AV666" s="502">
        <f ca="1">IF(AND(AR666&gt;0,AS666&gt;0),COUNTIF(AV$6:AV665,"&gt;0")+1,0)</f>
        <v>0</v>
      </c>
    </row>
    <row r="667" spans="41:48">
      <c r="AO667" s="502">
        <v>19</v>
      </c>
      <c r="AP667" s="502">
        <v>2</v>
      </c>
      <c r="AQ667" s="502">
        <v>2</v>
      </c>
      <c r="AR667" s="506">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02">
        <f ca="1">COUNTIF(INDIRECT("H"&amp;(ROW()+12*(($AO667-1)*3+$AP667)-ROW())/12+5):INDIRECT("S"&amp;(ROW()+12*(($AO667-1)*3+$AP667)-ROW())/12+5),AR667)</f>
        <v>0</v>
      </c>
      <c r="AT667" s="506"/>
      <c r="AV667" s="502">
        <f ca="1">IF(AND(AR667&gt;0,AS667&gt;0),COUNTIF(AV$6:AV666,"&gt;0")+1,0)</f>
        <v>0</v>
      </c>
    </row>
    <row r="668" spans="41:48">
      <c r="AO668" s="502">
        <v>19</v>
      </c>
      <c r="AP668" s="502">
        <v>2</v>
      </c>
      <c r="AQ668" s="502">
        <v>3</v>
      </c>
      <c r="AR668" s="506">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02">
        <f ca="1">COUNTIF(INDIRECT("H"&amp;(ROW()+12*(($AO668-1)*3+$AP668)-ROW())/12+5):INDIRECT("S"&amp;(ROW()+12*(($AO668-1)*3+$AP668)-ROW())/12+5),AR668)</f>
        <v>0</v>
      </c>
      <c r="AT668" s="506"/>
      <c r="AV668" s="502">
        <f ca="1">IF(AND(AR668&gt;0,AS668&gt;0),COUNTIF(AV$6:AV667,"&gt;0")+1,0)</f>
        <v>0</v>
      </c>
    </row>
    <row r="669" spans="41:48">
      <c r="AO669" s="502">
        <v>19</v>
      </c>
      <c r="AP669" s="502">
        <v>2</v>
      </c>
      <c r="AQ669" s="502">
        <v>4</v>
      </c>
      <c r="AR669" s="506">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02">
        <f ca="1">COUNTIF(INDIRECT("H"&amp;(ROW()+12*(($AO669-1)*3+$AP669)-ROW())/12+5):INDIRECT("S"&amp;(ROW()+12*(($AO669-1)*3+$AP669)-ROW())/12+5),AR669)</f>
        <v>0</v>
      </c>
      <c r="AT669" s="506"/>
      <c r="AV669" s="502">
        <f ca="1">IF(AND(AR669&gt;0,AS669&gt;0),COUNTIF(AV$6:AV668,"&gt;0")+1,0)</f>
        <v>0</v>
      </c>
    </row>
    <row r="670" spans="41:48">
      <c r="AO670" s="502">
        <v>19</v>
      </c>
      <c r="AP670" s="502">
        <v>2</v>
      </c>
      <c r="AQ670" s="502">
        <v>5</v>
      </c>
      <c r="AR670" s="506">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02">
        <f ca="1">COUNTIF(INDIRECT("H"&amp;(ROW()+12*(($AO670-1)*3+$AP670)-ROW())/12+5):INDIRECT("S"&amp;(ROW()+12*(($AO670-1)*3+$AP670)-ROW())/12+5),AR670)</f>
        <v>0</v>
      </c>
      <c r="AT670" s="506"/>
      <c r="AV670" s="502">
        <f ca="1">IF(AND(AR670&gt;0,AS670&gt;0),COUNTIF(AV$6:AV669,"&gt;0")+1,0)</f>
        <v>0</v>
      </c>
    </row>
    <row r="671" spans="41:48">
      <c r="AO671" s="502">
        <v>19</v>
      </c>
      <c r="AP671" s="502">
        <v>2</v>
      </c>
      <c r="AQ671" s="502">
        <v>6</v>
      </c>
      <c r="AR671" s="506">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02">
        <f ca="1">COUNTIF(INDIRECT("H"&amp;(ROW()+12*(($AO671-1)*3+$AP671)-ROW())/12+5):INDIRECT("S"&amp;(ROW()+12*(($AO671-1)*3+$AP671)-ROW())/12+5),AR671)</f>
        <v>0</v>
      </c>
      <c r="AT671" s="506"/>
      <c r="AV671" s="502">
        <f ca="1">IF(AND(AR671&gt;0,AS671&gt;0),COUNTIF(AV$6:AV670,"&gt;0")+1,0)</f>
        <v>0</v>
      </c>
    </row>
    <row r="672" spans="41:48">
      <c r="AO672" s="502">
        <v>19</v>
      </c>
      <c r="AP672" s="502">
        <v>2</v>
      </c>
      <c r="AQ672" s="502">
        <v>7</v>
      </c>
      <c r="AR672" s="506">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02">
        <f ca="1">COUNTIF(INDIRECT("H"&amp;(ROW()+12*(($AO672-1)*3+$AP672)-ROW())/12+5):INDIRECT("S"&amp;(ROW()+12*(($AO672-1)*3+$AP672)-ROW())/12+5),AR672)</f>
        <v>0</v>
      </c>
      <c r="AT672" s="506"/>
      <c r="AV672" s="502">
        <f ca="1">IF(AND(AR672&gt;0,AS672&gt;0),COUNTIF(AV$6:AV671,"&gt;0")+1,0)</f>
        <v>0</v>
      </c>
    </row>
    <row r="673" spans="41:48">
      <c r="AO673" s="502">
        <v>19</v>
      </c>
      <c r="AP673" s="502">
        <v>2</v>
      </c>
      <c r="AQ673" s="502">
        <v>8</v>
      </c>
      <c r="AR673" s="506">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02">
        <f ca="1">COUNTIF(INDIRECT("H"&amp;(ROW()+12*(($AO673-1)*3+$AP673)-ROW())/12+5):INDIRECT("S"&amp;(ROW()+12*(($AO673-1)*3+$AP673)-ROW())/12+5),AR673)</f>
        <v>0</v>
      </c>
      <c r="AT673" s="506"/>
      <c r="AV673" s="502">
        <f ca="1">IF(AND(AR673&gt;0,AS673&gt;0),COUNTIF(AV$6:AV672,"&gt;0")+1,0)</f>
        <v>0</v>
      </c>
    </row>
    <row r="674" spans="41:48">
      <c r="AO674" s="502">
        <v>19</v>
      </c>
      <c r="AP674" s="502">
        <v>2</v>
      </c>
      <c r="AQ674" s="502">
        <v>9</v>
      </c>
      <c r="AR674" s="506">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02">
        <f ca="1">COUNTIF(INDIRECT("H"&amp;(ROW()+12*(($AO674-1)*3+$AP674)-ROW())/12+5):INDIRECT("S"&amp;(ROW()+12*(($AO674-1)*3+$AP674)-ROW())/12+5),AR674)</f>
        <v>0</v>
      </c>
      <c r="AT674" s="506"/>
      <c r="AV674" s="502">
        <f ca="1">IF(AND(AR674&gt;0,AS674&gt;0),COUNTIF(AV$6:AV673,"&gt;0")+1,0)</f>
        <v>0</v>
      </c>
    </row>
    <row r="675" spans="41:48">
      <c r="AO675" s="502">
        <v>19</v>
      </c>
      <c r="AP675" s="502">
        <v>2</v>
      </c>
      <c r="AQ675" s="502">
        <v>10</v>
      </c>
      <c r="AR675" s="506">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02">
        <f ca="1">COUNTIF(INDIRECT("H"&amp;(ROW()+12*(($AO675-1)*3+$AP675)-ROW())/12+5):INDIRECT("S"&amp;(ROW()+12*(($AO675-1)*3+$AP675)-ROW())/12+5),AR675)</f>
        <v>0</v>
      </c>
      <c r="AT675" s="506"/>
      <c r="AV675" s="502">
        <f ca="1">IF(AND(AR675&gt;0,AS675&gt;0),COUNTIF(AV$6:AV674,"&gt;0")+1,0)</f>
        <v>0</v>
      </c>
    </row>
    <row r="676" spans="41:48">
      <c r="AO676" s="502">
        <v>19</v>
      </c>
      <c r="AP676" s="502">
        <v>2</v>
      </c>
      <c r="AQ676" s="502">
        <v>11</v>
      </c>
      <c r="AR676" s="506">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02">
        <f ca="1">COUNTIF(INDIRECT("H"&amp;(ROW()+12*(($AO676-1)*3+$AP676)-ROW())/12+5):INDIRECT("S"&amp;(ROW()+12*(($AO676-1)*3+$AP676)-ROW())/12+5),AR676)</f>
        <v>0</v>
      </c>
      <c r="AT676" s="506"/>
      <c r="AV676" s="502">
        <f ca="1">IF(AND(AR676&gt;0,AS676&gt;0),COUNTIF(AV$6:AV675,"&gt;0")+1,0)</f>
        <v>0</v>
      </c>
    </row>
    <row r="677" spans="41:48">
      <c r="AO677" s="502">
        <v>19</v>
      </c>
      <c r="AP677" s="502">
        <v>2</v>
      </c>
      <c r="AQ677" s="502">
        <v>12</v>
      </c>
      <c r="AR677" s="506">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02">
        <f ca="1">COUNTIF(INDIRECT("H"&amp;(ROW()+12*(($AO677-1)*3+$AP677)-ROW())/12+5):INDIRECT("S"&amp;(ROW()+12*(($AO677-1)*3+$AP677)-ROW())/12+5),AR677)</f>
        <v>0</v>
      </c>
      <c r="AT677" s="506"/>
      <c r="AV677" s="502">
        <f ca="1">IF(AND(AR677&gt;0,AS677&gt;0),COUNTIF(AV$6:AV676,"&gt;0")+1,0)</f>
        <v>0</v>
      </c>
    </row>
    <row r="678" spans="41:48">
      <c r="AO678" s="502">
        <v>19</v>
      </c>
      <c r="AP678" s="502">
        <v>3</v>
      </c>
      <c r="AQ678" s="502">
        <v>1</v>
      </c>
      <c r="AR678" s="506">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02">
        <f ca="1">COUNTIF(INDIRECT("H"&amp;(ROW()+12*(($AO678-1)*3+$AP678)-ROW())/12+5):INDIRECT("S"&amp;(ROW()+12*(($AO678-1)*3+$AP678)-ROW())/12+5),AR678)</f>
        <v>0</v>
      </c>
      <c r="AT678" s="506"/>
      <c r="AV678" s="502">
        <f ca="1">IF(AND(AR678&gt;0,AS678&gt;0),COUNTIF(AV$6:AV677,"&gt;0")+1,0)</f>
        <v>0</v>
      </c>
    </row>
    <row r="679" spans="41:48">
      <c r="AO679" s="502">
        <v>19</v>
      </c>
      <c r="AP679" s="502">
        <v>3</v>
      </c>
      <c r="AQ679" s="502">
        <v>2</v>
      </c>
      <c r="AR679" s="506">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02">
        <f ca="1">COUNTIF(INDIRECT("H"&amp;(ROW()+12*(($AO679-1)*3+$AP679)-ROW())/12+5):INDIRECT("S"&amp;(ROW()+12*(($AO679-1)*3+$AP679)-ROW())/12+5),AR679)</f>
        <v>0</v>
      </c>
      <c r="AT679" s="506"/>
      <c r="AV679" s="502">
        <f ca="1">IF(AND(AR679&gt;0,AS679&gt;0),COUNTIF(AV$6:AV678,"&gt;0")+1,0)</f>
        <v>0</v>
      </c>
    </row>
    <row r="680" spans="41:48">
      <c r="AO680" s="502">
        <v>19</v>
      </c>
      <c r="AP680" s="502">
        <v>3</v>
      </c>
      <c r="AQ680" s="502">
        <v>3</v>
      </c>
      <c r="AR680" s="506">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02">
        <f ca="1">COUNTIF(INDIRECT("H"&amp;(ROW()+12*(($AO680-1)*3+$AP680)-ROW())/12+5):INDIRECT("S"&amp;(ROW()+12*(($AO680-1)*3+$AP680)-ROW())/12+5),AR680)</f>
        <v>0</v>
      </c>
      <c r="AT680" s="506"/>
      <c r="AV680" s="502">
        <f ca="1">IF(AND(AR680&gt;0,AS680&gt;0),COUNTIF(AV$6:AV679,"&gt;0")+1,0)</f>
        <v>0</v>
      </c>
    </row>
    <row r="681" spans="41:48">
      <c r="AO681" s="502">
        <v>19</v>
      </c>
      <c r="AP681" s="502">
        <v>3</v>
      </c>
      <c r="AQ681" s="502">
        <v>4</v>
      </c>
      <c r="AR681" s="506">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02">
        <f ca="1">COUNTIF(INDIRECT("H"&amp;(ROW()+12*(($AO681-1)*3+$AP681)-ROW())/12+5):INDIRECT("S"&amp;(ROW()+12*(($AO681-1)*3+$AP681)-ROW())/12+5),AR681)</f>
        <v>0</v>
      </c>
      <c r="AT681" s="506"/>
      <c r="AV681" s="502">
        <f ca="1">IF(AND(AR681&gt;0,AS681&gt;0),COUNTIF(AV$6:AV680,"&gt;0")+1,0)</f>
        <v>0</v>
      </c>
    </row>
    <row r="682" spans="41:48">
      <c r="AO682" s="502">
        <v>19</v>
      </c>
      <c r="AP682" s="502">
        <v>3</v>
      </c>
      <c r="AQ682" s="502">
        <v>5</v>
      </c>
      <c r="AR682" s="506">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02">
        <f ca="1">COUNTIF(INDIRECT("H"&amp;(ROW()+12*(($AO682-1)*3+$AP682)-ROW())/12+5):INDIRECT("S"&amp;(ROW()+12*(($AO682-1)*3+$AP682)-ROW())/12+5),AR682)</f>
        <v>0</v>
      </c>
      <c r="AT682" s="506"/>
      <c r="AV682" s="502">
        <f ca="1">IF(AND(AR682&gt;0,AS682&gt;0),COUNTIF(AV$6:AV681,"&gt;0")+1,0)</f>
        <v>0</v>
      </c>
    </row>
    <row r="683" spans="41:48">
      <c r="AO683" s="502">
        <v>19</v>
      </c>
      <c r="AP683" s="502">
        <v>3</v>
      </c>
      <c r="AQ683" s="502">
        <v>6</v>
      </c>
      <c r="AR683" s="506">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02">
        <f ca="1">COUNTIF(INDIRECT("H"&amp;(ROW()+12*(($AO683-1)*3+$AP683)-ROW())/12+5):INDIRECT("S"&amp;(ROW()+12*(($AO683-1)*3+$AP683)-ROW())/12+5),AR683)</f>
        <v>0</v>
      </c>
      <c r="AT683" s="506"/>
      <c r="AV683" s="502">
        <f ca="1">IF(AND(AR683&gt;0,AS683&gt;0),COUNTIF(AV$6:AV682,"&gt;0")+1,0)</f>
        <v>0</v>
      </c>
    </row>
    <row r="684" spans="41:48">
      <c r="AO684" s="502">
        <v>19</v>
      </c>
      <c r="AP684" s="502">
        <v>3</v>
      </c>
      <c r="AQ684" s="502">
        <v>7</v>
      </c>
      <c r="AR684" s="506">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02">
        <f ca="1">COUNTIF(INDIRECT("H"&amp;(ROW()+12*(($AO684-1)*3+$AP684)-ROW())/12+5):INDIRECT("S"&amp;(ROW()+12*(($AO684-1)*3+$AP684)-ROW())/12+5),AR684)</f>
        <v>0</v>
      </c>
      <c r="AT684" s="506"/>
      <c r="AV684" s="502">
        <f ca="1">IF(AND(AR684&gt;0,AS684&gt;0),COUNTIF(AV$6:AV683,"&gt;0")+1,0)</f>
        <v>0</v>
      </c>
    </row>
    <row r="685" spans="41:48">
      <c r="AO685" s="502">
        <v>19</v>
      </c>
      <c r="AP685" s="502">
        <v>3</v>
      </c>
      <c r="AQ685" s="502">
        <v>8</v>
      </c>
      <c r="AR685" s="506">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02">
        <f ca="1">COUNTIF(INDIRECT("H"&amp;(ROW()+12*(($AO685-1)*3+$AP685)-ROW())/12+5):INDIRECT("S"&amp;(ROW()+12*(($AO685-1)*3+$AP685)-ROW())/12+5),AR685)</f>
        <v>0</v>
      </c>
      <c r="AT685" s="506"/>
      <c r="AV685" s="502">
        <f ca="1">IF(AND(AR685&gt;0,AS685&gt;0),COUNTIF(AV$6:AV684,"&gt;0")+1,0)</f>
        <v>0</v>
      </c>
    </row>
    <row r="686" spans="41:48">
      <c r="AO686" s="502">
        <v>19</v>
      </c>
      <c r="AP686" s="502">
        <v>3</v>
      </c>
      <c r="AQ686" s="502">
        <v>9</v>
      </c>
      <c r="AR686" s="506">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02">
        <f ca="1">COUNTIF(INDIRECT("H"&amp;(ROW()+12*(($AO686-1)*3+$AP686)-ROW())/12+5):INDIRECT("S"&amp;(ROW()+12*(($AO686-1)*3+$AP686)-ROW())/12+5),AR686)</f>
        <v>0</v>
      </c>
      <c r="AT686" s="506"/>
      <c r="AV686" s="502">
        <f ca="1">IF(AND(AR686&gt;0,AS686&gt;0),COUNTIF(AV$6:AV685,"&gt;0")+1,0)</f>
        <v>0</v>
      </c>
    </row>
    <row r="687" spans="41:48">
      <c r="AO687" s="502">
        <v>19</v>
      </c>
      <c r="AP687" s="502">
        <v>3</v>
      </c>
      <c r="AQ687" s="502">
        <v>10</v>
      </c>
      <c r="AR687" s="506">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02">
        <f ca="1">COUNTIF(INDIRECT("H"&amp;(ROW()+12*(($AO687-1)*3+$AP687)-ROW())/12+5):INDIRECT("S"&amp;(ROW()+12*(($AO687-1)*3+$AP687)-ROW())/12+5),AR687)</f>
        <v>0</v>
      </c>
      <c r="AT687" s="506"/>
      <c r="AV687" s="502">
        <f ca="1">IF(AND(AR687&gt;0,AS687&gt;0),COUNTIF(AV$6:AV686,"&gt;0")+1,0)</f>
        <v>0</v>
      </c>
    </row>
    <row r="688" spans="41:48">
      <c r="AO688" s="502">
        <v>19</v>
      </c>
      <c r="AP688" s="502">
        <v>3</v>
      </c>
      <c r="AQ688" s="502">
        <v>11</v>
      </c>
      <c r="AR688" s="506">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02">
        <f ca="1">COUNTIF(INDIRECT("H"&amp;(ROW()+12*(($AO688-1)*3+$AP688)-ROW())/12+5):INDIRECT("S"&amp;(ROW()+12*(($AO688-1)*3+$AP688)-ROW())/12+5),AR688)</f>
        <v>0</v>
      </c>
      <c r="AT688" s="506"/>
      <c r="AV688" s="502">
        <f ca="1">IF(AND(AR688&gt;0,AS688&gt;0),COUNTIF(AV$6:AV687,"&gt;0")+1,0)</f>
        <v>0</v>
      </c>
    </row>
    <row r="689" spans="41:48">
      <c r="AO689" s="502">
        <v>19</v>
      </c>
      <c r="AP689" s="502">
        <v>3</v>
      </c>
      <c r="AQ689" s="502">
        <v>12</v>
      </c>
      <c r="AR689" s="506">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02">
        <f ca="1">COUNTIF(INDIRECT("H"&amp;(ROW()+12*(($AO689-1)*3+$AP689)-ROW())/12+5):INDIRECT("S"&amp;(ROW()+12*(($AO689-1)*3+$AP689)-ROW())/12+5),AR689)</f>
        <v>0</v>
      </c>
      <c r="AT689" s="506"/>
      <c r="AV689" s="502">
        <f ca="1">IF(AND(AR689&gt;0,AS689&gt;0),COUNTIF(AV$6:AV688,"&gt;0")+1,0)</f>
        <v>0</v>
      </c>
    </row>
    <row r="690" spans="41:48">
      <c r="AO690" s="502">
        <v>20</v>
      </c>
      <c r="AP690" s="502">
        <v>1</v>
      </c>
      <c r="AQ690" s="502">
        <v>1</v>
      </c>
      <c r="AR690" s="506">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02">
        <f ca="1">COUNTIF(INDIRECT("H"&amp;(ROW()+12*(($AO690-1)*3+$AP690)-ROW())/12+5):INDIRECT("S"&amp;(ROW()+12*(($AO690-1)*3+$AP690)-ROW())/12+5),AR690)</f>
        <v>0</v>
      </c>
      <c r="AT690" s="506"/>
      <c r="AV690" s="502">
        <f ca="1">IF(AND(AR690&gt;0,AS690&gt;0),COUNTIF(AV$6:AV689,"&gt;0")+1,0)</f>
        <v>0</v>
      </c>
    </row>
    <row r="691" spans="41:48">
      <c r="AO691" s="502">
        <v>20</v>
      </c>
      <c r="AP691" s="502">
        <v>1</v>
      </c>
      <c r="AQ691" s="502">
        <v>2</v>
      </c>
      <c r="AR691" s="506">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02">
        <f ca="1">COUNTIF(INDIRECT("H"&amp;(ROW()+12*(($AO691-1)*3+$AP691)-ROW())/12+5):INDIRECT("S"&amp;(ROW()+12*(($AO691-1)*3+$AP691)-ROW())/12+5),AR691)</f>
        <v>0</v>
      </c>
      <c r="AT691" s="506"/>
      <c r="AV691" s="502">
        <f ca="1">IF(AND(AR691&gt;0,AS691&gt;0),COUNTIF(AV$6:AV690,"&gt;0")+1,0)</f>
        <v>0</v>
      </c>
    </row>
    <row r="692" spans="41:48">
      <c r="AO692" s="502">
        <v>20</v>
      </c>
      <c r="AP692" s="502">
        <v>1</v>
      </c>
      <c r="AQ692" s="502">
        <v>3</v>
      </c>
      <c r="AR692" s="506">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02">
        <f ca="1">COUNTIF(INDIRECT("H"&amp;(ROW()+12*(($AO692-1)*3+$AP692)-ROW())/12+5):INDIRECT("S"&amp;(ROW()+12*(($AO692-1)*3+$AP692)-ROW())/12+5),AR692)</f>
        <v>0</v>
      </c>
      <c r="AT692" s="506"/>
      <c r="AV692" s="502">
        <f ca="1">IF(AND(AR692&gt;0,AS692&gt;0),COUNTIF(AV$6:AV691,"&gt;0")+1,0)</f>
        <v>0</v>
      </c>
    </row>
    <row r="693" spans="41:48">
      <c r="AO693" s="502">
        <v>20</v>
      </c>
      <c r="AP693" s="502">
        <v>1</v>
      </c>
      <c r="AQ693" s="502">
        <v>4</v>
      </c>
      <c r="AR693" s="506">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02">
        <f ca="1">COUNTIF(INDIRECT("H"&amp;(ROW()+12*(($AO693-1)*3+$AP693)-ROW())/12+5):INDIRECT("S"&amp;(ROW()+12*(($AO693-1)*3+$AP693)-ROW())/12+5),AR693)</f>
        <v>0</v>
      </c>
      <c r="AT693" s="506"/>
      <c r="AV693" s="502">
        <f ca="1">IF(AND(AR693&gt;0,AS693&gt;0),COUNTIF(AV$6:AV692,"&gt;0")+1,0)</f>
        <v>0</v>
      </c>
    </row>
    <row r="694" spans="41:48">
      <c r="AO694" s="502">
        <v>20</v>
      </c>
      <c r="AP694" s="502">
        <v>1</v>
      </c>
      <c r="AQ694" s="502">
        <v>5</v>
      </c>
      <c r="AR694" s="506">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02">
        <f ca="1">COUNTIF(INDIRECT("H"&amp;(ROW()+12*(($AO694-1)*3+$AP694)-ROW())/12+5):INDIRECT("S"&amp;(ROW()+12*(($AO694-1)*3+$AP694)-ROW())/12+5),AR694)</f>
        <v>0</v>
      </c>
      <c r="AT694" s="506"/>
      <c r="AV694" s="502">
        <f ca="1">IF(AND(AR694&gt;0,AS694&gt;0),COUNTIF(AV$6:AV693,"&gt;0")+1,0)</f>
        <v>0</v>
      </c>
    </row>
    <row r="695" spans="41:48">
      <c r="AO695" s="502">
        <v>20</v>
      </c>
      <c r="AP695" s="502">
        <v>1</v>
      </c>
      <c r="AQ695" s="502">
        <v>6</v>
      </c>
      <c r="AR695" s="506">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02">
        <f ca="1">COUNTIF(INDIRECT("H"&amp;(ROW()+12*(($AO695-1)*3+$AP695)-ROW())/12+5):INDIRECT("S"&amp;(ROW()+12*(($AO695-1)*3+$AP695)-ROW())/12+5),AR695)</f>
        <v>0</v>
      </c>
      <c r="AT695" s="506"/>
      <c r="AV695" s="502">
        <f ca="1">IF(AND(AR695&gt;0,AS695&gt;0),COUNTIF(AV$6:AV694,"&gt;0")+1,0)</f>
        <v>0</v>
      </c>
    </row>
    <row r="696" spans="41:48">
      <c r="AO696" s="502">
        <v>20</v>
      </c>
      <c r="AP696" s="502">
        <v>1</v>
      </c>
      <c r="AQ696" s="502">
        <v>7</v>
      </c>
      <c r="AR696" s="506">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02">
        <f ca="1">COUNTIF(INDIRECT("H"&amp;(ROW()+12*(($AO696-1)*3+$AP696)-ROW())/12+5):INDIRECT("S"&amp;(ROW()+12*(($AO696-1)*3+$AP696)-ROW())/12+5),AR696)</f>
        <v>0</v>
      </c>
      <c r="AT696" s="506"/>
      <c r="AV696" s="502">
        <f ca="1">IF(AND(AR696&gt;0,AS696&gt;0),COUNTIF(AV$6:AV695,"&gt;0")+1,0)</f>
        <v>0</v>
      </c>
    </row>
    <row r="697" spans="41:48">
      <c r="AO697" s="502">
        <v>20</v>
      </c>
      <c r="AP697" s="502">
        <v>1</v>
      </c>
      <c r="AQ697" s="502">
        <v>8</v>
      </c>
      <c r="AR697" s="506">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02">
        <f ca="1">COUNTIF(INDIRECT("H"&amp;(ROW()+12*(($AO697-1)*3+$AP697)-ROW())/12+5):INDIRECT("S"&amp;(ROW()+12*(($AO697-1)*3+$AP697)-ROW())/12+5),AR697)</f>
        <v>0</v>
      </c>
      <c r="AT697" s="506"/>
      <c r="AV697" s="502">
        <f ca="1">IF(AND(AR697&gt;0,AS697&gt;0),COUNTIF(AV$6:AV696,"&gt;0")+1,0)</f>
        <v>0</v>
      </c>
    </row>
    <row r="698" spans="41:48">
      <c r="AO698" s="502">
        <v>20</v>
      </c>
      <c r="AP698" s="502">
        <v>1</v>
      </c>
      <c r="AQ698" s="502">
        <v>9</v>
      </c>
      <c r="AR698" s="506">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02">
        <f ca="1">COUNTIF(INDIRECT("H"&amp;(ROW()+12*(($AO698-1)*3+$AP698)-ROW())/12+5):INDIRECT("S"&amp;(ROW()+12*(($AO698-1)*3+$AP698)-ROW())/12+5),AR698)</f>
        <v>0</v>
      </c>
      <c r="AT698" s="506"/>
      <c r="AV698" s="502">
        <f ca="1">IF(AND(AR698&gt;0,AS698&gt;0),COUNTIF(AV$6:AV697,"&gt;0")+1,0)</f>
        <v>0</v>
      </c>
    </row>
    <row r="699" spans="41:48">
      <c r="AO699" s="502">
        <v>20</v>
      </c>
      <c r="AP699" s="502">
        <v>1</v>
      </c>
      <c r="AQ699" s="502">
        <v>10</v>
      </c>
      <c r="AR699" s="506">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02">
        <f ca="1">COUNTIF(INDIRECT("H"&amp;(ROW()+12*(($AO699-1)*3+$AP699)-ROW())/12+5):INDIRECT("S"&amp;(ROW()+12*(($AO699-1)*3+$AP699)-ROW())/12+5),AR699)</f>
        <v>0</v>
      </c>
      <c r="AT699" s="506"/>
      <c r="AV699" s="502">
        <f ca="1">IF(AND(AR699&gt;0,AS699&gt;0),COUNTIF(AV$6:AV698,"&gt;0")+1,0)</f>
        <v>0</v>
      </c>
    </row>
    <row r="700" spans="41:48">
      <c r="AO700" s="502">
        <v>20</v>
      </c>
      <c r="AP700" s="502">
        <v>1</v>
      </c>
      <c r="AQ700" s="502">
        <v>11</v>
      </c>
      <c r="AR700" s="506">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02">
        <f ca="1">COUNTIF(INDIRECT("H"&amp;(ROW()+12*(($AO700-1)*3+$AP700)-ROW())/12+5):INDIRECT("S"&amp;(ROW()+12*(($AO700-1)*3+$AP700)-ROW())/12+5),AR700)</f>
        <v>0</v>
      </c>
      <c r="AT700" s="506"/>
      <c r="AV700" s="502">
        <f ca="1">IF(AND(AR700&gt;0,AS700&gt;0),COUNTIF(AV$6:AV699,"&gt;0")+1,0)</f>
        <v>0</v>
      </c>
    </row>
    <row r="701" spans="41:48">
      <c r="AO701" s="502">
        <v>20</v>
      </c>
      <c r="AP701" s="502">
        <v>1</v>
      </c>
      <c r="AQ701" s="502">
        <v>12</v>
      </c>
      <c r="AR701" s="506">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02">
        <f ca="1">COUNTIF(INDIRECT("H"&amp;(ROW()+12*(($AO701-1)*3+$AP701)-ROW())/12+5):INDIRECT("S"&amp;(ROW()+12*(($AO701-1)*3+$AP701)-ROW())/12+5),AR701)</f>
        <v>0</v>
      </c>
      <c r="AT701" s="506"/>
      <c r="AV701" s="502">
        <f ca="1">IF(AND(AR701&gt;0,AS701&gt;0),COUNTIF(AV$6:AV700,"&gt;0")+1,0)</f>
        <v>0</v>
      </c>
    </row>
    <row r="702" spans="41:48">
      <c r="AO702" s="502">
        <v>20</v>
      </c>
      <c r="AP702" s="502">
        <v>2</v>
      </c>
      <c r="AQ702" s="502">
        <v>1</v>
      </c>
      <c r="AR702" s="506">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02">
        <f ca="1">COUNTIF(INDIRECT("H"&amp;(ROW()+12*(($AO702-1)*3+$AP702)-ROW())/12+5):INDIRECT("S"&amp;(ROW()+12*(($AO702-1)*3+$AP702)-ROW())/12+5),AR702)</f>
        <v>0</v>
      </c>
      <c r="AT702" s="506"/>
      <c r="AV702" s="502">
        <f ca="1">IF(AND(AR702&gt;0,AS702&gt;0),COUNTIF(AV$6:AV701,"&gt;0")+1,0)</f>
        <v>0</v>
      </c>
    </row>
    <row r="703" spans="41:48">
      <c r="AO703" s="502">
        <v>20</v>
      </c>
      <c r="AP703" s="502">
        <v>2</v>
      </c>
      <c r="AQ703" s="502">
        <v>2</v>
      </c>
      <c r="AR703" s="506">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02">
        <f ca="1">COUNTIF(INDIRECT("H"&amp;(ROW()+12*(($AO703-1)*3+$AP703)-ROW())/12+5):INDIRECT("S"&amp;(ROW()+12*(($AO703-1)*3+$AP703)-ROW())/12+5),AR703)</f>
        <v>0</v>
      </c>
      <c r="AT703" s="506"/>
      <c r="AV703" s="502">
        <f ca="1">IF(AND(AR703&gt;0,AS703&gt;0),COUNTIF(AV$6:AV702,"&gt;0")+1,0)</f>
        <v>0</v>
      </c>
    </row>
    <row r="704" spans="41:48">
      <c r="AO704" s="502">
        <v>20</v>
      </c>
      <c r="AP704" s="502">
        <v>2</v>
      </c>
      <c r="AQ704" s="502">
        <v>3</v>
      </c>
      <c r="AR704" s="506">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02">
        <f ca="1">COUNTIF(INDIRECT("H"&amp;(ROW()+12*(($AO704-1)*3+$AP704)-ROW())/12+5):INDIRECT("S"&amp;(ROW()+12*(($AO704-1)*3+$AP704)-ROW())/12+5),AR704)</f>
        <v>0</v>
      </c>
      <c r="AT704" s="506"/>
      <c r="AV704" s="502">
        <f ca="1">IF(AND(AR704&gt;0,AS704&gt;0),COUNTIF(AV$6:AV703,"&gt;0")+1,0)</f>
        <v>0</v>
      </c>
    </row>
    <row r="705" spans="41:48">
      <c r="AO705" s="502">
        <v>20</v>
      </c>
      <c r="AP705" s="502">
        <v>2</v>
      </c>
      <c r="AQ705" s="502">
        <v>4</v>
      </c>
      <c r="AR705" s="506">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02">
        <f ca="1">COUNTIF(INDIRECT("H"&amp;(ROW()+12*(($AO705-1)*3+$AP705)-ROW())/12+5):INDIRECT("S"&amp;(ROW()+12*(($AO705-1)*3+$AP705)-ROW())/12+5),AR705)</f>
        <v>0</v>
      </c>
      <c r="AT705" s="506"/>
      <c r="AV705" s="502">
        <f ca="1">IF(AND(AR705&gt;0,AS705&gt;0),COUNTIF(AV$6:AV704,"&gt;0")+1,0)</f>
        <v>0</v>
      </c>
    </row>
    <row r="706" spans="41:48">
      <c r="AO706" s="502">
        <v>20</v>
      </c>
      <c r="AP706" s="502">
        <v>2</v>
      </c>
      <c r="AQ706" s="502">
        <v>5</v>
      </c>
      <c r="AR706" s="506">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02">
        <f ca="1">COUNTIF(INDIRECT("H"&amp;(ROW()+12*(($AO706-1)*3+$AP706)-ROW())/12+5):INDIRECT("S"&amp;(ROW()+12*(($AO706-1)*3+$AP706)-ROW())/12+5),AR706)</f>
        <v>0</v>
      </c>
      <c r="AT706" s="506"/>
      <c r="AV706" s="502">
        <f ca="1">IF(AND(AR706&gt;0,AS706&gt;0),COUNTIF(AV$6:AV705,"&gt;0")+1,0)</f>
        <v>0</v>
      </c>
    </row>
    <row r="707" spans="41:48">
      <c r="AO707" s="502">
        <v>20</v>
      </c>
      <c r="AP707" s="502">
        <v>2</v>
      </c>
      <c r="AQ707" s="502">
        <v>6</v>
      </c>
      <c r="AR707" s="506">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02">
        <f ca="1">COUNTIF(INDIRECT("H"&amp;(ROW()+12*(($AO707-1)*3+$AP707)-ROW())/12+5):INDIRECT("S"&amp;(ROW()+12*(($AO707-1)*3+$AP707)-ROW())/12+5),AR707)</f>
        <v>0</v>
      </c>
      <c r="AT707" s="506"/>
      <c r="AV707" s="502">
        <f ca="1">IF(AND(AR707&gt;0,AS707&gt;0),COUNTIF(AV$6:AV706,"&gt;0")+1,0)</f>
        <v>0</v>
      </c>
    </row>
    <row r="708" spans="41:48">
      <c r="AO708" s="502">
        <v>20</v>
      </c>
      <c r="AP708" s="502">
        <v>2</v>
      </c>
      <c r="AQ708" s="502">
        <v>7</v>
      </c>
      <c r="AR708" s="506">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02">
        <f ca="1">COUNTIF(INDIRECT("H"&amp;(ROW()+12*(($AO708-1)*3+$AP708)-ROW())/12+5):INDIRECT("S"&amp;(ROW()+12*(($AO708-1)*3+$AP708)-ROW())/12+5),AR708)</f>
        <v>0</v>
      </c>
      <c r="AT708" s="506"/>
      <c r="AV708" s="502">
        <f ca="1">IF(AND(AR708&gt;0,AS708&gt;0),COUNTIF(AV$6:AV707,"&gt;0")+1,0)</f>
        <v>0</v>
      </c>
    </row>
    <row r="709" spans="41:48">
      <c r="AO709" s="502">
        <v>20</v>
      </c>
      <c r="AP709" s="502">
        <v>2</v>
      </c>
      <c r="AQ709" s="502">
        <v>8</v>
      </c>
      <c r="AR709" s="506">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02">
        <f ca="1">COUNTIF(INDIRECT("H"&amp;(ROW()+12*(($AO709-1)*3+$AP709)-ROW())/12+5):INDIRECT("S"&amp;(ROW()+12*(($AO709-1)*3+$AP709)-ROW())/12+5),AR709)</f>
        <v>0</v>
      </c>
      <c r="AT709" s="506"/>
      <c r="AV709" s="502">
        <f ca="1">IF(AND(AR709&gt;0,AS709&gt;0),COUNTIF(AV$6:AV708,"&gt;0")+1,0)</f>
        <v>0</v>
      </c>
    </row>
    <row r="710" spans="41:48">
      <c r="AO710" s="502">
        <v>20</v>
      </c>
      <c r="AP710" s="502">
        <v>2</v>
      </c>
      <c r="AQ710" s="502">
        <v>9</v>
      </c>
      <c r="AR710" s="506">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02">
        <f ca="1">COUNTIF(INDIRECT("H"&amp;(ROW()+12*(($AO710-1)*3+$AP710)-ROW())/12+5):INDIRECT("S"&amp;(ROW()+12*(($AO710-1)*3+$AP710)-ROW())/12+5),AR710)</f>
        <v>0</v>
      </c>
      <c r="AT710" s="506"/>
      <c r="AV710" s="502">
        <f ca="1">IF(AND(AR710&gt;0,AS710&gt;0),COUNTIF(AV$6:AV709,"&gt;0")+1,0)</f>
        <v>0</v>
      </c>
    </row>
    <row r="711" spans="41:48">
      <c r="AO711" s="502">
        <v>20</v>
      </c>
      <c r="AP711" s="502">
        <v>2</v>
      </c>
      <c r="AQ711" s="502">
        <v>10</v>
      </c>
      <c r="AR711" s="506">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02">
        <f ca="1">COUNTIF(INDIRECT("H"&amp;(ROW()+12*(($AO711-1)*3+$AP711)-ROW())/12+5):INDIRECT("S"&amp;(ROW()+12*(($AO711-1)*3+$AP711)-ROW())/12+5),AR711)</f>
        <v>0</v>
      </c>
      <c r="AT711" s="506"/>
      <c r="AV711" s="502">
        <f ca="1">IF(AND(AR711&gt;0,AS711&gt;0),COUNTIF(AV$6:AV710,"&gt;0")+1,0)</f>
        <v>0</v>
      </c>
    </row>
    <row r="712" spans="41:48">
      <c r="AO712" s="502">
        <v>20</v>
      </c>
      <c r="AP712" s="502">
        <v>2</v>
      </c>
      <c r="AQ712" s="502">
        <v>11</v>
      </c>
      <c r="AR712" s="506">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02">
        <f ca="1">COUNTIF(INDIRECT("H"&amp;(ROW()+12*(($AO712-1)*3+$AP712)-ROW())/12+5):INDIRECT("S"&amp;(ROW()+12*(($AO712-1)*3+$AP712)-ROW())/12+5),AR712)</f>
        <v>0</v>
      </c>
      <c r="AT712" s="506"/>
      <c r="AV712" s="502">
        <f ca="1">IF(AND(AR712&gt;0,AS712&gt;0),COUNTIF(AV$6:AV711,"&gt;0")+1,0)</f>
        <v>0</v>
      </c>
    </row>
    <row r="713" spans="41:48">
      <c r="AO713" s="502">
        <v>20</v>
      </c>
      <c r="AP713" s="502">
        <v>2</v>
      </c>
      <c r="AQ713" s="502">
        <v>12</v>
      </c>
      <c r="AR713" s="506">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02">
        <f ca="1">COUNTIF(INDIRECT("H"&amp;(ROW()+12*(($AO713-1)*3+$AP713)-ROW())/12+5):INDIRECT("S"&amp;(ROW()+12*(($AO713-1)*3+$AP713)-ROW())/12+5),AR713)</f>
        <v>0</v>
      </c>
      <c r="AT713" s="506"/>
      <c r="AV713" s="502">
        <f ca="1">IF(AND(AR713&gt;0,AS713&gt;0),COUNTIF(AV$6:AV712,"&gt;0")+1,0)</f>
        <v>0</v>
      </c>
    </row>
    <row r="714" spans="41:48">
      <c r="AO714" s="502">
        <v>20</v>
      </c>
      <c r="AP714" s="502">
        <v>3</v>
      </c>
      <c r="AQ714" s="502">
        <v>1</v>
      </c>
      <c r="AR714" s="506">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02">
        <f ca="1">COUNTIF(INDIRECT("H"&amp;(ROW()+12*(($AO714-1)*3+$AP714)-ROW())/12+5):INDIRECT("S"&amp;(ROW()+12*(($AO714-1)*3+$AP714)-ROW())/12+5),AR714)</f>
        <v>0</v>
      </c>
      <c r="AT714" s="506"/>
      <c r="AV714" s="502">
        <f ca="1">IF(AND(AR714&gt;0,AS714&gt;0),COUNTIF(AV$6:AV713,"&gt;0")+1,0)</f>
        <v>0</v>
      </c>
    </row>
    <row r="715" spans="41:48">
      <c r="AO715" s="502">
        <v>20</v>
      </c>
      <c r="AP715" s="502">
        <v>3</v>
      </c>
      <c r="AQ715" s="502">
        <v>2</v>
      </c>
      <c r="AR715" s="506">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02">
        <f ca="1">COUNTIF(INDIRECT("H"&amp;(ROW()+12*(($AO715-1)*3+$AP715)-ROW())/12+5):INDIRECT("S"&amp;(ROW()+12*(($AO715-1)*3+$AP715)-ROW())/12+5),AR715)</f>
        <v>0</v>
      </c>
      <c r="AT715" s="506"/>
      <c r="AV715" s="502">
        <f ca="1">IF(AND(AR715&gt;0,AS715&gt;0),COUNTIF(AV$6:AV714,"&gt;0")+1,0)</f>
        <v>0</v>
      </c>
    </row>
    <row r="716" spans="41:48">
      <c r="AO716" s="502">
        <v>20</v>
      </c>
      <c r="AP716" s="502">
        <v>3</v>
      </c>
      <c r="AQ716" s="502">
        <v>3</v>
      </c>
      <c r="AR716" s="506">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02">
        <f ca="1">COUNTIF(INDIRECT("H"&amp;(ROW()+12*(($AO716-1)*3+$AP716)-ROW())/12+5):INDIRECT("S"&amp;(ROW()+12*(($AO716-1)*3+$AP716)-ROW())/12+5),AR716)</f>
        <v>0</v>
      </c>
      <c r="AT716" s="506"/>
      <c r="AV716" s="502">
        <f ca="1">IF(AND(AR716&gt;0,AS716&gt;0),COUNTIF(AV$6:AV715,"&gt;0")+1,0)</f>
        <v>0</v>
      </c>
    </row>
    <row r="717" spans="41:48">
      <c r="AO717" s="502">
        <v>20</v>
      </c>
      <c r="AP717" s="502">
        <v>3</v>
      </c>
      <c r="AQ717" s="502">
        <v>4</v>
      </c>
      <c r="AR717" s="506">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02">
        <f ca="1">COUNTIF(INDIRECT("H"&amp;(ROW()+12*(($AO717-1)*3+$AP717)-ROW())/12+5):INDIRECT("S"&amp;(ROW()+12*(($AO717-1)*3+$AP717)-ROW())/12+5),AR717)</f>
        <v>0</v>
      </c>
      <c r="AT717" s="506"/>
      <c r="AV717" s="502">
        <f ca="1">IF(AND(AR717&gt;0,AS717&gt;0),COUNTIF(AV$6:AV716,"&gt;0")+1,0)</f>
        <v>0</v>
      </c>
    </row>
    <row r="718" spans="41:48">
      <c r="AO718" s="502">
        <v>20</v>
      </c>
      <c r="AP718" s="502">
        <v>3</v>
      </c>
      <c r="AQ718" s="502">
        <v>5</v>
      </c>
      <c r="AR718" s="506">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02">
        <f ca="1">COUNTIF(INDIRECT("H"&amp;(ROW()+12*(($AO718-1)*3+$AP718)-ROW())/12+5):INDIRECT("S"&amp;(ROW()+12*(($AO718-1)*3+$AP718)-ROW())/12+5),AR718)</f>
        <v>0</v>
      </c>
      <c r="AT718" s="506"/>
      <c r="AV718" s="502">
        <f ca="1">IF(AND(AR718&gt;0,AS718&gt;0),COUNTIF(AV$6:AV717,"&gt;0")+1,0)</f>
        <v>0</v>
      </c>
    </row>
    <row r="719" spans="41:48">
      <c r="AO719" s="502">
        <v>20</v>
      </c>
      <c r="AP719" s="502">
        <v>3</v>
      </c>
      <c r="AQ719" s="502">
        <v>6</v>
      </c>
      <c r="AR719" s="506">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02">
        <f ca="1">COUNTIF(INDIRECT("H"&amp;(ROW()+12*(($AO719-1)*3+$AP719)-ROW())/12+5):INDIRECT("S"&amp;(ROW()+12*(($AO719-1)*3+$AP719)-ROW())/12+5),AR719)</f>
        <v>0</v>
      </c>
      <c r="AT719" s="506"/>
      <c r="AV719" s="502">
        <f ca="1">IF(AND(AR719&gt;0,AS719&gt;0),COUNTIF(AV$6:AV718,"&gt;0")+1,0)</f>
        <v>0</v>
      </c>
    </row>
    <row r="720" spans="41:48">
      <c r="AO720" s="502">
        <v>20</v>
      </c>
      <c r="AP720" s="502">
        <v>3</v>
      </c>
      <c r="AQ720" s="502">
        <v>7</v>
      </c>
      <c r="AR720" s="506">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02">
        <f ca="1">COUNTIF(INDIRECT("H"&amp;(ROW()+12*(($AO720-1)*3+$AP720)-ROW())/12+5):INDIRECT("S"&amp;(ROW()+12*(($AO720-1)*3+$AP720)-ROW())/12+5),AR720)</f>
        <v>0</v>
      </c>
      <c r="AT720" s="506"/>
      <c r="AV720" s="502">
        <f ca="1">IF(AND(AR720&gt;0,AS720&gt;0),COUNTIF(AV$6:AV719,"&gt;0")+1,0)</f>
        <v>0</v>
      </c>
    </row>
    <row r="721" spans="41:48">
      <c r="AO721" s="502">
        <v>20</v>
      </c>
      <c r="AP721" s="502">
        <v>3</v>
      </c>
      <c r="AQ721" s="502">
        <v>8</v>
      </c>
      <c r="AR721" s="506">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02">
        <f ca="1">COUNTIF(INDIRECT("H"&amp;(ROW()+12*(($AO721-1)*3+$AP721)-ROW())/12+5):INDIRECT("S"&amp;(ROW()+12*(($AO721-1)*3+$AP721)-ROW())/12+5),AR721)</f>
        <v>0</v>
      </c>
      <c r="AT721" s="506"/>
      <c r="AV721" s="502">
        <f ca="1">IF(AND(AR721&gt;0,AS721&gt;0),COUNTIF(AV$6:AV720,"&gt;0")+1,0)</f>
        <v>0</v>
      </c>
    </row>
    <row r="722" spans="41:48">
      <c r="AO722" s="502">
        <v>20</v>
      </c>
      <c r="AP722" s="502">
        <v>3</v>
      </c>
      <c r="AQ722" s="502">
        <v>9</v>
      </c>
      <c r="AR722" s="506">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02">
        <f ca="1">COUNTIF(INDIRECT("H"&amp;(ROW()+12*(($AO722-1)*3+$AP722)-ROW())/12+5):INDIRECT("S"&amp;(ROW()+12*(($AO722-1)*3+$AP722)-ROW())/12+5),AR722)</f>
        <v>0</v>
      </c>
      <c r="AT722" s="506"/>
      <c r="AV722" s="502">
        <f ca="1">IF(AND(AR722&gt;0,AS722&gt;0),COUNTIF(AV$6:AV721,"&gt;0")+1,0)</f>
        <v>0</v>
      </c>
    </row>
    <row r="723" spans="41:48">
      <c r="AO723" s="502">
        <v>20</v>
      </c>
      <c r="AP723" s="502">
        <v>3</v>
      </c>
      <c r="AQ723" s="502">
        <v>10</v>
      </c>
      <c r="AR723" s="506">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02">
        <f ca="1">COUNTIF(INDIRECT("H"&amp;(ROW()+12*(($AO723-1)*3+$AP723)-ROW())/12+5):INDIRECT("S"&amp;(ROW()+12*(($AO723-1)*3+$AP723)-ROW())/12+5),AR723)</f>
        <v>0</v>
      </c>
      <c r="AT723" s="506"/>
      <c r="AV723" s="502">
        <f ca="1">IF(AND(AR723&gt;0,AS723&gt;0),COUNTIF(AV$6:AV722,"&gt;0")+1,0)</f>
        <v>0</v>
      </c>
    </row>
    <row r="724" spans="41:48">
      <c r="AO724" s="502">
        <v>20</v>
      </c>
      <c r="AP724" s="502">
        <v>3</v>
      </c>
      <c r="AQ724" s="502">
        <v>11</v>
      </c>
      <c r="AR724" s="506">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02">
        <f ca="1">COUNTIF(INDIRECT("H"&amp;(ROW()+12*(($AO724-1)*3+$AP724)-ROW())/12+5):INDIRECT("S"&amp;(ROW()+12*(($AO724-1)*3+$AP724)-ROW())/12+5),AR724)</f>
        <v>0</v>
      </c>
      <c r="AT724" s="506"/>
      <c r="AV724" s="502">
        <f ca="1">IF(AND(AR724&gt;0,AS724&gt;0),COUNTIF(AV$6:AV723,"&gt;0")+1,0)</f>
        <v>0</v>
      </c>
    </row>
    <row r="725" spans="41:48">
      <c r="AO725" s="502">
        <v>20</v>
      </c>
      <c r="AP725" s="502">
        <v>3</v>
      </c>
      <c r="AQ725" s="502">
        <v>12</v>
      </c>
      <c r="AR725" s="506">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02">
        <f ca="1">COUNTIF(INDIRECT("H"&amp;(ROW()+12*(($AO725-1)*3+$AP725)-ROW())/12+5):INDIRECT("S"&amp;(ROW()+12*(($AO725-1)*3+$AP725)-ROW())/12+5),AR725)</f>
        <v>0</v>
      </c>
      <c r="AT725" s="506"/>
      <c r="AV725" s="502">
        <f ca="1">IF(AND(AR725&gt;0,AS725&gt;0),COUNTIF(AV$6:AV724,"&gt;0")+1,0)</f>
        <v>0</v>
      </c>
    </row>
    <row r="726" spans="41:48">
      <c r="AO726" s="502">
        <v>21</v>
      </c>
      <c r="AP726" s="502">
        <v>1</v>
      </c>
      <c r="AQ726" s="502">
        <v>1</v>
      </c>
      <c r="AR726" s="502">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02">
        <f ca="1">COUNTIF(INDIRECT("H"&amp;(ROW()+12*(($AO726-1)*3+$AP726)-ROW())/12+5):INDIRECT("S"&amp;(ROW()+12*(($AO726-1)*3+$AP726)-ROW())/12+5),AR726)</f>
        <v>0</v>
      </c>
      <c r="AV726" s="502">
        <f ca="1">IF(AND(AR726&gt;0,AS726&gt;0),COUNTIF(AV$6:AV725,"&gt;0")+1,0)</f>
        <v>0</v>
      </c>
    </row>
    <row r="727" spans="41:48">
      <c r="AO727" s="502">
        <v>21</v>
      </c>
      <c r="AP727" s="502">
        <v>1</v>
      </c>
      <c r="AQ727" s="502">
        <v>2</v>
      </c>
      <c r="AR727" s="502">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02">
        <f ca="1">COUNTIF(INDIRECT("H"&amp;(ROW()+12*(($AO727-1)*3+$AP727)-ROW())/12+5):INDIRECT("S"&amp;(ROW()+12*(($AO727-1)*3+$AP727)-ROW())/12+5),AR727)</f>
        <v>0</v>
      </c>
      <c r="AV727" s="502">
        <f ca="1">IF(AND(AR727&gt;0,AS727&gt;0),COUNTIF(AV$6:AV726,"&gt;0")+1,0)</f>
        <v>0</v>
      </c>
    </row>
    <row r="728" spans="41:48">
      <c r="AO728" s="502">
        <v>21</v>
      </c>
      <c r="AP728" s="502">
        <v>1</v>
      </c>
      <c r="AQ728" s="502">
        <v>3</v>
      </c>
      <c r="AR728" s="502">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02">
        <f ca="1">COUNTIF(INDIRECT("H"&amp;(ROW()+12*(($AO728-1)*3+$AP728)-ROW())/12+5):INDIRECT("S"&amp;(ROW()+12*(($AO728-1)*3+$AP728)-ROW())/12+5),AR728)</f>
        <v>0</v>
      </c>
      <c r="AV728" s="502">
        <f ca="1">IF(AND(AR728&gt;0,AS728&gt;0),COUNTIF(AV$6:AV727,"&gt;0")+1,0)</f>
        <v>0</v>
      </c>
    </row>
    <row r="729" spans="41:48">
      <c r="AO729" s="502">
        <v>21</v>
      </c>
      <c r="AP729" s="502">
        <v>1</v>
      </c>
      <c r="AQ729" s="502">
        <v>4</v>
      </c>
      <c r="AR729" s="502">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02">
        <f ca="1">COUNTIF(INDIRECT("H"&amp;(ROW()+12*(($AO729-1)*3+$AP729)-ROW())/12+5):INDIRECT("S"&amp;(ROW()+12*(($AO729-1)*3+$AP729)-ROW())/12+5),AR729)</f>
        <v>0</v>
      </c>
      <c r="AV729" s="502">
        <f ca="1">IF(AND(AR729&gt;0,AS729&gt;0),COUNTIF(AV$6:AV728,"&gt;0")+1,0)</f>
        <v>0</v>
      </c>
    </row>
    <row r="730" spans="41:48">
      <c r="AO730" s="502">
        <v>21</v>
      </c>
      <c r="AP730" s="502">
        <v>1</v>
      </c>
      <c r="AQ730" s="502">
        <v>5</v>
      </c>
      <c r="AR730" s="502">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02">
        <f ca="1">COUNTIF(INDIRECT("H"&amp;(ROW()+12*(($AO730-1)*3+$AP730)-ROW())/12+5):INDIRECT("S"&amp;(ROW()+12*(($AO730-1)*3+$AP730)-ROW())/12+5),AR730)</f>
        <v>0</v>
      </c>
      <c r="AV730" s="502">
        <f ca="1">IF(AND(AR730&gt;0,AS730&gt;0),COUNTIF(AV$6:AV729,"&gt;0")+1,0)</f>
        <v>0</v>
      </c>
    </row>
    <row r="731" spans="41:48">
      <c r="AO731" s="502">
        <v>21</v>
      </c>
      <c r="AP731" s="502">
        <v>1</v>
      </c>
      <c r="AQ731" s="502">
        <v>6</v>
      </c>
      <c r="AR731" s="502">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02">
        <f ca="1">COUNTIF(INDIRECT("H"&amp;(ROW()+12*(($AO731-1)*3+$AP731)-ROW())/12+5):INDIRECT("S"&amp;(ROW()+12*(($AO731-1)*3+$AP731)-ROW())/12+5),AR731)</f>
        <v>0</v>
      </c>
      <c r="AV731" s="502">
        <f ca="1">IF(AND(AR731&gt;0,AS731&gt;0),COUNTIF(AV$6:AV730,"&gt;0")+1,0)</f>
        <v>0</v>
      </c>
    </row>
    <row r="732" spans="41:48">
      <c r="AO732" s="502">
        <v>21</v>
      </c>
      <c r="AP732" s="502">
        <v>1</v>
      </c>
      <c r="AQ732" s="502">
        <v>7</v>
      </c>
      <c r="AR732" s="502">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02">
        <f ca="1">COUNTIF(INDIRECT("H"&amp;(ROW()+12*(($AO732-1)*3+$AP732)-ROW())/12+5):INDIRECT("S"&amp;(ROW()+12*(($AO732-1)*3+$AP732)-ROW())/12+5),AR732)</f>
        <v>0</v>
      </c>
      <c r="AV732" s="502">
        <f ca="1">IF(AND(AR732&gt;0,AS732&gt;0),COUNTIF(AV$6:AV731,"&gt;0")+1,0)</f>
        <v>0</v>
      </c>
    </row>
    <row r="733" spans="41:48">
      <c r="AO733" s="502">
        <v>21</v>
      </c>
      <c r="AP733" s="502">
        <v>1</v>
      </c>
      <c r="AQ733" s="502">
        <v>8</v>
      </c>
      <c r="AR733" s="502">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02">
        <f ca="1">COUNTIF(INDIRECT("H"&amp;(ROW()+12*(($AO733-1)*3+$AP733)-ROW())/12+5):INDIRECT("S"&amp;(ROW()+12*(($AO733-1)*3+$AP733)-ROW())/12+5),AR733)</f>
        <v>0</v>
      </c>
      <c r="AV733" s="502">
        <f ca="1">IF(AND(AR733&gt;0,AS733&gt;0),COUNTIF(AV$6:AV732,"&gt;0")+1,0)</f>
        <v>0</v>
      </c>
    </row>
    <row r="734" spans="41:48">
      <c r="AO734" s="502">
        <v>21</v>
      </c>
      <c r="AP734" s="502">
        <v>1</v>
      </c>
      <c r="AQ734" s="502">
        <v>9</v>
      </c>
      <c r="AR734" s="502">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02">
        <f ca="1">COUNTIF(INDIRECT("H"&amp;(ROW()+12*(($AO734-1)*3+$AP734)-ROW())/12+5):INDIRECT("S"&amp;(ROW()+12*(($AO734-1)*3+$AP734)-ROW())/12+5),AR734)</f>
        <v>0</v>
      </c>
      <c r="AV734" s="502">
        <f ca="1">IF(AND(AR734&gt;0,AS734&gt;0),COUNTIF(AV$6:AV733,"&gt;0")+1,0)</f>
        <v>0</v>
      </c>
    </row>
    <row r="735" spans="41:48">
      <c r="AO735" s="502">
        <v>21</v>
      </c>
      <c r="AP735" s="502">
        <v>1</v>
      </c>
      <c r="AQ735" s="502">
        <v>10</v>
      </c>
      <c r="AR735" s="502">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02">
        <f ca="1">COUNTIF(INDIRECT("H"&amp;(ROW()+12*(($AO735-1)*3+$AP735)-ROW())/12+5):INDIRECT("S"&amp;(ROW()+12*(($AO735-1)*3+$AP735)-ROW())/12+5),AR735)</f>
        <v>0</v>
      </c>
      <c r="AV735" s="502">
        <f ca="1">IF(AND(AR735&gt;0,AS735&gt;0),COUNTIF(AV$6:AV734,"&gt;0")+1,0)</f>
        <v>0</v>
      </c>
    </row>
    <row r="736" spans="41:48">
      <c r="AO736" s="502">
        <v>21</v>
      </c>
      <c r="AP736" s="502">
        <v>1</v>
      </c>
      <c r="AQ736" s="502">
        <v>11</v>
      </c>
      <c r="AR736" s="502">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02">
        <f ca="1">COUNTIF(INDIRECT("H"&amp;(ROW()+12*(($AO736-1)*3+$AP736)-ROW())/12+5):INDIRECT("S"&amp;(ROW()+12*(($AO736-1)*3+$AP736)-ROW())/12+5),AR736)</f>
        <v>0</v>
      </c>
      <c r="AV736" s="502">
        <f ca="1">IF(AND(AR736&gt;0,AS736&gt;0),COUNTIF(AV$6:AV735,"&gt;0")+1,0)</f>
        <v>0</v>
      </c>
    </row>
    <row r="737" spans="41:48">
      <c r="AO737" s="502">
        <v>21</v>
      </c>
      <c r="AP737" s="502">
        <v>1</v>
      </c>
      <c r="AQ737" s="502">
        <v>12</v>
      </c>
      <c r="AR737" s="502">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02">
        <f ca="1">COUNTIF(INDIRECT("H"&amp;(ROW()+12*(($AO737-1)*3+$AP737)-ROW())/12+5):INDIRECT("S"&amp;(ROW()+12*(($AO737-1)*3+$AP737)-ROW())/12+5),AR737)</f>
        <v>0</v>
      </c>
      <c r="AV737" s="502">
        <f ca="1">IF(AND(AR737&gt;0,AS737&gt;0),COUNTIF(AV$6:AV736,"&gt;0")+1,0)</f>
        <v>0</v>
      </c>
    </row>
    <row r="738" spans="41:48">
      <c r="AO738" s="502">
        <v>21</v>
      </c>
      <c r="AP738" s="502">
        <v>2</v>
      </c>
      <c r="AQ738" s="502">
        <v>1</v>
      </c>
      <c r="AR738" s="502">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02">
        <f ca="1">COUNTIF(INDIRECT("H"&amp;(ROW()+12*(($AO738-1)*3+$AP738)-ROW())/12+5):INDIRECT("S"&amp;(ROW()+12*(($AO738-1)*3+$AP738)-ROW())/12+5),AR738)</f>
        <v>0</v>
      </c>
      <c r="AV738" s="502">
        <f ca="1">IF(AND(AR738&gt;0,AS738&gt;0),COUNTIF(AV$6:AV737,"&gt;0")+1,0)</f>
        <v>0</v>
      </c>
    </row>
    <row r="739" spans="41:48">
      <c r="AO739" s="502">
        <v>21</v>
      </c>
      <c r="AP739" s="502">
        <v>2</v>
      </c>
      <c r="AQ739" s="502">
        <v>2</v>
      </c>
      <c r="AR739" s="502">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02">
        <f ca="1">COUNTIF(INDIRECT("H"&amp;(ROW()+12*(($AO739-1)*3+$AP739)-ROW())/12+5):INDIRECT("S"&amp;(ROW()+12*(($AO739-1)*3+$AP739)-ROW())/12+5),AR739)</f>
        <v>0</v>
      </c>
      <c r="AV739" s="502">
        <f ca="1">IF(AND(AR739&gt;0,AS739&gt;0),COUNTIF(AV$6:AV738,"&gt;0")+1,0)</f>
        <v>0</v>
      </c>
    </row>
    <row r="740" spans="41:48">
      <c r="AO740" s="502">
        <v>21</v>
      </c>
      <c r="AP740" s="502">
        <v>2</v>
      </c>
      <c r="AQ740" s="502">
        <v>3</v>
      </c>
      <c r="AR740" s="502">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02">
        <f ca="1">COUNTIF(INDIRECT("H"&amp;(ROW()+12*(($AO740-1)*3+$AP740)-ROW())/12+5):INDIRECT("S"&amp;(ROW()+12*(($AO740-1)*3+$AP740)-ROW())/12+5),AR740)</f>
        <v>0</v>
      </c>
      <c r="AV740" s="502">
        <f ca="1">IF(AND(AR740&gt;0,AS740&gt;0),COUNTIF(AV$6:AV739,"&gt;0")+1,0)</f>
        <v>0</v>
      </c>
    </row>
    <row r="741" spans="41:48">
      <c r="AO741" s="502">
        <v>21</v>
      </c>
      <c r="AP741" s="502">
        <v>2</v>
      </c>
      <c r="AQ741" s="502">
        <v>4</v>
      </c>
      <c r="AR741" s="502">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02">
        <f ca="1">COUNTIF(INDIRECT("H"&amp;(ROW()+12*(($AO741-1)*3+$AP741)-ROW())/12+5):INDIRECT("S"&amp;(ROW()+12*(($AO741-1)*3+$AP741)-ROW())/12+5),AR741)</f>
        <v>0</v>
      </c>
      <c r="AV741" s="502">
        <f ca="1">IF(AND(AR741&gt;0,AS741&gt;0),COUNTIF(AV$6:AV740,"&gt;0")+1,0)</f>
        <v>0</v>
      </c>
    </row>
    <row r="742" spans="41:48">
      <c r="AO742" s="502">
        <v>21</v>
      </c>
      <c r="AP742" s="502">
        <v>2</v>
      </c>
      <c r="AQ742" s="502">
        <v>5</v>
      </c>
      <c r="AR742" s="502">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02">
        <f ca="1">COUNTIF(INDIRECT("H"&amp;(ROW()+12*(($AO742-1)*3+$AP742)-ROW())/12+5):INDIRECT("S"&amp;(ROW()+12*(($AO742-1)*3+$AP742)-ROW())/12+5),AR742)</f>
        <v>0</v>
      </c>
      <c r="AV742" s="502">
        <f ca="1">IF(AND(AR742&gt;0,AS742&gt;0),COUNTIF(AV$6:AV741,"&gt;0")+1,0)</f>
        <v>0</v>
      </c>
    </row>
    <row r="743" spans="41:48">
      <c r="AO743" s="502">
        <v>21</v>
      </c>
      <c r="AP743" s="502">
        <v>2</v>
      </c>
      <c r="AQ743" s="502">
        <v>6</v>
      </c>
      <c r="AR743" s="502">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02">
        <f ca="1">COUNTIF(INDIRECT("H"&amp;(ROW()+12*(($AO743-1)*3+$AP743)-ROW())/12+5):INDIRECT("S"&amp;(ROW()+12*(($AO743-1)*3+$AP743)-ROW())/12+5),AR743)</f>
        <v>0</v>
      </c>
      <c r="AV743" s="502">
        <f ca="1">IF(AND(AR743&gt;0,AS743&gt;0),COUNTIF(AV$6:AV742,"&gt;0")+1,0)</f>
        <v>0</v>
      </c>
    </row>
    <row r="744" spans="41:48">
      <c r="AO744" s="502">
        <v>21</v>
      </c>
      <c r="AP744" s="502">
        <v>2</v>
      </c>
      <c r="AQ744" s="502">
        <v>7</v>
      </c>
      <c r="AR744" s="502">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02">
        <f ca="1">COUNTIF(INDIRECT("H"&amp;(ROW()+12*(($AO744-1)*3+$AP744)-ROW())/12+5):INDIRECT("S"&amp;(ROW()+12*(($AO744-1)*3+$AP744)-ROW())/12+5),AR744)</f>
        <v>0</v>
      </c>
      <c r="AV744" s="502">
        <f ca="1">IF(AND(AR744&gt;0,AS744&gt;0),COUNTIF(AV$6:AV743,"&gt;0")+1,0)</f>
        <v>0</v>
      </c>
    </row>
    <row r="745" spans="41:48">
      <c r="AO745" s="502">
        <v>21</v>
      </c>
      <c r="AP745" s="502">
        <v>2</v>
      </c>
      <c r="AQ745" s="502">
        <v>8</v>
      </c>
      <c r="AR745" s="502">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02">
        <f ca="1">COUNTIF(INDIRECT("H"&amp;(ROW()+12*(($AO745-1)*3+$AP745)-ROW())/12+5):INDIRECT("S"&amp;(ROW()+12*(($AO745-1)*3+$AP745)-ROW())/12+5),AR745)</f>
        <v>0</v>
      </c>
      <c r="AV745" s="502">
        <f ca="1">IF(AND(AR745&gt;0,AS745&gt;0),COUNTIF(AV$6:AV744,"&gt;0")+1,0)</f>
        <v>0</v>
      </c>
    </row>
    <row r="746" spans="41:48">
      <c r="AO746" s="502">
        <v>21</v>
      </c>
      <c r="AP746" s="502">
        <v>2</v>
      </c>
      <c r="AQ746" s="502">
        <v>9</v>
      </c>
      <c r="AR746" s="502">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02">
        <f ca="1">COUNTIF(INDIRECT("H"&amp;(ROW()+12*(($AO746-1)*3+$AP746)-ROW())/12+5):INDIRECT("S"&amp;(ROW()+12*(($AO746-1)*3+$AP746)-ROW())/12+5),AR746)</f>
        <v>0</v>
      </c>
      <c r="AV746" s="502">
        <f ca="1">IF(AND(AR746&gt;0,AS746&gt;0),COUNTIF(AV$6:AV745,"&gt;0")+1,0)</f>
        <v>0</v>
      </c>
    </row>
    <row r="747" spans="41:48">
      <c r="AO747" s="502">
        <v>21</v>
      </c>
      <c r="AP747" s="502">
        <v>2</v>
      </c>
      <c r="AQ747" s="502">
        <v>10</v>
      </c>
      <c r="AR747" s="502">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02">
        <f ca="1">COUNTIF(INDIRECT("H"&amp;(ROW()+12*(($AO747-1)*3+$AP747)-ROW())/12+5):INDIRECT("S"&amp;(ROW()+12*(($AO747-1)*3+$AP747)-ROW())/12+5),AR747)</f>
        <v>0</v>
      </c>
      <c r="AV747" s="502">
        <f ca="1">IF(AND(AR747&gt;0,AS747&gt;0),COUNTIF(AV$6:AV746,"&gt;0")+1,0)</f>
        <v>0</v>
      </c>
    </row>
    <row r="748" spans="41:48">
      <c r="AO748" s="502">
        <v>21</v>
      </c>
      <c r="AP748" s="502">
        <v>2</v>
      </c>
      <c r="AQ748" s="502">
        <v>11</v>
      </c>
      <c r="AR748" s="502">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02">
        <f ca="1">COUNTIF(INDIRECT("H"&amp;(ROW()+12*(($AO748-1)*3+$AP748)-ROW())/12+5):INDIRECT("S"&amp;(ROW()+12*(($AO748-1)*3+$AP748)-ROW())/12+5),AR748)</f>
        <v>0</v>
      </c>
      <c r="AV748" s="502">
        <f ca="1">IF(AND(AR748&gt;0,AS748&gt;0),COUNTIF(AV$6:AV747,"&gt;0")+1,0)</f>
        <v>0</v>
      </c>
    </row>
    <row r="749" spans="41:48">
      <c r="AO749" s="502">
        <v>21</v>
      </c>
      <c r="AP749" s="502">
        <v>2</v>
      </c>
      <c r="AQ749" s="502">
        <v>12</v>
      </c>
      <c r="AR749" s="502">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02">
        <f ca="1">COUNTIF(INDIRECT("H"&amp;(ROW()+12*(($AO749-1)*3+$AP749)-ROW())/12+5):INDIRECT("S"&amp;(ROW()+12*(($AO749-1)*3+$AP749)-ROW())/12+5),AR749)</f>
        <v>0</v>
      </c>
      <c r="AV749" s="502">
        <f ca="1">IF(AND(AR749&gt;0,AS749&gt;0),COUNTIF(AV$6:AV748,"&gt;0")+1,0)</f>
        <v>0</v>
      </c>
    </row>
    <row r="750" spans="41:48">
      <c r="AO750" s="502">
        <v>21</v>
      </c>
      <c r="AP750" s="502">
        <v>3</v>
      </c>
      <c r="AQ750" s="502">
        <v>1</v>
      </c>
      <c r="AR750" s="502">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02">
        <f ca="1">COUNTIF(INDIRECT("H"&amp;(ROW()+12*(($AO750-1)*3+$AP750)-ROW())/12+5):INDIRECT("S"&amp;(ROW()+12*(($AO750-1)*3+$AP750)-ROW())/12+5),AR750)</f>
        <v>0</v>
      </c>
      <c r="AV750" s="502">
        <f ca="1">IF(AND(AR750&gt;0,AS750&gt;0),COUNTIF(AV$6:AV749,"&gt;0")+1,0)</f>
        <v>0</v>
      </c>
    </row>
    <row r="751" spans="41:48">
      <c r="AO751" s="502">
        <v>21</v>
      </c>
      <c r="AP751" s="502">
        <v>3</v>
      </c>
      <c r="AQ751" s="502">
        <v>2</v>
      </c>
      <c r="AR751" s="502">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02">
        <f ca="1">COUNTIF(INDIRECT("H"&amp;(ROW()+12*(($AO751-1)*3+$AP751)-ROW())/12+5):INDIRECT("S"&amp;(ROW()+12*(($AO751-1)*3+$AP751)-ROW())/12+5),AR751)</f>
        <v>0</v>
      </c>
      <c r="AV751" s="502">
        <f ca="1">IF(AND(AR751&gt;0,AS751&gt;0),COUNTIF(AV$6:AV750,"&gt;0")+1,0)</f>
        <v>0</v>
      </c>
    </row>
    <row r="752" spans="41:48">
      <c r="AO752" s="502">
        <v>21</v>
      </c>
      <c r="AP752" s="502">
        <v>3</v>
      </c>
      <c r="AQ752" s="502">
        <v>3</v>
      </c>
      <c r="AR752" s="502">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02">
        <f ca="1">COUNTIF(INDIRECT("H"&amp;(ROW()+12*(($AO752-1)*3+$AP752)-ROW())/12+5):INDIRECT("S"&amp;(ROW()+12*(($AO752-1)*3+$AP752)-ROW())/12+5),AR752)</f>
        <v>0</v>
      </c>
      <c r="AV752" s="502">
        <f ca="1">IF(AND(AR752&gt;0,AS752&gt;0),COUNTIF(AV$6:AV751,"&gt;0")+1,0)</f>
        <v>0</v>
      </c>
    </row>
    <row r="753" spans="41:48">
      <c r="AO753" s="502">
        <v>21</v>
      </c>
      <c r="AP753" s="502">
        <v>3</v>
      </c>
      <c r="AQ753" s="502">
        <v>4</v>
      </c>
      <c r="AR753" s="502">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02">
        <f ca="1">COUNTIF(INDIRECT("H"&amp;(ROW()+12*(($AO753-1)*3+$AP753)-ROW())/12+5):INDIRECT("S"&amp;(ROW()+12*(($AO753-1)*3+$AP753)-ROW())/12+5),AR753)</f>
        <v>0</v>
      </c>
      <c r="AV753" s="502">
        <f ca="1">IF(AND(AR753&gt;0,AS753&gt;0),COUNTIF(AV$6:AV752,"&gt;0")+1,0)</f>
        <v>0</v>
      </c>
    </row>
    <row r="754" spans="41:48">
      <c r="AO754" s="502">
        <v>21</v>
      </c>
      <c r="AP754" s="502">
        <v>3</v>
      </c>
      <c r="AQ754" s="502">
        <v>5</v>
      </c>
      <c r="AR754" s="502">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02">
        <f ca="1">COUNTIF(INDIRECT("H"&amp;(ROW()+12*(($AO754-1)*3+$AP754)-ROW())/12+5):INDIRECT("S"&amp;(ROW()+12*(($AO754-1)*3+$AP754)-ROW())/12+5),AR754)</f>
        <v>0</v>
      </c>
      <c r="AV754" s="502">
        <f ca="1">IF(AND(AR754&gt;0,AS754&gt;0),COUNTIF(AV$6:AV753,"&gt;0")+1,0)</f>
        <v>0</v>
      </c>
    </row>
    <row r="755" spans="41:48">
      <c r="AO755" s="502">
        <v>21</v>
      </c>
      <c r="AP755" s="502">
        <v>3</v>
      </c>
      <c r="AQ755" s="502">
        <v>6</v>
      </c>
      <c r="AR755" s="502">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02">
        <f ca="1">COUNTIF(INDIRECT("H"&amp;(ROW()+12*(($AO755-1)*3+$AP755)-ROW())/12+5):INDIRECT("S"&amp;(ROW()+12*(($AO755-1)*3+$AP755)-ROW())/12+5),AR755)</f>
        <v>0</v>
      </c>
      <c r="AV755" s="502">
        <f ca="1">IF(AND(AR755&gt;0,AS755&gt;0),COUNTIF(AV$6:AV754,"&gt;0")+1,0)</f>
        <v>0</v>
      </c>
    </row>
    <row r="756" spans="41:48">
      <c r="AO756" s="502">
        <v>21</v>
      </c>
      <c r="AP756" s="502">
        <v>3</v>
      </c>
      <c r="AQ756" s="502">
        <v>7</v>
      </c>
      <c r="AR756" s="502">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02">
        <f ca="1">COUNTIF(INDIRECT("H"&amp;(ROW()+12*(($AO756-1)*3+$AP756)-ROW())/12+5):INDIRECT("S"&amp;(ROW()+12*(($AO756-1)*3+$AP756)-ROW())/12+5),AR756)</f>
        <v>0</v>
      </c>
      <c r="AV756" s="502">
        <f ca="1">IF(AND(AR756&gt;0,AS756&gt;0),COUNTIF(AV$6:AV755,"&gt;0")+1,0)</f>
        <v>0</v>
      </c>
    </row>
    <row r="757" spans="41:48">
      <c r="AO757" s="502">
        <v>21</v>
      </c>
      <c r="AP757" s="502">
        <v>3</v>
      </c>
      <c r="AQ757" s="502">
        <v>8</v>
      </c>
      <c r="AR757" s="502">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02">
        <f ca="1">COUNTIF(INDIRECT("H"&amp;(ROW()+12*(($AO757-1)*3+$AP757)-ROW())/12+5):INDIRECT("S"&amp;(ROW()+12*(($AO757-1)*3+$AP757)-ROW())/12+5),AR757)</f>
        <v>0</v>
      </c>
      <c r="AV757" s="502">
        <f ca="1">IF(AND(AR757&gt;0,AS757&gt;0),COUNTIF(AV$6:AV756,"&gt;0")+1,0)</f>
        <v>0</v>
      </c>
    </row>
    <row r="758" spans="41:48">
      <c r="AO758" s="502">
        <v>21</v>
      </c>
      <c r="AP758" s="502">
        <v>3</v>
      </c>
      <c r="AQ758" s="502">
        <v>9</v>
      </c>
      <c r="AR758" s="502">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02">
        <f ca="1">COUNTIF(INDIRECT("H"&amp;(ROW()+12*(($AO758-1)*3+$AP758)-ROW())/12+5):INDIRECT("S"&amp;(ROW()+12*(($AO758-1)*3+$AP758)-ROW())/12+5),AR758)</f>
        <v>0</v>
      </c>
      <c r="AV758" s="502">
        <f ca="1">IF(AND(AR758&gt;0,AS758&gt;0),COUNTIF(AV$6:AV757,"&gt;0")+1,0)</f>
        <v>0</v>
      </c>
    </row>
    <row r="759" spans="41:48">
      <c r="AO759" s="502">
        <v>21</v>
      </c>
      <c r="AP759" s="502">
        <v>3</v>
      </c>
      <c r="AQ759" s="502">
        <v>10</v>
      </c>
      <c r="AR759" s="502">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02">
        <f ca="1">COUNTIF(INDIRECT("H"&amp;(ROW()+12*(($AO759-1)*3+$AP759)-ROW())/12+5):INDIRECT("S"&amp;(ROW()+12*(($AO759-1)*3+$AP759)-ROW())/12+5),AR759)</f>
        <v>0</v>
      </c>
      <c r="AV759" s="502">
        <f ca="1">IF(AND(AR759&gt;0,AS759&gt;0),COUNTIF(AV$6:AV758,"&gt;0")+1,0)</f>
        <v>0</v>
      </c>
    </row>
    <row r="760" spans="41:48">
      <c r="AO760" s="502">
        <v>21</v>
      </c>
      <c r="AP760" s="502">
        <v>3</v>
      </c>
      <c r="AQ760" s="502">
        <v>11</v>
      </c>
      <c r="AR760" s="502">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02">
        <f ca="1">COUNTIF(INDIRECT("H"&amp;(ROW()+12*(($AO760-1)*3+$AP760)-ROW())/12+5):INDIRECT("S"&amp;(ROW()+12*(($AO760-1)*3+$AP760)-ROW())/12+5),AR760)</f>
        <v>0</v>
      </c>
      <c r="AV760" s="502">
        <f ca="1">IF(AND(AR760&gt;0,AS760&gt;0),COUNTIF(AV$6:AV759,"&gt;0")+1,0)</f>
        <v>0</v>
      </c>
    </row>
    <row r="761" spans="41:48">
      <c r="AO761" s="502">
        <v>21</v>
      </c>
      <c r="AP761" s="502">
        <v>3</v>
      </c>
      <c r="AQ761" s="502">
        <v>12</v>
      </c>
      <c r="AR761" s="502">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02">
        <f ca="1">COUNTIF(INDIRECT("H"&amp;(ROW()+12*(($AO761-1)*3+$AP761)-ROW())/12+5):INDIRECT("S"&amp;(ROW()+12*(($AO761-1)*3+$AP761)-ROW())/12+5),AR761)</f>
        <v>0</v>
      </c>
      <c r="AV761" s="502">
        <f ca="1">IF(AND(AR761&gt;0,AS761&gt;0),COUNTIF(AV$6:AV760,"&gt;0")+1,0)</f>
        <v>0</v>
      </c>
    </row>
    <row r="762" spans="41:48">
      <c r="AO762" s="502">
        <v>22</v>
      </c>
      <c r="AP762" s="502">
        <v>1</v>
      </c>
      <c r="AQ762" s="502">
        <v>1</v>
      </c>
      <c r="AR762" s="502">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02">
        <f ca="1">COUNTIF(INDIRECT("H"&amp;(ROW()+12*(($AO762-1)*3+$AP762)-ROW())/12+5):INDIRECT("S"&amp;(ROW()+12*(($AO762-1)*3+$AP762)-ROW())/12+5),AR762)</f>
        <v>0</v>
      </c>
      <c r="AV762" s="502">
        <f ca="1">IF(AND(AR762&gt;0,AS762&gt;0),COUNTIF(AV$6:AV761,"&gt;0")+1,0)</f>
        <v>0</v>
      </c>
    </row>
    <row r="763" spans="41:48">
      <c r="AO763" s="502">
        <v>22</v>
      </c>
      <c r="AP763" s="502">
        <v>1</v>
      </c>
      <c r="AQ763" s="502">
        <v>2</v>
      </c>
      <c r="AR763" s="502">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02">
        <f ca="1">COUNTIF(INDIRECT("H"&amp;(ROW()+12*(($AO763-1)*3+$AP763)-ROW())/12+5):INDIRECT("S"&amp;(ROW()+12*(($AO763-1)*3+$AP763)-ROW())/12+5),AR763)</f>
        <v>0</v>
      </c>
      <c r="AV763" s="502">
        <f ca="1">IF(AND(AR763&gt;0,AS763&gt;0),COUNTIF(AV$6:AV762,"&gt;0")+1,0)</f>
        <v>0</v>
      </c>
    </row>
    <row r="764" spans="41:48">
      <c r="AO764" s="502">
        <v>22</v>
      </c>
      <c r="AP764" s="502">
        <v>1</v>
      </c>
      <c r="AQ764" s="502">
        <v>3</v>
      </c>
      <c r="AR764" s="502">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02">
        <f ca="1">COUNTIF(INDIRECT("H"&amp;(ROW()+12*(($AO764-1)*3+$AP764)-ROW())/12+5):INDIRECT("S"&amp;(ROW()+12*(($AO764-1)*3+$AP764)-ROW())/12+5),AR764)</f>
        <v>0</v>
      </c>
      <c r="AV764" s="502">
        <f ca="1">IF(AND(AR764&gt;0,AS764&gt;0),COUNTIF(AV$6:AV763,"&gt;0")+1,0)</f>
        <v>0</v>
      </c>
    </row>
    <row r="765" spans="41:48">
      <c r="AO765" s="502">
        <v>22</v>
      </c>
      <c r="AP765" s="502">
        <v>1</v>
      </c>
      <c r="AQ765" s="502">
        <v>4</v>
      </c>
      <c r="AR765" s="502">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02">
        <f ca="1">COUNTIF(INDIRECT("H"&amp;(ROW()+12*(($AO765-1)*3+$AP765)-ROW())/12+5):INDIRECT("S"&amp;(ROW()+12*(($AO765-1)*3+$AP765)-ROW())/12+5),AR765)</f>
        <v>0</v>
      </c>
      <c r="AV765" s="502">
        <f ca="1">IF(AND(AR765&gt;0,AS765&gt;0),COUNTIF(AV$6:AV764,"&gt;0")+1,0)</f>
        <v>0</v>
      </c>
    </row>
    <row r="766" spans="41:48">
      <c r="AO766" s="502">
        <v>22</v>
      </c>
      <c r="AP766" s="502">
        <v>1</v>
      </c>
      <c r="AQ766" s="502">
        <v>5</v>
      </c>
      <c r="AR766" s="502">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02">
        <f ca="1">COUNTIF(INDIRECT("H"&amp;(ROW()+12*(($AO766-1)*3+$AP766)-ROW())/12+5):INDIRECT("S"&amp;(ROW()+12*(($AO766-1)*3+$AP766)-ROW())/12+5),AR766)</f>
        <v>0</v>
      </c>
      <c r="AV766" s="502">
        <f ca="1">IF(AND(AR766&gt;0,AS766&gt;0),COUNTIF(AV$6:AV765,"&gt;0")+1,0)</f>
        <v>0</v>
      </c>
    </row>
    <row r="767" spans="41:48">
      <c r="AO767" s="502">
        <v>22</v>
      </c>
      <c r="AP767" s="502">
        <v>1</v>
      </c>
      <c r="AQ767" s="502">
        <v>6</v>
      </c>
      <c r="AR767" s="502">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02">
        <f ca="1">COUNTIF(INDIRECT("H"&amp;(ROW()+12*(($AO767-1)*3+$AP767)-ROW())/12+5):INDIRECT("S"&amp;(ROW()+12*(($AO767-1)*3+$AP767)-ROW())/12+5),AR767)</f>
        <v>0</v>
      </c>
      <c r="AV767" s="502">
        <f ca="1">IF(AND(AR767&gt;0,AS767&gt;0),COUNTIF(AV$6:AV766,"&gt;0")+1,0)</f>
        <v>0</v>
      </c>
    </row>
    <row r="768" spans="41:48">
      <c r="AO768" s="502">
        <v>22</v>
      </c>
      <c r="AP768" s="502">
        <v>1</v>
      </c>
      <c r="AQ768" s="502">
        <v>7</v>
      </c>
      <c r="AR768" s="502">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02">
        <f ca="1">COUNTIF(INDIRECT("H"&amp;(ROW()+12*(($AO768-1)*3+$AP768)-ROW())/12+5):INDIRECT("S"&amp;(ROW()+12*(($AO768-1)*3+$AP768)-ROW())/12+5),AR768)</f>
        <v>0</v>
      </c>
      <c r="AV768" s="502">
        <f ca="1">IF(AND(AR768&gt;0,AS768&gt;0),COUNTIF(AV$6:AV767,"&gt;0")+1,0)</f>
        <v>0</v>
      </c>
    </row>
    <row r="769" spans="41:48">
      <c r="AO769" s="502">
        <v>22</v>
      </c>
      <c r="AP769" s="502">
        <v>1</v>
      </c>
      <c r="AQ769" s="502">
        <v>8</v>
      </c>
      <c r="AR769" s="502">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02">
        <f ca="1">COUNTIF(INDIRECT("H"&amp;(ROW()+12*(($AO769-1)*3+$AP769)-ROW())/12+5):INDIRECT("S"&amp;(ROW()+12*(($AO769-1)*3+$AP769)-ROW())/12+5),AR769)</f>
        <v>0</v>
      </c>
      <c r="AV769" s="502">
        <f ca="1">IF(AND(AR769&gt;0,AS769&gt;0),COUNTIF(AV$6:AV768,"&gt;0")+1,0)</f>
        <v>0</v>
      </c>
    </row>
    <row r="770" spans="41:48">
      <c r="AO770" s="502">
        <v>22</v>
      </c>
      <c r="AP770" s="502">
        <v>1</v>
      </c>
      <c r="AQ770" s="502">
        <v>9</v>
      </c>
      <c r="AR770" s="502">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02">
        <f ca="1">COUNTIF(INDIRECT("H"&amp;(ROW()+12*(($AO770-1)*3+$AP770)-ROW())/12+5):INDIRECT("S"&amp;(ROW()+12*(($AO770-1)*3+$AP770)-ROW())/12+5),AR770)</f>
        <v>0</v>
      </c>
      <c r="AV770" s="502">
        <f ca="1">IF(AND(AR770&gt;0,AS770&gt;0),COUNTIF(AV$6:AV769,"&gt;0")+1,0)</f>
        <v>0</v>
      </c>
    </row>
    <row r="771" spans="41:48">
      <c r="AO771" s="502">
        <v>22</v>
      </c>
      <c r="AP771" s="502">
        <v>1</v>
      </c>
      <c r="AQ771" s="502">
        <v>10</v>
      </c>
      <c r="AR771" s="502">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02">
        <f ca="1">COUNTIF(INDIRECT("H"&amp;(ROW()+12*(($AO771-1)*3+$AP771)-ROW())/12+5):INDIRECT("S"&amp;(ROW()+12*(($AO771-1)*3+$AP771)-ROW())/12+5),AR771)</f>
        <v>0</v>
      </c>
      <c r="AV771" s="502">
        <f ca="1">IF(AND(AR771&gt;0,AS771&gt;0),COUNTIF(AV$6:AV770,"&gt;0")+1,0)</f>
        <v>0</v>
      </c>
    </row>
    <row r="772" spans="41:48">
      <c r="AO772" s="502">
        <v>22</v>
      </c>
      <c r="AP772" s="502">
        <v>1</v>
      </c>
      <c r="AQ772" s="502">
        <v>11</v>
      </c>
      <c r="AR772" s="502">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02">
        <f ca="1">COUNTIF(INDIRECT("H"&amp;(ROW()+12*(($AO772-1)*3+$AP772)-ROW())/12+5):INDIRECT("S"&amp;(ROW()+12*(($AO772-1)*3+$AP772)-ROW())/12+5),AR772)</f>
        <v>0</v>
      </c>
      <c r="AV772" s="502">
        <f ca="1">IF(AND(AR772&gt;0,AS772&gt;0),COUNTIF(AV$6:AV771,"&gt;0")+1,0)</f>
        <v>0</v>
      </c>
    </row>
    <row r="773" spans="41:48">
      <c r="AO773" s="502">
        <v>22</v>
      </c>
      <c r="AP773" s="502">
        <v>1</v>
      </c>
      <c r="AQ773" s="502">
        <v>12</v>
      </c>
      <c r="AR773" s="502">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02">
        <f ca="1">COUNTIF(INDIRECT("H"&amp;(ROW()+12*(($AO773-1)*3+$AP773)-ROW())/12+5):INDIRECT("S"&amp;(ROW()+12*(($AO773-1)*3+$AP773)-ROW())/12+5),AR773)</f>
        <v>0</v>
      </c>
      <c r="AV773" s="502">
        <f ca="1">IF(AND(AR773&gt;0,AS773&gt;0),COUNTIF(AV$6:AV772,"&gt;0")+1,0)</f>
        <v>0</v>
      </c>
    </row>
    <row r="774" spans="41:48">
      <c r="AO774" s="502">
        <v>22</v>
      </c>
      <c r="AP774" s="502">
        <v>2</v>
      </c>
      <c r="AQ774" s="502">
        <v>1</v>
      </c>
      <c r="AR774" s="502">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02">
        <f ca="1">COUNTIF(INDIRECT("H"&amp;(ROW()+12*(($AO774-1)*3+$AP774)-ROW())/12+5):INDIRECT("S"&amp;(ROW()+12*(($AO774-1)*3+$AP774)-ROW())/12+5),AR774)</f>
        <v>0</v>
      </c>
      <c r="AV774" s="502">
        <f ca="1">IF(AND(AR774&gt;0,AS774&gt;0),COUNTIF(AV$6:AV773,"&gt;0")+1,0)</f>
        <v>0</v>
      </c>
    </row>
    <row r="775" spans="41:48">
      <c r="AO775" s="502">
        <v>22</v>
      </c>
      <c r="AP775" s="502">
        <v>2</v>
      </c>
      <c r="AQ775" s="502">
        <v>2</v>
      </c>
      <c r="AR775" s="502">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02">
        <f ca="1">COUNTIF(INDIRECT("H"&amp;(ROW()+12*(($AO775-1)*3+$AP775)-ROW())/12+5):INDIRECT("S"&amp;(ROW()+12*(($AO775-1)*3+$AP775)-ROW())/12+5),AR775)</f>
        <v>0</v>
      </c>
      <c r="AV775" s="502">
        <f ca="1">IF(AND(AR775&gt;0,AS775&gt;0),COUNTIF(AV$6:AV774,"&gt;0")+1,0)</f>
        <v>0</v>
      </c>
    </row>
    <row r="776" spans="41:48">
      <c r="AO776" s="502">
        <v>22</v>
      </c>
      <c r="AP776" s="502">
        <v>2</v>
      </c>
      <c r="AQ776" s="502">
        <v>3</v>
      </c>
      <c r="AR776" s="502">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02">
        <f ca="1">COUNTIF(INDIRECT("H"&amp;(ROW()+12*(($AO776-1)*3+$AP776)-ROW())/12+5):INDIRECT("S"&amp;(ROW()+12*(($AO776-1)*3+$AP776)-ROW())/12+5),AR776)</f>
        <v>0</v>
      </c>
      <c r="AV776" s="502">
        <f ca="1">IF(AND(AR776&gt;0,AS776&gt;0),COUNTIF(AV$6:AV775,"&gt;0")+1,0)</f>
        <v>0</v>
      </c>
    </row>
    <row r="777" spans="41:48">
      <c r="AO777" s="502">
        <v>22</v>
      </c>
      <c r="AP777" s="502">
        <v>2</v>
      </c>
      <c r="AQ777" s="502">
        <v>4</v>
      </c>
      <c r="AR777" s="502">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02">
        <f ca="1">COUNTIF(INDIRECT("H"&amp;(ROW()+12*(($AO777-1)*3+$AP777)-ROW())/12+5):INDIRECT("S"&amp;(ROW()+12*(($AO777-1)*3+$AP777)-ROW())/12+5),AR777)</f>
        <v>0</v>
      </c>
      <c r="AV777" s="502">
        <f ca="1">IF(AND(AR777&gt;0,AS777&gt;0),COUNTIF(AV$6:AV776,"&gt;0")+1,0)</f>
        <v>0</v>
      </c>
    </row>
    <row r="778" spans="41:48">
      <c r="AO778" s="502">
        <v>22</v>
      </c>
      <c r="AP778" s="502">
        <v>2</v>
      </c>
      <c r="AQ778" s="502">
        <v>5</v>
      </c>
      <c r="AR778" s="502">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02">
        <f ca="1">COUNTIF(INDIRECT("H"&amp;(ROW()+12*(($AO778-1)*3+$AP778)-ROW())/12+5):INDIRECT("S"&amp;(ROW()+12*(($AO778-1)*3+$AP778)-ROW())/12+5),AR778)</f>
        <v>0</v>
      </c>
      <c r="AV778" s="502">
        <f ca="1">IF(AND(AR778&gt;0,AS778&gt;0),COUNTIF(AV$6:AV777,"&gt;0")+1,0)</f>
        <v>0</v>
      </c>
    </row>
    <row r="779" spans="41:48">
      <c r="AO779" s="502">
        <v>22</v>
      </c>
      <c r="AP779" s="502">
        <v>2</v>
      </c>
      <c r="AQ779" s="502">
        <v>6</v>
      </c>
      <c r="AR779" s="502">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02">
        <f ca="1">COUNTIF(INDIRECT("H"&amp;(ROW()+12*(($AO779-1)*3+$AP779)-ROW())/12+5):INDIRECT("S"&amp;(ROW()+12*(($AO779-1)*3+$AP779)-ROW())/12+5),AR779)</f>
        <v>0</v>
      </c>
      <c r="AV779" s="502">
        <f ca="1">IF(AND(AR779&gt;0,AS779&gt;0),COUNTIF(AV$6:AV778,"&gt;0")+1,0)</f>
        <v>0</v>
      </c>
    </row>
    <row r="780" spans="41:48">
      <c r="AO780" s="502">
        <v>22</v>
      </c>
      <c r="AP780" s="502">
        <v>2</v>
      </c>
      <c r="AQ780" s="502">
        <v>7</v>
      </c>
      <c r="AR780" s="502">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02">
        <f ca="1">COUNTIF(INDIRECT("H"&amp;(ROW()+12*(($AO780-1)*3+$AP780)-ROW())/12+5):INDIRECT("S"&amp;(ROW()+12*(($AO780-1)*3+$AP780)-ROW())/12+5),AR780)</f>
        <v>0</v>
      </c>
      <c r="AV780" s="502">
        <f ca="1">IF(AND(AR780&gt;0,AS780&gt;0),COUNTIF(AV$6:AV779,"&gt;0")+1,0)</f>
        <v>0</v>
      </c>
    </row>
    <row r="781" spans="41:48">
      <c r="AO781" s="502">
        <v>22</v>
      </c>
      <c r="AP781" s="502">
        <v>2</v>
      </c>
      <c r="AQ781" s="502">
        <v>8</v>
      </c>
      <c r="AR781" s="502">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02">
        <f ca="1">COUNTIF(INDIRECT("H"&amp;(ROW()+12*(($AO781-1)*3+$AP781)-ROW())/12+5):INDIRECT("S"&amp;(ROW()+12*(($AO781-1)*3+$AP781)-ROW())/12+5),AR781)</f>
        <v>0</v>
      </c>
      <c r="AV781" s="502">
        <f ca="1">IF(AND(AR781&gt;0,AS781&gt;0),COUNTIF(AV$6:AV780,"&gt;0")+1,0)</f>
        <v>0</v>
      </c>
    </row>
    <row r="782" spans="41:48">
      <c r="AO782" s="502">
        <v>22</v>
      </c>
      <c r="AP782" s="502">
        <v>2</v>
      </c>
      <c r="AQ782" s="502">
        <v>9</v>
      </c>
      <c r="AR782" s="502">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02">
        <f ca="1">COUNTIF(INDIRECT("H"&amp;(ROW()+12*(($AO782-1)*3+$AP782)-ROW())/12+5):INDIRECT("S"&amp;(ROW()+12*(($AO782-1)*3+$AP782)-ROW())/12+5),AR782)</f>
        <v>0</v>
      </c>
      <c r="AV782" s="502">
        <f ca="1">IF(AND(AR782&gt;0,AS782&gt;0),COUNTIF(AV$6:AV781,"&gt;0")+1,0)</f>
        <v>0</v>
      </c>
    </row>
    <row r="783" spans="41:48">
      <c r="AO783" s="502">
        <v>22</v>
      </c>
      <c r="AP783" s="502">
        <v>2</v>
      </c>
      <c r="AQ783" s="502">
        <v>10</v>
      </c>
      <c r="AR783" s="502">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02">
        <f ca="1">COUNTIF(INDIRECT("H"&amp;(ROW()+12*(($AO783-1)*3+$AP783)-ROW())/12+5):INDIRECT("S"&amp;(ROW()+12*(($AO783-1)*3+$AP783)-ROW())/12+5),AR783)</f>
        <v>0</v>
      </c>
      <c r="AV783" s="502">
        <f ca="1">IF(AND(AR783&gt;0,AS783&gt;0),COUNTIF(AV$6:AV782,"&gt;0")+1,0)</f>
        <v>0</v>
      </c>
    </row>
    <row r="784" spans="41:48">
      <c r="AO784" s="502">
        <v>22</v>
      </c>
      <c r="AP784" s="502">
        <v>2</v>
      </c>
      <c r="AQ784" s="502">
        <v>11</v>
      </c>
      <c r="AR784" s="502">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02">
        <f ca="1">COUNTIF(INDIRECT("H"&amp;(ROW()+12*(($AO784-1)*3+$AP784)-ROW())/12+5):INDIRECT("S"&amp;(ROW()+12*(($AO784-1)*3+$AP784)-ROW())/12+5),AR784)</f>
        <v>0</v>
      </c>
      <c r="AV784" s="502">
        <f ca="1">IF(AND(AR784&gt;0,AS784&gt;0),COUNTIF(AV$6:AV783,"&gt;0")+1,0)</f>
        <v>0</v>
      </c>
    </row>
    <row r="785" spans="41:48">
      <c r="AO785" s="502">
        <v>22</v>
      </c>
      <c r="AP785" s="502">
        <v>2</v>
      </c>
      <c r="AQ785" s="502">
        <v>12</v>
      </c>
      <c r="AR785" s="502">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02">
        <f ca="1">COUNTIF(INDIRECT("H"&amp;(ROW()+12*(($AO785-1)*3+$AP785)-ROW())/12+5):INDIRECT("S"&amp;(ROW()+12*(($AO785-1)*3+$AP785)-ROW())/12+5),AR785)</f>
        <v>0</v>
      </c>
      <c r="AV785" s="502">
        <f ca="1">IF(AND(AR785&gt;0,AS785&gt;0),COUNTIF(AV$6:AV784,"&gt;0")+1,0)</f>
        <v>0</v>
      </c>
    </row>
    <row r="786" spans="41:48">
      <c r="AO786" s="502">
        <v>22</v>
      </c>
      <c r="AP786" s="502">
        <v>3</v>
      </c>
      <c r="AQ786" s="502">
        <v>1</v>
      </c>
      <c r="AR786" s="502">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02">
        <f ca="1">COUNTIF(INDIRECT("H"&amp;(ROW()+12*(($AO786-1)*3+$AP786)-ROW())/12+5):INDIRECT("S"&amp;(ROW()+12*(($AO786-1)*3+$AP786)-ROW())/12+5),AR786)</f>
        <v>0</v>
      </c>
      <c r="AV786" s="502">
        <f ca="1">IF(AND(AR786&gt;0,AS786&gt;0),COUNTIF(AV$6:AV785,"&gt;0")+1,0)</f>
        <v>0</v>
      </c>
    </row>
    <row r="787" spans="41:48">
      <c r="AO787" s="502">
        <v>22</v>
      </c>
      <c r="AP787" s="502">
        <v>3</v>
      </c>
      <c r="AQ787" s="502">
        <v>2</v>
      </c>
      <c r="AR787" s="502">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02">
        <f ca="1">COUNTIF(INDIRECT("H"&amp;(ROW()+12*(($AO787-1)*3+$AP787)-ROW())/12+5):INDIRECT("S"&amp;(ROW()+12*(($AO787-1)*3+$AP787)-ROW())/12+5),AR787)</f>
        <v>0</v>
      </c>
      <c r="AV787" s="502">
        <f ca="1">IF(AND(AR787&gt;0,AS787&gt;0),COUNTIF(AV$6:AV786,"&gt;0")+1,0)</f>
        <v>0</v>
      </c>
    </row>
    <row r="788" spans="41:48">
      <c r="AO788" s="502">
        <v>22</v>
      </c>
      <c r="AP788" s="502">
        <v>3</v>
      </c>
      <c r="AQ788" s="502">
        <v>3</v>
      </c>
      <c r="AR788" s="502">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02">
        <f ca="1">COUNTIF(INDIRECT("H"&amp;(ROW()+12*(($AO788-1)*3+$AP788)-ROW())/12+5):INDIRECT("S"&amp;(ROW()+12*(($AO788-1)*3+$AP788)-ROW())/12+5),AR788)</f>
        <v>0</v>
      </c>
      <c r="AV788" s="502">
        <f ca="1">IF(AND(AR788&gt;0,AS788&gt;0),COUNTIF(AV$6:AV787,"&gt;0")+1,0)</f>
        <v>0</v>
      </c>
    </row>
    <row r="789" spans="41:48">
      <c r="AO789" s="502">
        <v>22</v>
      </c>
      <c r="AP789" s="502">
        <v>3</v>
      </c>
      <c r="AQ789" s="502">
        <v>4</v>
      </c>
      <c r="AR789" s="502">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02">
        <f ca="1">COUNTIF(INDIRECT("H"&amp;(ROW()+12*(($AO789-1)*3+$AP789)-ROW())/12+5):INDIRECT("S"&amp;(ROW()+12*(($AO789-1)*3+$AP789)-ROW())/12+5),AR789)</f>
        <v>0</v>
      </c>
      <c r="AV789" s="502">
        <f ca="1">IF(AND(AR789&gt;0,AS789&gt;0),COUNTIF(AV$6:AV788,"&gt;0")+1,0)</f>
        <v>0</v>
      </c>
    </row>
    <row r="790" spans="41:48">
      <c r="AO790" s="502">
        <v>22</v>
      </c>
      <c r="AP790" s="502">
        <v>3</v>
      </c>
      <c r="AQ790" s="502">
        <v>5</v>
      </c>
      <c r="AR790" s="502">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02">
        <f ca="1">COUNTIF(INDIRECT("H"&amp;(ROW()+12*(($AO790-1)*3+$AP790)-ROW())/12+5):INDIRECT("S"&amp;(ROW()+12*(($AO790-1)*3+$AP790)-ROW())/12+5),AR790)</f>
        <v>0</v>
      </c>
      <c r="AV790" s="502">
        <f ca="1">IF(AND(AR790&gt;0,AS790&gt;0),COUNTIF(AV$6:AV789,"&gt;0")+1,0)</f>
        <v>0</v>
      </c>
    </row>
    <row r="791" spans="41:48">
      <c r="AO791" s="502">
        <v>22</v>
      </c>
      <c r="AP791" s="502">
        <v>3</v>
      </c>
      <c r="AQ791" s="502">
        <v>6</v>
      </c>
      <c r="AR791" s="502">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02">
        <f ca="1">COUNTIF(INDIRECT("H"&amp;(ROW()+12*(($AO791-1)*3+$AP791)-ROW())/12+5):INDIRECT("S"&amp;(ROW()+12*(($AO791-1)*3+$AP791)-ROW())/12+5),AR791)</f>
        <v>0</v>
      </c>
      <c r="AV791" s="502">
        <f ca="1">IF(AND(AR791&gt;0,AS791&gt;0),COUNTIF(AV$6:AV790,"&gt;0")+1,0)</f>
        <v>0</v>
      </c>
    </row>
    <row r="792" spans="41:48">
      <c r="AO792" s="502">
        <v>22</v>
      </c>
      <c r="AP792" s="502">
        <v>3</v>
      </c>
      <c r="AQ792" s="502">
        <v>7</v>
      </c>
      <c r="AR792" s="502">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02">
        <f ca="1">COUNTIF(INDIRECT("H"&amp;(ROW()+12*(($AO792-1)*3+$AP792)-ROW())/12+5):INDIRECT("S"&amp;(ROW()+12*(($AO792-1)*3+$AP792)-ROW())/12+5),AR792)</f>
        <v>0</v>
      </c>
      <c r="AV792" s="502">
        <f ca="1">IF(AND(AR792&gt;0,AS792&gt;0),COUNTIF(AV$6:AV791,"&gt;0")+1,0)</f>
        <v>0</v>
      </c>
    </row>
    <row r="793" spans="41:48">
      <c r="AO793" s="502">
        <v>22</v>
      </c>
      <c r="AP793" s="502">
        <v>3</v>
      </c>
      <c r="AQ793" s="502">
        <v>8</v>
      </c>
      <c r="AR793" s="502">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02">
        <f ca="1">COUNTIF(INDIRECT("H"&amp;(ROW()+12*(($AO793-1)*3+$AP793)-ROW())/12+5):INDIRECT("S"&amp;(ROW()+12*(($AO793-1)*3+$AP793)-ROW())/12+5),AR793)</f>
        <v>0</v>
      </c>
      <c r="AV793" s="502">
        <f ca="1">IF(AND(AR793&gt;0,AS793&gt;0),COUNTIF(AV$6:AV792,"&gt;0")+1,0)</f>
        <v>0</v>
      </c>
    </row>
    <row r="794" spans="41:48">
      <c r="AO794" s="502">
        <v>22</v>
      </c>
      <c r="AP794" s="502">
        <v>3</v>
      </c>
      <c r="AQ794" s="502">
        <v>9</v>
      </c>
      <c r="AR794" s="502">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02">
        <f ca="1">COUNTIF(INDIRECT("H"&amp;(ROW()+12*(($AO794-1)*3+$AP794)-ROW())/12+5):INDIRECT("S"&amp;(ROW()+12*(($AO794-1)*3+$AP794)-ROW())/12+5),AR794)</f>
        <v>0</v>
      </c>
      <c r="AV794" s="502">
        <f ca="1">IF(AND(AR794&gt;0,AS794&gt;0),COUNTIF(AV$6:AV793,"&gt;0")+1,0)</f>
        <v>0</v>
      </c>
    </row>
    <row r="795" spans="41:48">
      <c r="AO795" s="502">
        <v>22</v>
      </c>
      <c r="AP795" s="502">
        <v>3</v>
      </c>
      <c r="AQ795" s="502">
        <v>10</v>
      </c>
      <c r="AR795" s="502">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02">
        <f ca="1">COUNTIF(INDIRECT("H"&amp;(ROW()+12*(($AO795-1)*3+$AP795)-ROW())/12+5):INDIRECT("S"&amp;(ROW()+12*(($AO795-1)*3+$AP795)-ROW())/12+5),AR795)</f>
        <v>0</v>
      </c>
      <c r="AV795" s="502">
        <f ca="1">IF(AND(AR795&gt;0,AS795&gt;0),COUNTIF(AV$6:AV794,"&gt;0")+1,0)</f>
        <v>0</v>
      </c>
    </row>
    <row r="796" spans="41:48">
      <c r="AO796" s="502">
        <v>22</v>
      </c>
      <c r="AP796" s="502">
        <v>3</v>
      </c>
      <c r="AQ796" s="502">
        <v>11</v>
      </c>
      <c r="AR796" s="502">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02">
        <f ca="1">COUNTIF(INDIRECT("H"&amp;(ROW()+12*(($AO796-1)*3+$AP796)-ROW())/12+5):INDIRECT("S"&amp;(ROW()+12*(($AO796-1)*3+$AP796)-ROW())/12+5),AR796)</f>
        <v>0</v>
      </c>
      <c r="AV796" s="502">
        <f ca="1">IF(AND(AR796&gt;0,AS796&gt;0),COUNTIF(AV$6:AV795,"&gt;0")+1,0)</f>
        <v>0</v>
      </c>
    </row>
    <row r="797" spans="41:48">
      <c r="AO797" s="502">
        <v>22</v>
      </c>
      <c r="AP797" s="502">
        <v>3</v>
      </c>
      <c r="AQ797" s="502">
        <v>12</v>
      </c>
      <c r="AR797" s="502">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02">
        <f ca="1">COUNTIF(INDIRECT("H"&amp;(ROW()+12*(($AO797-1)*3+$AP797)-ROW())/12+5):INDIRECT("S"&amp;(ROW()+12*(($AO797-1)*3+$AP797)-ROW())/12+5),AR797)</f>
        <v>0</v>
      </c>
      <c r="AV797" s="502">
        <f ca="1">IF(AND(AR797&gt;0,AS797&gt;0),COUNTIF(AV$6:AV796,"&gt;0")+1,0)</f>
        <v>0</v>
      </c>
    </row>
    <row r="798" spans="41:48">
      <c r="AO798" s="502">
        <v>23</v>
      </c>
      <c r="AP798" s="502">
        <v>1</v>
      </c>
      <c r="AQ798" s="502">
        <v>1</v>
      </c>
      <c r="AR798" s="502">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02">
        <f ca="1">COUNTIF(INDIRECT("H"&amp;(ROW()+12*(($AO798-1)*3+$AP798)-ROW())/12+5):INDIRECT("S"&amp;(ROW()+12*(($AO798-1)*3+$AP798)-ROW())/12+5),AR798)</f>
        <v>0</v>
      </c>
      <c r="AV798" s="502">
        <f ca="1">IF(AND(AR798&gt;0,AS798&gt;0),COUNTIF(AV$6:AV797,"&gt;0")+1,0)</f>
        <v>0</v>
      </c>
    </row>
    <row r="799" spans="41:48">
      <c r="AO799" s="502">
        <v>23</v>
      </c>
      <c r="AP799" s="502">
        <v>1</v>
      </c>
      <c r="AQ799" s="502">
        <v>2</v>
      </c>
      <c r="AR799" s="502">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02">
        <f ca="1">COUNTIF(INDIRECT("H"&amp;(ROW()+12*(($AO799-1)*3+$AP799)-ROW())/12+5):INDIRECT("S"&amp;(ROW()+12*(($AO799-1)*3+$AP799)-ROW())/12+5),AR799)</f>
        <v>0</v>
      </c>
      <c r="AV799" s="502">
        <f ca="1">IF(AND(AR799&gt;0,AS799&gt;0),COUNTIF(AV$6:AV798,"&gt;0")+1,0)</f>
        <v>0</v>
      </c>
    </row>
    <row r="800" spans="41:48">
      <c r="AO800" s="502">
        <v>23</v>
      </c>
      <c r="AP800" s="502">
        <v>1</v>
      </c>
      <c r="AQ800" s="502">
        <v>3</v>
      </c>
      <c r="AR800" s="502">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02">
        <f ca="1">COUNTIF(INDIRECT("H"&amp;(ROW()+12*(($AO800-1)*3+$AP800)-ROW())/12+5):INDIRECT("S"&amp;(ROW()+12*(($AO800-1)*3+$AP800)-ROW())/12+5),AR800)</f>
        <v>0</v>
      </c>
      <c r="AV800" s="502">
        <f ca="1">IF(AND(AR800&gt;0,AS800&gt;0),COUNTIF(AV$6:AV799,"&gt;0")+1,0)</f>
        <v>0</v>
      </c>
    </row>
    <row r="801" spans="41:48">
      <c r="AO801" s="502">
        <v>23</v>
      </c>
      <c r="AP801" s="502">
        <v>1</v>
      </c>
      <c r="AQ801" s="502">
        <v>4</v>
      </c>
      <c r="AR801" s="502">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02">
        <f ca="1">COUNTIF(INDIRECT("H"&amp;(ROW()+12*(($AO801-1)*3+$AP801)-ROW())/12+5):INDIRECT("S"&amp;(ROW()+12*(($AO801-1)*3+$AP801)-ROW())/12+5),AR801)</f>
        <v>0</v>
      </c>
      <c r="AV801" s="502">
        <f ca="1">IF(AND(AR801&gt;0,AS801&gt;0),COUNTIF(AV$6:AV800,"&gt;0")+1,0)</f>
        <v>0</v>
      </c>
    </row>
    <row r="802" spans="41:48">
      <c r="AO802" s="502">
        <v>23</v>
      </c>
      <c r="AP802" s="502">
        <v>1</v>
      </c>
      <c r="AQ802" s="502">
        <v>5</v>
      </c>
      <c r="AR802" s="502">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02">
        <f ca="1">COUNTIF(INDIRECT("H"&amp;(ROW()+12*(($AO802-1)*3+$AP802)-ROW())/12+5):INDIRECT("S"&amp;(ROW()+12*(($AO802-1)*3+$AP802)-ROW())/12+5),AR802)</f>
        <v>0</v>
      </c>
      <c r="AV802" s="502">
        <f ca="1">IF(AND(AR802&gt;0,AS802&gt;0),COUNTIF(AV$6:AV801,"&gt;0")+1,0)</f>
        <v>0</v>
      </c>
    </row>
    <row r="803" spans="41:48">
      <c r="AO803" s="502">
        <v>23</v>
      </c>
      <c r="AP803" s="502">
        <v>1</v>
      </c>
      <c r="AQ803" s="502">
        <v>6</v>
      </c>
      <c r="AR803" s="502">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02">
        <f ca="1">COUNTIF(INDIRECT("H"&amp;(ROW()+12*(($AO803-1)*3+$AP803)-ROW())/12+5):INDIRECT("S"&amp;(ROW()+12*(($AO803-1)*3+$AP803)-ROW())/12+5),AR803)</f>
        <v>0</v>
      </c>
      <c r="AV803" s="502">
        <f ca="1">IF(AND(AR803&gt;0,AS803&gt;0),COUNTIF(AV$6:AV802,"&gt;0")+1,0)</f>
        <v>0</v>
      </c>
    </row>
    <row r="804" spans="41:48">
      <c r="AO804" s="502">
        <v>23</v>
      </c>
      <c r="AP804" s="502">
        <v>1</v>
      </c>
      <c r="AQ804" s="502">
        <v>7</v>
      </c>
      <c r="AR804" s="502">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02">
        <f ca="1">COUNTIF(INDIRECT("H"&amp;(ROW()+12*(($AO804-1)*3+$AP804)-ROW())/12+5):INDIRECT("S"&amp;(ROW()+12*(($AO804-1)*3+$AP804)-ROW())/12+5),AR804)</f>
        <v>0</v>
      </c>
      <c r="AV804" s="502">
        <f ca="1">IF(AND(AR804&gt;0,AS804&gt;0),COUNTIF(AV$6:AV803,"&gt;0")+1,0)</f>
        <v>0</v>
      </c>
    </row>
    <row r="805" spans="41:48">
      <c r="AO805" s="502">
        <v>23</v>
      </c>
      <c r="AP805" s="502">
        <v>1</v>
      </c>
      <c r="AQ805" s="502">
        <v>8</v>
      </c>
      <c r="AR805" s="502">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02">
        <f ca="1">COUNTIF(INDIRECT("H"&amp;(ROW()+12*(($AO805-1)*3+$AP805)-ROW())/12+5):INDIRECT("S"&amp;(ROW()+12*(($AO805-1)*3+$AP805)-ROW())/12+5),AR805)</f>
        <v>0</v>
      </c>
      <c r="AV805" s="502">
        <f ca="1">IF(AND(AR805&gt;0,AS805&gt;0),COUNTIF(AV$6:AV804,"&gt;0")+1,0)</f>
        <v>0</v>
      </c>
    </row>
    <row r="806" spans="41:48">
      <c r="AO806" s="502">
        <v>23</v>
      </c>
      <c r="AP806" s="502">
        <v>1</v>
      </c>
      <c r="AQ806" s="502">
        <v>9</v>
      </c>
      <c r="AR806" s="502">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02">
        <f ca="1">COUNTIF(INDIRECT("H"&amp;(ROW()+12*(($AO806-1)*3+$AP806)-ROW())/12+5):INDIRECT("S"&amp;(ROW()+12*(($AO806-1)*3+$AP806)-ROW())/12+5),AR806)</f>
        <v>0</v>
      </c>
      <c r="AV806" s="502">
        <f ca="1">IF(AND(AR806&gt;0,AS806&gt;0),COUNTIF(AV$6:AV805,"&gt;0")+1,0)</f>
        <v>0</v>
      </c>
    </row>
    <row r="807" spans="41:48">
      <c r="AO807" s="502">
        <v>23</v>
      </c>
      <c r="AP807" s="502">
        <v>1</v>
      </c>
      <c r="AQ807" s="502">
        <v>10</v>
      </c>
      <c r="AR807" s="502">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02">
        <f ca="1">COUNTIF(INDIRECT("H"&amp;(ROW()+12*(($AO807-1)*3+$AP807)-ROW())/12+5):INDIRECT("S"&amp;(ROW()+12*(($AO807-1)*3+$AP807)-ROW())/12+5),AR807)</f>
        <v>0</v>
      </c>
      <c r="AV807" s="502">
        <f ca="1">IF(AND(AR807&gt;0,AS807&gt;0),COUNTIF(AV$6:AV806,"&gt;0")+1,0)</f>
        <v>0</v>
      </c>
    </row>
    <row r="808" spans="41:48">
      <c r="AO808" s="502">
        <v>23</v>
      </c>
      <c r="AP808" s="502">
        <v>1</v>
      </c>
      <c r="AQ808" s="502">
        <v>11</v>
      </c>
      <c r="AR808" s="502">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02">
        <f ca="1">COUNTIF(INDIRECT("H"&amp;(ROW()+12*(($AO808-1)*3+$AP808)-ROW())/12+5):INDIRECT("S"&amp;(ROW()+12*(($AO808-1)*3+$AP808)-ROW())/12+5),AR808)</f>
        <v>0</v>
      </c>
      <c r="AV808" s="502">
        <f ca="1">IF(AND(AR808&gt;0,AS808&gt;0),COUNTIF(AV$6:AV807,"&gt;0")+1,0)</f>
        <v>0</v>
      </c>
    </row>
    <row r="809" spans="41:48">
      <c r="AO809" s="502">
        <v>23</v>
      </c>
      <c r="AP809" s="502">
        <v>1</v>
      </c>
      <c r="AQ809" s="502">
        <v>12</v>
      </c>
      <c r="AR809" s="502">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02">
        <f ca="1">COUNTIF(INDIRECT("H"&amp;(ROW()+12*(($AO809-1)*3+$AP809)-ROW())/12+5):INDIRECT("S"&amp;(ROW()+12*(($AO809-1)*3+$AP809)-ROW())/12+5),AR809)</f>
        <v>0</v>
      </c>
      <c r="AV809" s="502">
        <f ca="1">IF(AND(AR809&gt;0,AS809&gt;0),COUNTIF(AV$6:AV808,"&gt;0")+1,0)</f>
        <v>0</v>
      </c>
    </row>
    <row r="810" spans="41:48">
      <c r="AO810" s="502">
        <v>23</v>
      </c>
      <c r="AP810" s="502">
        <v>2</v>
      </c>
      <c r="AQ810" s="502">
        <v>1</v>
      </c>
      <c r="AR810" s="502">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02">
        <f ca="1">COUNTIF(INDIRECT("H"&amp;(ROW()+12*(($AO810-1)*3+$AP810)-ROW())/12+5):INDIRECT("S"&amp;(ROW()+12*(($AO810-1)*3+$AP810)-ROW())/12+5),AR810)</f>
        <v>0</v>
      </c>
      <c r="AV810" s="502">
        <f ca="1">IF(AND(AR810&gt;0,AS810&gt;0),COUNTIF(AV$6:AV809,"&gt;0")+1,0)</f>
        <v>0</v>
      </c>
    </row>
    <row r="811" spans="41:48">
      <c r="AO811" s="502">
        <v>23</v>
      </c>
      <c r="AP811" s="502">
        <v>2</v>
      </c>
      <c r="AQ811" s="502">
        <v>2</v>
      </c>
      <c r="AR811" s="502">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02">
        <f ca="1">COUNTIF(INDIRECT("H"&amp;(ROW()+12*(($AO811-1)*3+$AP811)-ROW())/12+5):INDIRECT("S"&amp;(ROW()+12*(($AO811-1)*3+$AP811)-ROW())/12+5),AR811)</f>
        <v>0</v>
      </c>
      <c r="AV811" s="502">
        <f ca="1">IF(AND(AR811&gt;0,AS811&gt;0),COUNTIF(AV$6:AV810,"&gt;0")+1,0)</f>
        <v>0</v>
      </c>
    </row>
    <row r="812" spans="41:48">
      <c r="AO812" s="502">
        <v>23</v>
      </c>
      <c r="AP812" s="502">
        <v>2</v>
      </c>
      <c r="AQ812" s="502">
        <v>3</v>
      </c>
      <c r="AR812" s="502">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02">
        <f ca="1">COUNTIF(INDIRECT("H"&amp;(ROW()+12*(($AO812-1)*3+$AP812)-ROW())/12+5):INDIRECT("S"&amp;(ROW()+12*(($AO812-1)*3+$AP812)-ROW())/12+5),AR812)</f>
        <v>0</v>
      </c>
      <c r="AV812" s="502">
        <f ca="1">IF(AND(AR812&gt;0,AS812&gt;0),COUNTIF(AV$6:AV811,"&gt;0")+1,0)</f>
        <v>0</v>
      </c>
    </row>
    <row r="813" spans="41:48">
      <c r="AO813" s="502">
        <v>23</v>
      </c>
      <c r="AP813" s="502">
        <v>2</v>
      </c>
      <c r="AQ813" s="502">
        <v>4</v>
      </c>
      <c r="AR813" s="502">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02">
        <f ca="1">COUNTIF(INDIRECT("H"&amp;(ROW()+12*(($AO813-1)*3+$AP813)-ROW())/12+5):INDIRECT("S"&amp;(ROW()+12*(($AO813-1)*3+$AP813)-ROW())/12+5),AR813)</f>
        <v>0</v>
      </c>
      <c r="AV813" s="502">
        <f ca="1">IF(AND(AR813&gt;0,AS813&gt;0),COUNTIF(AV$6:AV812,"&gt;0")+1,0)</f>
        <v>0</v>
      </c>
    </row>
    <row r="814" spans="41:48">
      <c r="AO814" s="502">
        <v>23</v>
      </c>
      <c r="AP814" s="502">
        <v>2</v>
      </c>
      <c r="AQ814" s="502">
        <v>5</v>
      </c>
      <c r="AR814" s="502">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02">
        <f ca="1">COUNTIF(INDIRECT("H"&amp;(ROW()+12*(($AO814-1)*3+$AP814)-ROW())/12+5):INDIRECT("S"&amp;(ROW()+12*(($AO814-1)*3+$AP814)-ROW())/12+5),AR814)</f>
        <v>0</v>
      </c>
      <c r="AV814" s="502">
        <f ca="1">IF(AND(AR814&gt;0,AS814&gt;0),COUNTIF(AV$6:AV813,"&gt;0")+1,0)</f>
        <v>0</v>
      </c>
    </row>
    <row r="815" spans="41:48">
      <c r="AO815" s="502">
        <v>23</v>
      </c>
      <c r="AP815" s="502">
        <v>2</v>
      </c>
      <c r="AQ815" s="502">
        <v>6</v>
      </c>
      <c r="AR815" s="502">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02">
        <f ca="1">COUNTIF(INDIRECT("H"&amp;(ROW()+12*(($AO815-1)*3+$AP815)-ROW())/12+5):INDIRECT("S"&amp;(ROW()+12*(($AO815-1)*3+$AP815)-ROW())/12+5),AR815)</f>
        <v>0</v>
      </c>
      <c r="AV815" s="502">
        <f ca="1">IF(AND(AR815&gt;0,AS815&gt;0),COUNTIF(AV$6:AV814,"&gt;0")+1,0)</f>
        <v>0</v>
      </c>
    </row>
    <row r="816" spans="41:48">
      <c r="AO816" s="502">
        <v>23</v>
      </c>
      <c r="AP816" s="502">
        <v>2</v>
      </c>
      <c r="AQ816" s="502">
        <v>7</v>
      </c>
      <c r="AR816" s="502">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02">
        <f ca="1">COUNTIF(INDIRECT("H"&amp;(ROW()+12*(($AO816-1)*3+$AP816)-ROW())/12+5):INDIRECT("S"&amp;(ROW()+12*(($AO816-1)*3+$AP816)-ROW())/12+5),AR816)</f>
        <v>0</v>
      </c>
      <c r="AV816" s="502">
        <f ca="1">IF(AND(AR816&gt;0,AS816&gt;0),COUNTIF(AV$6:AV815,"&gt;0")+1,0)</f>
        <v>0</v>
      </c>
    </row>
    <row r="817" spans="41:48">
      <c r="AO817" s="502">
        <v>23</v>
      </c>
      <c r="AP817" s="502">
        <v>2</v>
      </c>
      <c r="AQ817" s="502">
        <v>8</v>
      </c>
      <c r="AR817" s="502">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02">
        <f ca="1">COUNTIF(INDIRECT("H"&amp;(ROW()+12*(($AO817-1)*3+$AP817)-ROW())/12+5):INDIRECT("S"&amp;(ROW()+12*(($AO817-1)*3+$AP817)-ROW())/12+5),AR817)</f>
        <v>0</v>
      </c>
      <c r="AV817" s="502">
        <f ca="1">IF(AND(AR817&gt;0,AS817&gt;0),COUNTIF(AV$6:AV816,"&gt;0")+1,0)</f>
        <v>0</v>
      </c>
    </row>
    <row r="818" spans="41:48">
      <c r="AO818" s="502">
        <v>23</v>
      </c>
      <c r="AP818" s="502">
        <v>2</v>
      </c>
      <c r="AQ818" s="502">
        <v>9</v>
      </c>
      <c r="AR818" s="502">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02">
        <f ca="1">COUNTIF(INDIRECT("H"&amp;(ROW()+12*(($AO818-1)*3+$AP818)-ROW())/12+5):INDIRECT("S"&amp;(ROW()+12*(($AO818-1)*3+$AP818)-ROW())/12+5),AR818)</f>
        <v>0</v>
      </c>
      <c r="AV818" s="502">
        <f ca="1">IF(AND(AR818&gt;0,AS818&gt;0),COUNTIF(AV$6:AV817,"&gt;0")+1,0)</f>
        <v>0</v>
      </c>
    </row>
    <row r="819" spans="41:48">
      <c r="AO819" s="502">
        <v>23</v>
      </c>
      <c r="AP819" s="502">
        <v>2</v>
      </c>
      <c r="AQ819" s="502">
        <v>10</v>
      </c>
      <c r="AR819" s="502">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02">
        <f ca="1">COUNTIF(INDIRECT("H"&amp;(ROW()+12*(($AO819-1)*3+$AP819)-ROW())/12+5):INDIRECT("S"&amp;(ROW()+12*(($AO819-1)*3+$AP819)-ROW())/12+5),AR819)</f>
        <v>0</v>
      </c>
      <c r="AV819" s="502">
        <f ca="1">IF(AND(AR819&gt;0,AS819&gt;0),COUNTIF(AV$6:AV818,"&gt;0")+1,0)</f>
        <v>0</v>
      </c>
    </row>
    <row r="820" spans="41:48">
      <c r="AO820" s="502">
        <v>23</v>
      </c>
      <c r="AP820" s="502">
        <v>2</v>
      </c>
      <c r="AQ820" s="502">
        <v>11</v>
      </c>
      <c r="AR820" s="502">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02">
        <f ca="1">COUNTIF(INDIRECT("H"&amp;(ROW()+12*(($AO820-1)*3+$AP820)-ROW())/12+5):INDIRECT("S"&amp;(ROW()+12*(($AO820-1)*3+$AP820)-ROW())/12+5),AR820)</f>
        <v>0</v>
      </c>
      <c r="AV820" s="502">
        <f ca="1">IF(AND(AR820&gt;0,AS820&gt;0),COUNTIF(AV$6:AV819,"&gt;0")+1,0)</f>
        <v>0</v>
      </c>
    </row>
    <row r="821" spans="41:48">
      <c r="AO821" s="502">
        <v>23</v>
      </c>
      <c r="AP821" s="502">
        <v>2</v>
      </c>
      <c r="AQ821" s="502">
        <v>12</v>
      </c>
      <c r="AR821" s="502">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02">
        <f ca="1">COUNTIF(INDIRECT("H"&amp;(ROW()+12*(($AO821-1)*3+$AP821)-ROW())/12+5):INDIRECT("S"&amp;(ROW()+12*(($AO821-1)*3+$AP821)-ROW())/12+5),AR821)</f>
        <v>0</v>
      </c>
      <c r="AV821" s="502">
        <f ca="1">IF(AND(AR821&gt;0,AS821&gt;0),COUNTIF(AV$6:AV820,"&gt;0")+1,0)</f>
        <v>0</v>
      </c>
    </row>
    <row r="822" spans="41:48">
      <c r="AO822" s="502">
        <v>23</v>
      </c>
      <c r="AP822" s="502">
        <v>3</v>
      </c>
      <c r="AQ822" s="502">
        <v>1</v>
      </c>
      <c r="AR822" s="502">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02">
        <f ca="1">COUNTIF(INDIRECT("H"&amp;(ROW()+12*(($AO822-1)*3+$AP822)-ROW())/12+5):INDIRECT("S"&amp;(ROW()+12*(($AO822-1)*3+$AP822)-ROW())/12+5),AR822)</f>
        <v>0</v>
      </c>
      <c r="AV822" s="502">
        <f ca="1">IF(AND(AR822&gt;0,AS822&gt;0),COUNTIF(AV$6:AV821,"&gt;0")+1,0)</f>
        <v>0</v>
      </c>
    </row>
    <row r="823" spans="41:48">
      <c r="AO823" s="502">
        <v>23</v>
      </c>
      <c r="AP823" s="502">
        <v>3</v>
      </c>
      <c r="AQ823" s="502">
        <v>2</v>
      </c>
      <c r="AR823" s="502">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02">
        <f ca="1">COUNTIF(INDIRECT("H"&amp;(ROW()+12*(($AO823-1)*3+$AP823)-ROW())/12+5):INDIRECT("S"&amp;(ROW()+12*(($AO823-1)*3+$AP823)-ROW())/12+5),AR823)</f>
        <v>0</v>
      </c>
      <c r="AV823" s="502">
        <f ca="1">IF(AND(AR823&gt;0,AS823&gt;0),COUNTIF(AV$6:AV822,"&gt;0")+1,0)</f>
        <v>0</v>
      </c>
    </row>
    <row r="824" spans="41:48">
      <c r="AO824" s="502">
        <v>23</v>
      </c>
      <c r="AP824" s="502">
        <v>3</v>
      </c>
      <c r="AQ824" s="502">
        <v>3</v>
      </c>
      <c r="AR824" s="502">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02">
        <f ca="1">COUNTIF(INDIRECT("H"&amp;(ROW()+12*(($AO824-1)*3+$AP824)-ROW())/12+5):INDIRECT("S"&amp;(ROW()+12*(($AO824-1)*3+$AP824)-ROW())/12+5),AR824)</f>
        <v>0</v>
      </c>
      <c r="AV824" s="502">
        <f ca="1">IF(AND(AR824&gt;0,AS824&gt;0),COUNTIF(AV$6:AV823,"&gt;0")+1,0)</f>
        <v>0</v>
      </c>
    </row>
    <row r="825" spans="41:48">
      <c r="AO825" s="502">
        <v>23</v>
      </c>
      <c r="AP825" s="502">
        <v>3</v>
      </c>
      <c r="AQ825" s="502">
        <v>4</v>
      </c>
      <c r="AR825" s="502">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02">
        <f ca="1">COUNTIF(INDIRECT("H"&amp;(ROW()+12*(($AO825-1)*3+$AP825)-ROW())/12+5):INDIRECT("S"&amp;(ROW()+12*(($AO825-1)*3+$AP825)-ROW())/12+5),AR825)</f>
        <v>0</v>
      </c>
      <c r="AV825" s="502">
        <f ca="1">IF(AND(AR825&gt;0,AS825&gt;0),COUNTIF(AV$6:AV824,"&gt;0")+1,0)</f>
        <v>0</v>
      </c>
    </row>
    <row r="826" spans="41:48">
      <c r="AO826" s="502">
        <v>23</v>
      </c>
      <c r="AP826" s="502">
        <v>3</v>
      </c>
      <c r="AQ826" s="502">
        <v>5</v>
      </c>
      <c r="AR826" s="502">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02">
        <f ca="1">COUNTIF(INDIRECT("H"&amp;(ROW()+12*(($AO826-1)*3+$AP826)-ROW())/12+5):INDIRECT("S"&amp;(ROW()+12*(($AO826-1)*3+$AP826)-ROW())/12+5),AR826)</f>
        <v>0</v>
      </c>
      <c r="AV826" s="502">
        <f ca="1">IF(AND(AR826&gt;0,AS826&gt;0),COUNTIF(AV$6:AV825,"&gt;0")+1,0)</f>
        <v>0</v>
      </c>
    </row>
    <row r="827" spans="41:48">
      <c r="AO827" s="502">
        <v>23</v>
      </c>
      <c r="AP827" s="502">
        <v>3</v>
      </c>
      <c r="AQ827" s="502">
        <v>6</v>
      </c>
      <c r="AR827" s="502">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02">
        <f ca="1">COUNTIF(INDIRECT("H"&amp;(ROW()+12*(($AO827-1)*3+$AP827)-ROW())/12+5):INDIRECT("S"&amp;(ROW()+12*(($AO827-1)*3+$AP827)-ROW())/12+5),AR827)</f>
        <v>0</v>
      </c>
      <c r="AV827" s="502">
        <f ca="1">IF(AND(AR827&gt;0,AS827&gt;0),COUNTIF(AV$6:AV826,"&gt;0")+1,0)</f>
        <v>0</v>
      </c>
    </row>
    <row r="828" spans="41:48">
      <c r="AO828" s="502">
        <v>23</v>
      </c>
      <c r="AP828" s="502">
        <v>3</v>
      </c>
      <c r="AQ828" s="502">
        <v>7</v>
      </c>
      <c r="AR828" s="502">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02">
        <f ca="1">COUNTIF(INDIRECT("H"&amp;(ROW()+12*(($AO828-1)*3+$AP828)-ROW())/12+5):INDIRECT("S"&amp;(ROW()+12*(($AO828-1)*3+$AP828)-ROW())/12+5),AR828)</f>
        <v>0</v>
      </c>
      <c r="AV828" s="502">
        <f ca="1">IF(AND(AR828&gt;0,AS828&gt;0),COUNTIF(AV$6:AV827,"&gt;0")+1,0)</f>
        <v>0</v>
      </c>
    </row>
    <row r="829" spans="41:48">
      <c r="AO829" s="502">
        <v>23</v>
      </c>
      <c r="AP829" s="502">
        <v>3</v>
      </c>
      <c r="AQ829" s="502">
        <v>8</v>
      </c>
      <c r="AR829" s="502">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02">
        <f ca="1">COUNTIF(INDIRECT("H"&amp;(ROW()+12*(($AO829-1)*3+$AP829)-ROW())/12+5):INDIRECT("S"&amp;(ROW()+12*(($AO829-1)*3+$AP829)-ROW())/12+5),AR829)</f>
        <v>0</v>
      </c>
      <c r="AV829" s="502">
        <f ca="1">IF(AND(AR829&gt;0,AS829&gt;0),COUNTIF(AV$6:AV828,"&gt;0")+1,0)</f>
        <v>0</v>
      </c>
    </row>
    <row r="830" spans="41:48">
      <c r="AO830" s="502">
        <v>23</v>
      </c>
      <c r="AP830" s="502">
        <v>3</v>
      </c>
      <c r="AQ830" s="502">
        <v>9</v>
      </c>
      <c r="AR830" s="502">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02">
        <f ca="1">COUNTIF(INDIRECT("H"&amp;(ROW()+12*(($AO830-1)*3+$AP830)-ROW())/12+5):INDIRECT("S"&amp;(ROW()+12*(($AO830-1)*3+$AP830)-ROW())/12+5),AR830)</f>
        <v>0</v>
      </c>
      <c r="AV830" s="502">
        <f ca="1">IF(AND(AR830&gt;0,AS830&gt;0),COUNTIF(AV$6:AV829,"&gt;0")+1,0)</f>
        <v>0</v>
      </c>
    </row>
    <row r="831" spans="41:48">
      <c r="AO831" s="502">
        <v>23</v>
      </c>
      <c r="AP831" s="502">
        <v>3</v>
      </c>
      <c r="AQ831" s="502">
        <v>10</v>
      </c>
      <c r="AR831" s="502">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02">
        <f ca="1">COUNTIF(INDIRECT("H"&amp;(ROW()+12*(($AO831-1)*3+$AP831)-ROW())/12+5):INDIRECT("S"&amp;(ROW()+12*(($AO831-1)*3+$AP831)-ROW())/12+5),AR831)</f>
        <v>0</v>
      </c>
      <c r="AV831" s="502">
        <f ca="1">IF(AND(AR831&gt;0,AS831&gt;0),COUNTIF(AV$6:AV830,"&gt;0")+1,0)</f>
        <v>0</v>
      </c>
    </row>
    <row r="832" spans="41:48">
      <c r="AO832" s="502">
        <v>23</v>
      </c>
      <c r="AP832" s="502">
        <v>3</v>
      </c>
      <c r="AQ832" s="502">
        <v>11</v>
      </c>
      <c r="AR832" s="502">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02">
        <f ca="1">COUNTIF(INDIRECT("H"&amp;(ROW()+12*(($AO832-1)*3+$AP832)-ROW())/12+5):INDIRECT("S"&amp;(ROW()+12*(($AO832-1)*3+$AP832)-ROW())/12+5),AR832)</f>
        <v>0</v>
      </c>
      <c r="AV832" s="502">
        <f ca="1">IF(AND(AR832&gt;0,AS832&gt;0),COUNTIF(AV$6:AV831,"&gt;0")+1,0)</f>
        <v>0</v>
      </c>
    </row>
    <row r="833" spans="41:48">
      <c r="AO833" s="502">
        <v>23</v>
      </c>
      <c r="AP833" s="502">
        <v>3</v>
      </c>
      <c r="AQ833" s="502">
        <v>12</v>
      </c>
      <c r="AR833" s="502">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02">
        <f ca="1">COUNTIF(INDIRECT("H"&amp;(ROW()+12*(($AO833-1)*3+$AP833)-ROW())/12+5):INDIRECT("S"&amp;(ROW()+12*(($AO833-1)*3+$AP833)-ROW())/12+5),AR833)</f>
        <v>0</v>
      </c>
      <c r="AV833" s="502">
        <f ca="1">IF(AND(AR833&gt;0,AS833&gt;0),COUNTIF(AV$6:AV832,"&gt;0")+1,0)</f>
        <v>0</v>
      </c>
    </row>
    <row r="834" spans="41:48">
      <c r="AO834" s="502">
        <v>24</v>
      </c>
      <c r="AP834" s="502">
        <v>1</v>
      </c>
      <c r="AQ834" s="502">
        <v>1</v>
      </c>
      <c r="AR834" s="502">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02">
        <f ca="1">COUNTIF(INDIRECT("H"&amp;(ROW()+12*(($AO834-1)*3+$AP834)-ROW())/12+5):INDIRECT("S"&amp;(ROW()+12*(($AO834-1)*3+$AP834)-ROW())/12+5),AR834)</f>
        <v>0</v>
      </c>
      <c r="AV834" s="502">
        <f ca="1">IF(AND(AR834&gt;0,AS834&gt;0),COUNTIF(AV$6:AV833,"&gt;0")+1,0)</f>
        <v>0</v>
      </c>
    </row>
    <row r="835" spans="41:48">
      <c r="AO835" s="502">
        <v>24</v>
      </c>
      <c r="AP835" s="502">
        <v>1</v>
      </c>
      <c r="AQ835" s="502">
        <v>2</v>
      </c>
      <c r="AR835" s="502">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02">
        <f ca="1">COUNTIF(INDIRECT("H"&amp;(ROW()+12*(($AO835-1)*3+$AP835)-ROW())/12+5):INDIRECT("S"&amp;(ROW()+12*(($AO835-1)*3+$AP835)-ROW())/12+5),AR835)</f>
        <v>0</v>
      </c>
      <c r="AV835" s="502">
        <f ca="1">IF(AND(AR835&gt;0,AS835&gt;0),COUNTIF(AV$6:AV834,"&gt;0")+1,0)</f>
        <v>0</v>
      </c>
    </row>
    <row r="836" spans="41:48">
      <c r="AO836" s="502">
        <v>24</v>
      </c>
      <c r="AP836" s="502">
        <v>1</v>
      </c>
      <c r="AQ836" s="502">
        <v>3</v>
      </c>
      <c r="AR836" s="502">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02">
        <f ca="1">COUNTIF(INDIRECT("H"&amp;(ROW()+12*(($AO836-1)*3+$AP836)-ROW())/12+5):INDIRECT("S"&amp;(ROW()+12*(($AO836-1)*3+$AP836)-ROW())/12+5),AR836)</f>
        <v>0</v>
      </c>
      <c r="AV836" s="502">
        <f ca="1">IF(AND(AR836&gt;0,AS836&gt;0),COUNTIF(AV$6:AV835,"&gt;0")+1,0)</f>
        <v>0</v>
      </c>
    </row>
    <row r="837" spans="41:48">
      <c r="AO837" s="502">
        <v>24</v>
      </c>
      <c r="AP837" s="502">
        <v>1</v>
      </c>
      <c r="AQ837" s="502">
        <v>4</v>
      </c>
      <c r="AR837" s="502">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02">
        <f ca="1">COUNTIF(INDIRECT("H"&amp;(ROW()+12*(($AO837-1)*3+$AP837)-ROW())/12+5):INDIRECT("S"&amp;(ROW()+12*(($AO837-1)*3+$AP837)-ROW())/12+5),AR837)</f>
        <v>0</v>
      </c>
      <c r="AV837" s="502">
        <f ca="1">IF(AND(AR837&gt;0,AS837&gt;0),COUNTIF(AV$6:AV836,"&gt;0")+1,0)</f>
        <v>0</v>
      </c>
    </row>
    <row r="838" spans="41:48">
      <c r="AO838" s="502">
        <v>24</v>
      </c>
      <c r="AP838" s="502">
        <v>1</v>
      </c>
      <c r="AQ838" s="502">
        <v>5</v>
      </c>
      <c r="AR838" s="502">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02">
        <f ca="1">COUNTIF(INDIRECT("H"&amp;(ROW()+12*(($AO838-1)*3+$AP838)-ROW())/12+5):INDIRECT("S"&amp;(ROW()+12*(($AO838-1)*3+$AP838)-ROW())/12+5),AR838)</f>
        <v>0</v>
      </c>
      <c r="AV838" s="502">
        <f ca="1">IF(AND(AR838&gt;0,AS838&gt;0),COUNTIF(AV$6:AV837,"&gt;0")+1,0)</f>
        <v>0</v>
      </c>
    </row>
    <row r="839" spans="41:48">
      <c r="AO839" s="502">
        <v>24</v>
      </c>
      <c r="AP839" s="502">
        <v>1</v>
      </c>
      <c r="AQ839" s="502">
        <v>6</v>
      </c>
      <c r="AR839" s="502">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02">
        <f ca="1">COUNTIF(INDIRECT("H"&amp;(ROW()+12*(($AO839-1)*3+$AP839)-ROW())/12+5):INDIRECT("S"&amp;(ROW()+12*(($AO839-1)*3+$AP839)-ROW())/12+5),AR839)</f>
        <v>0</v>
      </c>
      <c r="AV839" s="502">
        <f ca="1">IF(AND(AR839&gt;0,AS839&gt;0),COUNTIF(AV$6:AV838,"&gt;0")+1,0)</f>
        <v>0</v>
      </c>
    </row>
    <row r="840" spans="41:48">
      <c r="AO840" s="502">
        <v>24</v>
      </c>
      <c r="AP840" s="502">
        <v>1</v>
      </c>
      <c r="AQ840" s="502">
        <v>7</v>
      </c>
      <c r="AR840" s="502">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02">
        <f ca="1">COUNTIF(INDIRECT("H"&amp;(ROW()+12*(($AO840-1)*3+$AP840)-ROW())/12+5):INDIRECT("S"&amp;(ROW()+12*(($AO840-1)*3+$AP840)-ROW())/12+5),AR840)</f>
        <v>0</v>
      </c>
      <c r="AV840" s="502">
        <f ca="1">IF(AND(AR840&gt;0,AS840&gt;0),COUNTIF(AV$6:AV839,"&gt;0")+1,0)</f>
        <v>0</v>
      </c>
    </row>
    <row r="841" spans="41:48">
      <c r="AO841" s="502">
        <v>24</v>
      </c>
      <c r="AP841" s="502">
        <v>1</v>
      </c>
      <c r="AQ841" s="502">
        <v>8</v>
      </c>
      <c r="AR841" s="502">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02">
        <f ca="1">COUNTIF(INDIRECT("H"&amp;(ROW()+12*(($AO841-1)*3+$AP841)-ROW())/12+5):INDIRECT("S"&amp;(ROW()+12*(($AO841-1)*3+$AP841)-ROW())/12+5),AR841)</f>
        <v>0</v>
      </c>
      <c r="AV841" s="502">
        <f ca="1">IF(AND(AR841&gt;0,AS841&gt;0),COUNTIF(AV$6:AV840,"&gt;0")+1,0)</f>
        <v>0</v>
      </c>
    </row>
    <row r="842" spans="41:48">
      <c r="AO842" s="502">
        <v>24</v>
      </c>
      <c r="AP842" s="502">
        <v>1</v>
      </c>
      <c r="AQ842" s="502">
        <v>9</v>
      </c>
      <c r="AR842" s="502">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02">
        <f ca="1">COUNTIF(INDIRECT("H"&amp;(ROW()+12*(($AO842-1)*3+$AP842)-ROW())/12+5):INDIRECT("S"&amp;(ROW()+12*(($AO842-1)*3+$AP842)-ROW())/12+5),AR842)</f>
        <v>0</v>
      </c>
      <c r="AV842" s="502">
        <f ca="1">IF(AND(AR842&gt;0,AS842&gt;0),COUNTIF(AV$6:AV841,"&gt;0")+1,0)</f>
        <v>0</v>
      </c>
    </row>
    <row r="843" spans="41:48">
      <c r="AO843" s="502">
        <v>24</v>
      </c>
      <c r="AP843" s="502">
        <v>1</v>
      </c>
      <c r="AQ843" s="502">
        <v>10</v>
      </c>
      <c r="AR843" s="502">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02">
        <f ca="1">COUNTIF(INDIRECT("H"&amp;(ROW()+12*(($AO843-1)*3+$AP843)-ROW())/12+5):INDIRECT("S"&amp;(ROW()+12*(($AO843-1)*3+$AP843)-ROW())/12+5),AR843)</f>
        <v>0</v>
      </c>
      <c r="AV843" s="502">
        <f ca="1">IF(AND(AR843&gt;0,AS843&gt;0),COUNTIF(AV$6:AV842,"&gt;0")+1,0)</f>
        <v>0</v>
      </c>
    </row>
    <row r="844" spans="41:48">
      <c r="AO844" s="502">
        <v>24</v>
      </c>
      <c r="AP844" s="502">
        <v>1</v>
      </c>
      <c r="AQ844" s="502">
        <v>11</v>
      </c>
      <c r="AR844" s="502">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02">
        <f ca="1">COUNTIF(INDIRECT("H"&amp;(ROW()+12*(($AO844-1)*3+$AP844)-ROW())/12+5):INDIRECT("S"&amp;(ROW()+12*(($AO844-1)*3+$AP844)-ROW())/12+5),AR844)</f>
        <v>0</v>
      </c>
      <c r="AV844" s="502">
        <f ca="1">IF(AND(AR844&gt;0,AS844&gt;0),COUNTIF(AV$6:AV843,"&gt;0")+1,0)</f>
        <v>0</v>
      </c>
    </row>
    <row r="845" spans="41:48">
      <c r="AO845" s="502">
        <v>24</v>
      </c>
      <c r="AP845" s="502">
        <v>1</v>
      </c>
      <c r="AQ845" s="502">
        <v>12</v>
      </c>
      <c r="AR845" s="502">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02">
        <f ca="1">COUNTIF(INDIRECT("H"&amp;(ROW()+12*(($AO845-1)*3+$AP845)-ROW())/12+5):INDIRECT("S"&amp;(ROW()+12*(($AO845-1)*3+$AP845)-ROW())/12+5),AR845)</f>
        <v>0</v>
      </c>
      <c r="AV845" s="502">
        <f ca="1">IF(AND(AR845&gt;0,AS845&gt;0),COUNTIF(AV$6:AV844,"&gt;0")+1,0)</f>
        <v>0</v>
      </c>
    </row>
    <row r="846" spans="41:48">
      <c r="AO846" s="502">
        <v>24</v>
      </c>
      <c r="AP846" s="502">
        <v>2</v>
      </c>
      <c r="AQ846" s="502">
        <v>1</v>
      </c>
      <c r="AR846" s="502">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02">
        <f ca="1">COUNTIF(INDIRECT("H"&amp;(ROW()+12*(($AO846-1)*3+$AP846)-ROW())/12+5):INDIRECT("S"&amp;(ROW()+12*(($AO846-1)*3+$AP846)-ROW())/12+5),AR846)</f>
        <v>0</v>
      </c>
      <c r="AV846" s="502">
        <f ca="1">IF(AND(AR846&gt;0,AS846&gt;0),COUNTIF(AV$6:AV845,"&gt;0")+1,0)</f>
        <v>0</v>
      </c>
    </row>
    <row r="847" spans="41:48">
      <c r="AO847" s="502">
        <v>24</v>
      </c>
      <c r="AP847" s="502">
        <v>2</v>
      </c>
      <c r="AQ847" s="502">
        <v>2</v>
      </c>
      <c r="AR847" s="502">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02">
        <f ca="1">COUNTIF(INDIRECT("H"&amp;(ROW()+12*(($AO847-1)*3+$AP847)-ROW())/12+5):INDIRECT("S"&amp;(ROW()+12*(($AO847-1)*3+$AP847)-ROW())/12+5),AR847)</f>
        <v>0</v>
      </c>
      <c r="AV847" s="502">
        <f ca="1">IF(AND(AR847&gt;0,AS847&gt;0),COUNTIF(AV$6:AV846,"&gt;0")+1,0)</f>
        <v>0</v>
      </c>
    </row>
    <row r="848" spans="41:48">
      <c r="AO848" s="502">
        <v>24</v>
      </c>
      <c r="AP848" s="502">
        <v>2</v>
      </c>
      <c r="AQ848" s="502">
        <v>3</v>
      </c>
      <c r="AR848" s="502">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02">
        <f ca="1">COUNTIF(INDIRECT("H"&amp;(ROW()+12*(($AO848-1)*3+$AP848)-ROW())/12+5):INDIRECT("S"&amp;(ROW()+12*(($AO848-1)*3+$AP848)-ROW())/12+5),AR848)</f>
        <v>0</v>
      </c>
      <c r="AV848" s="502">
        <f ca="1">IF(AND(AR848&gt;0,AS848&gt;0),COUNTIF(AV$6:AV847,"&gt;0")+1,0)</f>
        <v>0</v>
      </c>
    </row>
    <row r="849" spans="41:48">
      <c r="AO849" s="502">
        <v>24</v>
      </c>
      <c r="AP849" s="502">
        <v>2</v>
      </c>
      <c r="AQ849" s="502">
        <v>4</v>
      </c>
      <c r="AR849" s="502">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02">
        <f ca="1">COUNTIF(INDIRECT("H"&amp;(ROW()+12*(($AO849-1)*3+$AP849)-ROW())/12+5):INDIRECT("S"&amp;(ROW()+12*(($AO849-1)*3+$AP849)-ROW())/12+5),AR849)</f>
        <v>0</v>
      </c>
      <c r="AV849" s="502">
        <f ca="1">IF(AND(AR849&gt;0,AS849&gt;0),COUNTIF(AV$6:AV848,"&gt;0")+1,0)</f>
        <v>0</v>
      </c>
    </row>
    <row r="850" spans="41:48">
      <c r="AO850" s="502">
        <v>24</v>
      </c>
      <c r="AP850" s="502">
        <v>2</v>
      </c>
      <c r="AQ850" s="502">
        <v>5</v>
      </c>
      <c r="AR850" s="502">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02">
        <f ca="1">COUNTIF(INDIRECT("H"&amp;(ROW()+12*(($AO850-1)*3+$AP850)-ROW())/12+5):INDIRECT("S"&amp;(ROW()+12*(($AO850-1)*3+$AP850)-ROW())/12+5),AR850)</f>
        <v>0</v>
      </c>
      <c r="AV850" s="502">
        <f ca="1">IF(AND(AR850&gt;0,AS850&gt;0),COUNTIF(AV$6:AV849,"&gt;0")+1,0)</f>
        <v>0</v>
      </c>
    </row>
    <row r="851" spans="41:48">
      <c r="AO851" s="502">
        <v>24</v>
      </c>
      <c r="AP851" s="502">
        <v>2</v>
      </c>
      <c r="AQ851" s="502">
        <v>6</v>
      </c>
      <c r="AR851" s="502">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02">
        <f ca="1">COUNTIF(INDIRECT("H"&amp;(ROW()+12*(($AO851-1)*3+$AP851)-ROW())/12+5):INDIRECT("S"&amp;(ROW()+12*(($AO851-1)*3+$AP851)-ROW())/12+5),AR851)</f>
        <v>0</v>
      </c>
      <c r="AV851" s="502">
        <f ca="1">IF(AND(AR851&gt;0,AS851&gt;0),COUNTIF(AV$6:AV850,"&gt;0")+1,0)</f>
        <v>0</v>
      </c>
    </row>
    <row r="852" spans="41:48">
      <c r="AO852" s="502">
        <v>24</v>
      </c>
      <c r="AP852" s="502">
        <v>2</v>
      </c>
      <c r="AQ852" s="502">
        <v>7</v>
      </c>
      <c r="AR852" s="502">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02">
        <f ca="1">COUNTIF(INDIRECT("H"&amp;(ROW()+12*(($AO852-1)*3+$AP852)-ROW())/12+5):INDIRECT("S"&amp;(ROW()+12*(($AO852-1)*3+$AP852)-ROW())/12+5),AR852)</f>
        <v>0</v>
      </c>
      <c r="AV852" s="502">
        <f ca="1">IF(AND(AR852&gt;0,AS852&gt;0),COUNTIF(AV$6:AV851,"&gt;0")+1,0)</f>
        <v>0</v>
      </c>
    </row>
    <row r="853" spans="41:48">
      <c r="AO853" s="502">
        <v>24</v>
      </c>
      <c r="AP853" s="502">
        <v>2</v>
      </c>
      <c r="AQ853" s="502">
        <v>8</v>
      </c>
      <c r="AR853" s="502">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02">
        <f ca="1">COUNTIF(INDIRECT("H"&amp;(ROW()+12*(($AO853-1)*3+$AP853)-ROW())/12+5):INDIRECT("S"&amp;(ROW()+12*(($AO853-1)*3+$AP853)-ROW())/12+5),AR853)</f>
        <v>0</v>
      </c>
      <c r="AV853" s="502">
        <f ca="1">IF(AND(AR853&gt;0,AS853&gt;0),COUNTIF(AV$6:AV852,"&gt;0")+1,0)</f>
        <v>0</v>
      </c>
    </row>
    <row r="854" spans="41:48">
      <c r="AO854" s="502">
        <v>24</v>
      </c>
      <c r="AP854" s="502">
        <v>2</v>
      </c>
      <c r="AQ854" s="502">
        <v>9</v>
      </c>
      <c r="AR854" s="502">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02">
        <f ca="1">COUNTIF(INDIRECT("H"&amp;(ROW()+12*(($AO854-1)*3+$AP854)-ROW())/12+5):INDIRECT("S"&amp;(ROW()+12*(($AO854-1)*3+$AP854)-ROW())/12+5),AR854)</f>
        <v>0</v>
      </c>
      <c r="AV854" s="502">
        <f ca="1">IF(AND(AR854&gt;0,AS854&gt;0),COUNTIF(AV$6:AV853,"&gt;0")+1,0)</f>
        <v>0</v>
      </c>
    </row>
    <row r="855" spans="41:48">
      <c r="AO855" s="502">
        <v>24</v>
      </c>
      <c r="AP855" s="502">
        <v>2</v>
      </c>
      <c r="AQ855" s="502">
        <v>10</v>
      </c>
      <c r="AR855" s="502">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02">
        <f ca="1">COUNTIF(INDIRECT("H"&amp;(ROW()+12*(($AO855-1)*3+$AP855)-ROW())/12+5):INDIRECT("S"&amp;(ROW()+12*(($AO855-1)*3+$AP855)-ROW())/12+5),AR855)</f>
        <v>0</v>
      </c>
      <c r="AV855" s="502">
        <f ca="1">IF(AND(AR855&gt;0,AS855&gt;0),COUNTIF(AV$6:AV854,"&gt;0")+1,0)</f>
        <v>0</v>
      </c>
    </row>
    <row r="856" spans="41:48">
      <c r="AO856" s="502">
        <v>24</v>
      </c>
      <c r="AP856" s="502">
        <v>2</v>
      </c>
      <c r="AQ856" s="502">
        <v>11</v>
      </c>
      <c r="AR856" s="502">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02">
        <f ca="1">COUNTIF(INDIRECT("H"&amp;(ROW()+12*(($AO856-1)*3+$AP856)-ROW())/12+5):INDIRECT("S"&amp;(ROW()+12*(($AO856-1)*3+$AP856)-ROW())/12+5),AR856)</f>
        <v>0</v>
      </c>
      <c r="AV856" s="502">
        <f ca="1">IF(AND(AR856&gt;0,AS856&gt;0),COUNTIF(AV$6:AV855,"&gt;0")+1,0)</f>
        <v>0</v>
      </c>
    </row>
    <row r="857" spans="41:48">
      <c r="AO857" s="502">
        <v>24</v>
      </c>
      <c r="AP857" s="502">
        <v>2</v>
      </c>
      <c r="AQ857" s="502">
        <v>12</v>
      </c>
      <c r="AR857" s="502">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02">
        <f ca="1">COUNTIF(INDIRECT("H"&amp;(ROW()+12*(($AO857-1)*3+$AP857)-ROW())/12+5):INDIRECT("S"&amp;(ROW()+12*(($AO857-1)*3+$AP857)-ROW())/12+5),AR857)</f>
        <v>0</v>
      </c>
      <c r="AV857" s="502">
        <f ca="1">IF(AND(AR857&gt;0,AS857&gt;0),COUNTIF(AV$6:AV856,"&gt;0")+1,0)</f>
        <v>0</v>
      </c>
    </row>
    <row r="858" spans="41:48">
      <c r="AO858" s="502">
        <v>24</v>
      </c>
      <c r="AP858" s="502">
        <v>3</v>
      </c>
      <c r="AQ858" s="502">
        <v>1</v>
      </c>
      <c r="AR858" s="502">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02">
        <f ca="1">COUNTIF(INDIRECT("H"&amp;(ROW()+12*(($AO858-1)*3+$AP858)-ROW())/12+5):INDIRECT("S"&amp;(ROW()+12*(($AO858-1)*3+$AP858)-ROW())/12+5),AR858)</f>
        <v>0</v>
      </c>
      <c r="AV858" s="502">
        <f ca="1">IF(AND(AR858&gt;0,AS858&gt;0),COUNTIF(AV$6:AV857,"&gt;0")+1,0)</f>
        <v>0</v>
      </c>
    </row>
    <row r="859" spans="41:48">
      <c r="AO859" s="502">
        <v>24</v>
      </c>
      <c r="AP859" s="502">
        <v>3</v>
      </c>
      <c r="AQ859" s="502">
        <v>2</v>
      </c>
      <c r="AR859" s="502">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02">
        <f ca="1">COUNTIF(INDIRECT("H"&amp;(ROW()+12*(($AO859-1)*3+$AP859)-ROW())/12+5):INDIRECT("S"&amp;(ROW()+12*(($AO859-1)*3+$AP859)-ROW())/12+5),AR859)</f>
        <v>0</v>
      </c>
      <c r="AV859" s="502">
        <f ca="1">IF(AND(AR859&gt;0,AS859&gt;0),COUNTIF(AV$6:AV858,"&gt;0")+1,0)</f>
        <v>0</v>
      </c>
    </row>
    <row r="860" spans="41:48">
      <c r="AO860" s="502">
        <v>24</v>
      </c>
      <c r="AP860" s="502">
        <v>3</v>
      </c>
      <c r="AQ860" s="502">
        <v>3</v>
      </c>
      <c r="AR860" s="502">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02">
        <f ca="1">COUNTIF(INDIRECT("H"&amp;(ROW()+12*(($AO860-1)*3+$AP860)-ROW())/12+5):INDIRECT("S"&amp;(ROW()+12*(($AO860-1)*3+$AP860)-ROW())/12+5),AR860)</f>
        <v>0</v>
      </c>
      <c r="AV860" s="502">
        <f ca="1">IF(AND(AR860&gt;0,AS860&gt;0),COUNTIF(AV$6:AV859,"&gt;0")+1,0)</f>
        <v>0</v>
      </c>
    </row>
    <row r="861" spans="41:48">
      <c r="AO861" s="502">
        <v>24</v>
      </c>
      <c r="AP861" s="502">
        <v>3</v>
      </c>
      <c r="AQ861" s="502">
        <v>4</v>
      </c>
      <c r="AR861" s="502">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02">
        <f ca="1">COUNTIF(INDIRECT("H"&amp;(ROW()+12*(($AO861-1)*3+$AP861)-ROW())/12+5):INDIRECT("S"&amp;(ROW()+12*(($AO861-1)*3+$AP861)-ROW())/12+5),AR861)</f>
        <v>0</v>
      </c>
      <c r="AV861" s="502">
        <f ca="1">IF(AND(AR861&gt;0,AS861&gt;0),COUNTIF(AV$6:AV860,"&gt;0")+1,0)</f>
        <v>0</v>
      </c>
    </row>
    <row r="862" spans="41:48">
      <c r="AO862" s="502">
        <v>24</v>
      </c>
      <c r="AP862" s="502">
        <v>3</v>
      </c>
      <c r="AQ862" s="502">
        <v>5</v>
      </c>
      <c r="AR862" s="502">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02">
        <f ca="1">COUNTIF(INDIRECT("H"&amp;(ROW()+12*(($AO862-1)*3+$AP862)-ROW())/12+5):INDIRECT("S"&amp;(ROW()+12*(($AO862-1)*3+$AP862)-ROW())/12+5),AR862)</f>
        <v>0</v>
      </c>
      <c r="AV862" s="502">
        <f ca="1">IF(AND(AR862&gt;0,AS862&gt;0),COUNTIF(AV$6:AV861,"&gt;0")+1,0)</f>
        <v>0</v>
      </c>
    </row>
    <row r="863" spans="41:48">
      <c r="AO863" s="502">
        <v>24</v>
      </c>
      <c r="AP863" s="502">
        <v>3</v>
      </c>
      <c r="AQ863" s="502">
        <v>6</v>
      </c>
      <c r="AR863" s="502">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02">
        <f ca="1">COUNTIF(INDIRECT("H"&amp;(ROW()+12*(($AO863-1)*3+$AP863)-ROW())/12+5):INDIRECT("S"&amp;(ROW()+12*(($AO863-1)*3+$AP863)-ROW())/12+5),AR863)</f>
        <v>0</v>
      </c>
      <c r="AV863" s="502">
        <f ca="1">IF(AND(AR863&gt;0,AS863&gt;0),COUNTIF(AV$6:AV862,"&gt;0")+1,0)</f>
        <v>0</v>
      </c>
    </row>
    <row r="864" spans="41:48">
      <c r="AO864" s="502">
        <v>24</v>
      </c>
      <c r="AP864" s="502">
        <v>3</v>
      </c>
      <c r="AQ864" s="502">
        <v>7</v>
      </c>
      <c r="AR864" s="502">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02">
        <f ca="1">COUNTIF(INDIRECT("H"&amp;(ROW()+12*(($AO864-1)*3+$AP864)-ROW())/12+5):INDIRECT("S"&amp;(ROW()+12*(($AO864-1)*3+$AP864)-ROW())/12+5),AR864)</f>
        <v>0</v>
      </c>
      <c r="AV864" s="502">
        <f ca="1">IF(AND(AR864&gt;0,AS864&gt;0),COUNTIF(AV$6:AV863,"&gt;0")+1,0)</f>
        <v>0</v>
      </c>
    </row>
    <row r="865" spans="41:48">
      <c r="AO865" s="502">
        <v>24</v>
      </c>
      <c r="AP865" s="502">
        <v>3</v>
      </c>
      <c r="AQ865" s="502">
        <v>8</v>
      </c>
      <c r="AR865" s="502">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02">
        <f ca="1">COUNTIF(INDIRECT("H"&amp;(ROW()+12*(($AO865-1)*3+$AP865)-ROW())/12+5):INDIRECT("S"&amp;(ROW()+12*(($AO865-1)*3+$AP865)-ROW())/12+5),AR865)</f>
        <v>0</v>
      </c>
      <c r="AV865" s="502">
        <f ca="1">IF(AND(AR865&gt;0,AS865&gt;0),COUNTIF(AV$6:AV864,"&gt;0")+1,0)</f>
        <v>0</v>
      </c>
    </row>
    <row r="866" spans="41:48">
      <c r="AO866" s="502">
        <v>24</v>
      </c>
      <c r="AP866" s="502">
        <v>3</v>
      </c>
      <c r="AQ866" s="502">
        <v>9</v>
      </c>
      <c r="AR866" s="502">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02">
        <f ca="1">COUNTIF(INDIRECT("H"&amp;(ROW()+12*(($AO866-1)*3+$AP866)-ROW())/12+5):INDIRECT("S"&amp;(ROW()+12*(($AO866-1)*3+$AP866)-ROW())/12+5),AR866)</f>
        <v>0</v>
      </c>
      <c r="AV866" s="502">
        <f ca="1">IF(AND(AR866&gt;0,AS866&gt;0),COUNTIF(AV$6:AV865,"&gt;0")+1,0)</f>
        <v>0</v>
      </c>
    </row>
    <row r="867" spans="41:48">
      <c r="AO867" s="502">
        <v>24</v>
      </c>
      <c r="AP867" s="502">
        <v>3</v>
      </c>
      <c r="AQ867" s="502">
        <v>10</v>
      </c>
      <c r="AR867" s="502">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02">
        <f ca="1">COUNTIF(INDIRECT("H"&amp;(ROW()+12*(($AO867-1)*3+$AP867)-ROW())/12+5):INDIRECT("S"&amp;(ROW()+12*(($AO867-1)*3+$AP867)-ROW())/12+5),AR867)</f>
        <v>0</v>
      </c>
      <c r="AV867" s="502">
        <f ca="1">IF(AND(AR867&gt;0,AS867&gt;0),COUNTIF(AV$6:AV866,"&gt;0")+1,0)</f>
        <v>0</v>
      </c>
    </row>
    <row r="868" spans="41:48">
      <c r="AO868" s="502">
        <v>24</v>
      </c>
      <c r="AP868" s="502">
        <v>3</v>
      </c>
      <c r="AQ868" s="502">
        <v>11</v>
      </c>
      <c r="AR868" s="502">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02">
        <f ca="1">COUNTIF(INDIRECT("H"&amp;(ROW()+12*(($AO868-1)*3+$AP868)-ROW())/12+5):INDIRECT("S"&amp;(ROW()+12*(($AO868-1)*3+$AP868)-ROW())/12+5),AR868)</f>
        <v>0</v>
      </c>
      <c r="AV868" s="502">
        <f ca="1">IF(AND(AR868&gt;0,AS868&gt;0),COUNTIF(AV$6:AV867,"&gt;0")+1,0)</f>
        <v>0</v>
      </c>
    </row>
    <row r="869" spans="41:48">
      <c r="AO869" s="502">
        <v>24</v>
      </c>
      <c r="AP869" s="502">
        <v>3</v>
      </c>
      <c r="AQ869" s="502">
        <v>12</v>
      </c>
      <c r="AR869" s="502">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02">
        <f ca="1">COUNTIF(INDIRECT("H"&amp;(ROW()+12*(($AO869-1)*3+$AP869)-ROW())/12+5):INDIRECT("S"&amp;(ROW()+12*(($AO869-1)*3+$AP869)-ROW())/12+5),AR869)</f>
        <v>0</v>
      </c>
      <c r="AV869" s="502">
        <f ca="1">IF(AND(AR869&gt;0,AS869&gt;0),COUNTIF(AV$6:AV868,"&gt;0")+1,0)</f>
        <v>0</v>
      </c>
    </row>
    <row r="870" spans="41:48">
      <c r="AO870" s="502">
        <v>25</v>
      </c>
      <c r="AP870" s="502">
        <v>1</v>
      </c>
      <c r="AQ870" s="502">
        <v>1</v>
      </c>
      <c r="AR870" s="502">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02">
        <f ca="1">COUNTIF(INDIRECT("H"&amp;(ROW()+12*(($AO870-1)*3+$AP870)-ROW())/12+5):INDIRECT("S"&amp;(ROW()+12*(($AO870-1)*3+$AP870)-ROW())/12+5),AR870)</f>
        <v>0</v>
      </c>
      <c r="AV870" s="502">
        <f ca="1">IF(AND(AR870&gt;0,AS870&gt;0),COUNTIF(AV$6:AV869,"&gt;0")+1,0)</f>
        <v>0</v>
      </c>
    </row>
    <row r="871" spans="41:48">
      <c r="AO871" s="502">
        <v>25</v>
      </c>
      <c r="AP871" s="502">
        <v>1</v>
      </c>
      <c r="AQ871" s="502">
        <v>2</v>
      </c>
      <c r="AR871" s="502">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02">
        <f ca="1">COUNTIF(INDIRECT("H"&amp;(ROW()+12*(($AO871-1)*3+$AP871)-ROW())/12+5):INDIRECT("S"&amp;(ROW()+12*(($AO871-1)*3+$AP871)-ROW())/12+5),AR871)</f>
        <v>0</v>
      </c>
      <c r="AV871" s="502">
        <f ca="1">IF(AND(AR871&gt;0,AS871&gt;0),COUNTIF(AV$6:AV870,"&gt;0")+1,0)</f>
        <v>0</v>
      </c>
    </row>
    <row r="872" spans="41:48">
      <c r="AO872" s="502">
        <v>25</v>
      </c>
      <c r="AP872" s="502">
        <v>1</v>
      </c>
      <c r="AQ872" s="502">
        <v>3</v>
      </c>
      <c r="AR872" s="502">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02">
        <f ca="1">COUNTIF(INDIRECT("H"&amp;(ROW()+12*(($AO872-1)*3+$AP872)-ROW())/12+5):INDIRECT("S"&amp;(ROW()+12*(($AO872-1)*3+$AP872)-ROW())/12+5),AR872)</f>
        <v>0</v>
      </c>
      <c r="AV872" s="502">
        <f ca="1">IF(AND(AR872&gt;0,AS872&gt;0),COUNTIF(AV$6:AV871,"&gt;0")+1,0)</f>
        <v>0</v>
      </c>
    </row>
    <row r="873" spans="41:48">
      <c r="AO873" s="502">
        <v>25</v>
      </c>
      <c r="AP873" s="502">
        <v>1</v>
      </c>
      <c r="AQ873" s="502">
        <v>4</v>
      </c>
      <c r="AR873" s="502">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02">
        <f ca="1">COUNTIF(INDIRECT("H"&amp;(ROW()+12*(($AO873-1)*3+$AP873)-ROW())/12+5):INDIRECT("S"&amp;(ROW()+12*(($AO873-1)*3+$AP873)-ROW())/12+5),AR873)</f>
        <v>0</v>
      </c>
      <c r="AV873" s="502">
        <f ca="1">IF(AND(AR873&gt;0,AS873&gt;0),COUNTIF(AV$6:AV872,"&gt;0")+1,0)</f>
        <v>0</v>
      </c>
    </row>
    <row r="874" spans="41:48">
      <c r="AO874" s="502">
        <v>25</v>
      </c>
      <c r="AP874" s="502">
        <v>1</v>
      </c>
      <c r="AQ874" s="502">
        <v>5</v>
      </c>
      <c r="AR874" s="502">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02">
        <f ca="1">COUNTIF(INDIRECT("H"&amp;(ROW()+12*(($AO874-1)*3+$AP874)-ROW())/12+5):INDIRECT("S"&amp;(ROW()+12*(($AO874-1)*3+$AP874)-ROW())/12+5),AR874)</f>
        <v>0</v>
      </c>
      <c r="AV874" s="502">
        <f ca="1">IF(AND(AR874&gt;0,AS874&gt;0),COUNTIF(AV$6:AV873,"&gt;0")+1,0)</f>
        <v>0</v>
      </c>
    </row>
    <row r="875" spans="41:48">
      <c r="AO875" s="502">
        <v>25</v>
      </c>
      <c r="AP875" s="502">
        <v>1</v>
      </c>
      <c r="AQ875" s="502">
        <v>6</v>
      </c>
      <c r="AR875" s="502">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02">
        <f ca="1">COUNTIF(INDIRECT("H"&amp;(ROW()+12*(($AO875-1)*3+$AP875)-ROW())/12+5):INDIRECT("S"&amp;(ROW()+12*(($AO875-1)*3+$AP875)-ROW())/12+5),AR875)</f>
        <v>0</v>
      </c>
      <c r="AV875" s="502">
        <f ca="1">IF(AND(AR875&gt;0,AS875&gt;0),COUNTIF(AV$6:AV874,"&gt;0")+1,0)</f>
        <v>0</v>
      </c>
    </row>
    <row r="876" spans="41:48">
      <c r="AO876" s="502">
        <v>25</v>
      </c>
      <c r="AP876" s="502">
        <v>1</v>
      </c>
      <c r="AQ876" s="502">
        <v>7</v>
      </c>
      <c r="AR876" s="502">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02">
        <f ca="1">COUNTIF(INDIRECT("H"&amp;(ROW()+12*(($AO876-1)*3+$AP876)-ROW())/12+5):INDIRECT("S"&amp;(ROW()+12*(($AO876-1)*3+$AP876)-ROW())/12+5),AR876)</f>
        <v>0</v>
      </c>
      <c r="AV876" s="502">
        <f ca="1">IF(AND(AR876&gt;0,AS876&gt;0),COUNTIF(AV$6:AV875,"&gt;0")+1,0)</f>
        <v>0</v>
      </c>
    </row>
    <row r="877" spans="41:48">
      <c r="AO877" s="502">
        <v>25</v>
      </c>
      <c r="AP877" s="502">
        <v>1</v>
      </c>
      <c r="AQ877" s="502">
        <v>8</v>
      </c>
      <c r="AR877" s="502">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02">
        <f ca="1">COUNTIF(INDIRECT("H"&amp;(ROW()+12*(($AO877-1)*3+$AP877)-ROW())/12+5):INDIRECT("S"&amp;(ROW()+12*(($AO877-1)*3+$AP877)-ROW())/12+5),AR877)</f>
        <v>0</v>
      </c>
      <c r="AV877" s="502">
        <f ca="1">IF(AND(AR877&gt;0,AS877&gt;0),COUNTIF(AV$6:AV876,"&gt;0")+1,0)</f>
        <v>0</v>
      </c>
    </row>
    <row r="878" spans="41:48">
      <c r="AO878" s="502">
        <v>25</v>
      </c>
      <c r="AP878" s="502">
        <v>1</v>
      </c>
      <c r="AQ878" s="502">
        <v>9</v>
      </c>
      <c r="AR878" s="502">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02">
        <f ca="1">COUNTIF(INDIRECT("H"&amp;(ROW()+12*(($AO878-1)*3+$AP878)-ROW())/12+5):INDIRECT("S"&amp;(ROW()+12*(($AO878-1)*3+$AP878)-ROW())/12+5),AR878)</f>
        <v>0</v>
      </c>
      <c r="AV878" s="502">
        <f ca="1">IF(AND(AR878&gt;0,AS878&gt;0),COUNTIF(AV$6:AV877,"&gt;0")+1,0)</f>
        <v>0</v>
      </c>
    </row>
    <row r="879" spans="41:48">
      <c r="AO879" s="502">
        <v>25</v>
      </c>
      <c r="AP879" s="502">
        <v>1</v>
      </c>
      <c r="AQ879" s="502">
        <v>10</v>
      </c>
      <c r="AR879" s="502">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02">
        <f ca="1">COUNTIF(INDIRECT("H"&amp;(ROW()+12*(($AO879-1)*3+$AP879)-ROW())/12+5):INDIRECT("S"&amp;(ROW()+12*(($AO879-1)*3+$AP879)-ROW())/12+5),AR879)</f>
        <v>0</v>
      </c>
      <c r="AV879" s="502">
        <f ca="1">IF(AND(AR879&gt;0,AS879&gt;0),COUNTIF(AV$6:AV878,"&gt;0")+1,0)</f>
        <v>0</v>
      </c>
    </row>
    <row r="880" spans="41:48">
      <c r="AO880" s="502">
        <v>25</v>
      </c>
      <c r="AP880" s="502">
        <v>1</v>
      </c>
      <c r="AQ880" s="502">
        <v>11</v>
      </c>
      <c r="AR880" s="502">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02">
        <f ca="1">COUNTIF(INDIRECT("H"&amp;(ROW()+12*(($AO880-1)*3+$AP880)-ROW())/12+5):INDIRECT("S"&amp;(ROW()+12*(($AO880-1)*3+$AP880)-ROW())/12+5),AR880)</f>
        <v>0</v>
      </c>
      <c r="AV880" s="502">
        <f ca="1">IF(AND(AR880&gt;0,AS880&gt;0),COUNTIF(AV$6:AV879,"&gt;0")+1,0)</f>
        <v>0</v>
      </c>
    </row>
    <row r="881" spans="41:48">
      <c r="AO881" s="502">
        <v>25</v>
      </c>
      <c r="AP881" s="502">
        <v>1</v>
      </c>
      <c r="AQ881" s="502">
        <v>12</v>
      </c>
      <c r="AR881" s="502">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02">
        <f ca="1">COUNTIF(INDIRECT("H"&amp;(ROW()+12*(($AO881-1)*3+$AP881)-ROW())/12+5):INDIRECT("S"&amp;(ROW()+12*(($AO881-1)*3+$AP881)-ROW())/12+5),AR881)</f>
        <v>0</v>
      </c>
      <c r="AV881" s="502">
        <f ca="1">IF(AND(AR881&gt;0,AS881&gt;0),COUNTIF(AV$6:AV880,"&gt;0")+1,0)</f>
        <v>0</v>
      </c>
    </row>
    <row r="882" spans="41:48">
      <c r="AO882" s="502">
        <v>25</v>
      </c>
      <c r="AP882" s="502">
        <v>2</v>
      </c>
      <c r="AQ882" s="502">
        <v>1</v>
      </c>
      <c r="AR882" s="502">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02">
        <f ca="1">COUNTIF(INDIRECT("H"&amp;(ROW()+12*(($AO882-1)*3+$AP882)-ROW())/12+5):INDIRECT("S"&amp;(ROW()+12*(($AO882-1)*3+$AP882)-ROW())/12+5),AR882)</f>
        <v>0</v>
      </c>
      <c r="AV882" s="502">
        <f ca="1">IF(AND(AR882&gt;0,AS882&gt;0),COUNTIF(AV$6:AV881,"&gt;0")+1,0)</f>
        <v>0</v>
      </c>
    </row>
    <row r="883" spans="41:48">
      <c r="AO883" s="502">
        <v>25</v>
      </c>
      <c r="AP883" s="502">
        <v>2</v>
      </c>
      <c r="AQ883" s="502">
        <v>2</v>
      </c>
      <c r="AR883" s="502">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02">
        <f ca="1">COUNTIF(INDIRECT("H"&amp;(ROW()+12*(($AO883-1)*3+$AP883)-ROW())/12+5):INDIRECT("S"&amp;(ROW()+12*(($AO883-1)*3+$AP883)-ROW())/12+5),AR883)</f>
        <v>0</v>
      </c>
      <c r="AV883" s="502">
        <f ca="1">IF(AND(AR883&gt;0,AS883&gt;0),COUNTIF(AV$6:AV882,"&gt;0")+1,0)</f>
        <v>0</v>
      </c>
    </row>
    <row r="884" spans="41:48">
      <c r="AO884" s="502">
        <v>25</v>
      </c>
      <c r="AP884" s="502">
        <v>2</v>
      </c>
      <c r="AQ884" s="502">
        <v>3</v>
      </c>
      <c r="AR884" s="502">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02">
        <f ca="1">COUNTIF(INDIRECT("H"&amp;(ROW()+12*(($AO884-1)*3+$AP884)-ROW())/12+5):INDIRECT("S"&amp;(ROW()+12*(($AO884-1)*3+$AP884)-ROW())/12+5),AR884)</f>
        <v>0</v>
      </c>
      <c r="AV884" s="502">
        <f ca="1">IF(AND(AR884&gt;0,AS884&gt;0),COUNTIF(AV$6:AV883,"&gt;0")+1,0)</f>
        <v>0</v>
      </c>
    </row>
    <row r="885" spans="41:48">
      <c r="AO885" s="502">
        <v>25</v>
      </c>
      <c r="AP885" s="502">
        <v>2</v>
      </c>
      <c r="AQ885" s="502">
        <v>4</v>
      </c>
      <c r="AR885" s="502">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02">
        <f ca="1">COUNTIF(INDIRECT("H"&amp;(ROW()+12*(($AO885-1)*3+$AP885)-ROW())/12+5):INDIRECT("S"&amp;(ROW()+12*(($AO885-1)*3+$AP885)-ROW())/12+5),AR885)</f>
        <v>0</v>
      </c>
      <c r="AV885" s="502">
        <f ca="1">IF(AND(AR885&gt;0,AS885&gt;0),COUNTIF(AV$6:AV884,"&gt;0")+1,0)</f>
        <v>0</v>
      </c>
    </row>
    <row r="886" spans="41:48">
      <c r="AO886" s="502">
        <v>25</v>
      </c>
      <c r="AP886" s="502">
        <v>2</v>
      </c>
      <c r="AQ886" s="502">
        <v>5</v>
      </c>
      <c r="AR886" s="502">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02">
        <f ca="1">COUNTIF(INDIRECT("H"&amp;(ROW()+12*(($AO886-1)*3+$AP886)-ROW())/12+5):INDIRECT("S"&amp;(ROW()+12*(($AO886-1)*3+$AP886)-ROW())/12+5),AR886)</f>
        <v>0</v>
      </c>
      <c r="AV886" s="502">
        <f ca="1">IF(AND(AR886&gt;0,AS886&gt;0),COUNTIF(AV$6:AV885,"&gt;0")+1,0)</f>
        <v>0</v>
      </c>
    </row>
    <row r="887" spans="41:48">
      <c r="AO887" s="502">
        <v>25</v>
      </c>
      <c r="AP887" s="502">
        <v>2</v>
      </c>
      <c r="AQ887" s="502">
        <v>6</v>
      </c>
      <c r="AR887" s="502">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02">
        <f ca="1">COUNTIF(INDIRECT("H"&amp;(ROW()+12*(($AO887-1)*3+$AP887)-ROW())/12+5):INDIRECT("S"&amp;(ROW()+12*(($AO887-1)*3+$AP887)-ROW())/12+5),AR887)</f>
        <v>0</v>
      </c>
      <c r="AV887" s="502">
        <f ca="1">IF(AND(AR887&gt;0,AS887&gt;0),COUNTIF(AV$6:AV886,"&gt;0")+1,0)</f>
        <v>0</v>
      </c>
    </row>
    <row r="888" spans="41:48">
      <c r="AO888" s="502">
        <v>25</v>
      </c>
      <c r="AP888" s="502">
        <v>2</v>
      </c>
      <c r="AQ888" s="502">
        <v>7</v>
      </c>
      <c r="AR888" s="502">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02">
        <f ca="1">COUNTIF(INDIRECT("H"&amp;(ROW()+12*(($AO888-1)*3+$AP888)-ROW())/12+5):INDIRECT("S"&amp;(ROW()+12*(($AO888-1)*3+$AP888)-ROW())/12+5),AR888)</f>
        <v>0</v>
      </c>
      <c r="AV888" s="502">
        <f ca="1">IF(AND(AR888&gt;0,AS888&gt;0),COUNTIF(AV$6:AV887,"&gt;0")+1,0)</f>
        <v>0</v>
      </c>
    </row>
    <row r="889" spans="41:48">
      <c r="AO889" s="502">
        <v>25</v>
      </c>
      <c r="AP889" s="502">
        <v>2</v>
      </c>
      <c r="AQ889" s="502">
        <v>8</v>
      </c>
      <c r="AR889" s="502">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02">
        <f ca="1">COUNTIF(INDIRECT("H"&amp;(ROW()+12*(($AO889-1)*3+$AP889)-ROW())/12+5):INDIRECT("S"&amp;(ROW()+12*(($AO889-1)*3+$AP889)-ROW())/12+5),AR889)</f>
        <v>0</v>
      </c>
      <c r="AV889" s="502">
        <f ca="1">IF(AND(AR889&gt;0,AS889&gt;0),COUNTIF(AV$6:AV888,"&gt;0")+1,0)</f>
        <v>0</v>
      </c>
    </row>
    <row r="890" spans="41:48">
      <c r="AO890" s="502">
        <v>25</v>
      </c>
      <c r="AP890" s="502">
        <v>2</v>
      </c>
      <c r="AQ890" s="502">
        <v>9</v>
      </c>
      <c r="AR890" s="502">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02">
        <f ca="1">COUNTIF(INDIRECT("H"&amp;(ROW()+12*(($AO890-1)*3+$AP890)-ROW())/12+5):INDIRECT("S"&amp;(ROW()+12*(($AO890-1)*3+$AP890)-ROW())/12+5),AR890)</f>
        <v>0</v>
      </c>
      <c r="AV890" s="502">
        <f ca="1">IF(AND(AR890&gt;0,AS890&gt;0),COUNTIF(AV$6:AV889,"&gt;0")+1,0)</f>
        <v>0</v>
      </c>
    </row>
    <row r="891" spans="41:48">
      <c r="AO891" s="502">
        <v>25</v>
      </c>
      <c r="AP891" s="502">
        <v>2</v>
      </c>
      <c r="AQ891" s="502">
        <v>10</v>
      </c>
      <c r="AR891" s="502">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02">
        <f ca="1">COUNTIF(INDIRECT("H"&amp;(ROW()+12*(($AO891-1)*3+$AP891)-ROW())/12+5):INDIRECT("S"&amp;(ROW()+12*(($AO891-1)*3+$AP891)-ROW())/12+5),AR891)</f>
        <v>0</v>
      </c>
      <c r="AV891" s="502">
        <f ca="1">IF(AND(AR891&gt;0,AS891&gt;0),COUNTIF(AV$6:AV890,"&gt;0")+1,0)</f>
        <v>0</v>
      </c>
    </row>
    <row r="892" spans="41:48">
      <c r="AO892" s="502">
        <v>25</v>
      </c>
      <c r="AP892" s="502">
        <v>2</v>
      </c>
      <c r="AQ892" s="502">
        <v>11</v>
      </c>
      <c r="AR892" s="502">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02">
        <f ca="1">COUNTIF(INDIRECT("H"&amp;(ROW()+12*(($AO892-1)*3+$AP892)-ROW())/12+5):INDIRECT("S"&amp;(ROW()+12*(($AO892-1)*3+$AP892)-ROW())/12+5),AR892)</f>
        <v>0</v>
      </c>
      <c r="AV892" s="502">
        <f ca="1">IF(AND(AR892&gt;0,AS892&gt;0),COUNTIF(AV$6:AV891,"&gt;0")+1,0)</f>
        <v>0</v>
      </c>
    </row>
    <row r="893" spans="41:48">
      <c r="AO893" s="502">
        <v>25</v>
      </c>
      <c r="AP893" s="502">
        <v>2</v>
      </c>
      <c r="AQ893" s="502">
        <v>12</v>
      </c>
      <c r="AR893" s="502">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02">
        <f ca="1">COUNTIF(INDIRECT("H"&amp;(ROW()+12*(($AO893-1)*3+$AP893)-ROW())/12+5):INDIRECT("S"&amp;(ROW()+12*(($AO893-1)*3+$AP893)-ROW())/12+5),AR893)</f>
        <v>0</v>
      </c>
      <c r="AV893" s="502">
        <f ca="1">IF(AND(AR893&gt;0,AS893&gt;0),COUNTIF(AV$6:AV892,"&gt;0")+1,0)</f>
        <v>0</v>
      </c>
    </row>
    <row r="894" spans="41:48">
      <c r="AO894" s="502">
        <v>25</v>
      </c>
      <c r="AP894" s="502">
        <v>3</v>
      </c>
      <c r="AQ894" s="502">
        <v>1</v>
      </c>
      <c r="AR894" s="502">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02">
        <f ca="1">COUNTIF(INDIRECT("H"&amp;(ROW()+12*(($AO894-1)*3+$AP894)-ROW())/12+5):INDIRECT("S"&amp;(ROW()+12*(($AO894-1)*3+$AP894)-ROW())/12+5),AR894)</f>
        <v>0</v>
      </c>
      <c r="AV894" s="502">
        <f ca="1">IF(AND(AR894&gt;0,AS894&gt;0),COUNTIF(AV$6:AV893,"&gt;0")+1,0)</f>
        <v>0</v>
      </c>
    </row>
    <row r="895" spans="41:48">
      <c r="AO895" s="502">
        <v>25</v>
      </c>
      <c r="AP895" s="502">
        <v>3</v>
      </c>
      <c r="AQ895" s="502">
        <v>2</v>
      </c>
      <c r="AR895" s="502">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02">
        <f ca="1">COUNTIF(INDIRECT("H"&amp;(ROW()+12*(($AO895-1)*3+$AP895)-ROW())/12+5):INDIRECT("S"&amp;(ROW()+12*(($AO895-1)*3+$AP895)-ROW())/12+5),AR895)</f>
        <v>0</v>
      </c>
      <c r="AV895" s="502">
        <f ca="1">IF(AND(AR895&gt;0,AS895&gt;0),COUNTIF(AV$6:AV894,"&gt;0")+1,0)</f>
        <v>0</v>
      </c>
    </row>
    <row r="896" spans="41:48">
      <c r="AO896" s="502">
        <v>25</v>
      </c>
      <c r="AP896" s="502">
        <v>3</v>
      </c>
      <c r="AQ896" s="502">
        <v>3</v>
      </c>
      <c r="AR896" s="502">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02">
        <f ca="1">COUNTIF(INDIRECT("H"&amp;(ROW()+12*(($AO896-1)*3+$AP896)-ROW())/12+5):INDIRECT("S"&amp;(ROW()+12*(($AO896-1)*3+$AP896)-ROW())/12+5),AR896)</f>
        <v>0</v>
      </c>
      <c r="AV896" s="502">
        <f ca="1">IF(AND(AR896&gt;0,AS896&gt;0),COUNTIF(AV$6:AV895,"&gt;0")+1,0)</f>
        <v>0</v>
      </c>
    </row>
    <row r="897" spans="41:48">
      <c r="AO897" s="502">
        <v>25</v>
      </c>
      <c r="AP897" s="502">
        <v>3</v>
      </c>
      <c r="AQ897" s="502">
        <v>4</v>
      </c>
      <c r="AR897" s="502">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02">
        <f ca="1">COUNTIF(INDIRECT("H"&amp;(ROW()+12*(($AO897-1)*3+$AP897)-ROW())/12+5):INDIRECT("S"&amp;(ROW()+12*(($AO897-1)*3+$AP897)-ROW())/12+5),AR897)</f>
        <v>0</v>
      </c>
      <c r="AV897" s="502">
        <f ca="1">IF(AND(AR897&gt;0,AS897&gt;0),COUNTIF(AV$6:AV896,"&gt;0")+1,0)</f>
        <v>0</v>
      </c>
    </row>
    <row r="898" spans="41:48">
      <c r="AO898" s="502">
        <v>25</v>
      </c>
      <c r="AP898" s="502">
        <v>3</v>
      </c>
      <c r="AQ898" s="502">
        <v>5</v>
      </c>
      <c r="AR898" s="502">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02">
        <f ca="1">COUNTIF(INDIRECT("H"&amp;(ROW()+12*(($AO898-1)*3+$AP898)-ROW())/12+5):INDIRECT("S"&amp;(ROW()+12*(($AO898-1)*3+$AP898)-ROW())/12+5),AR898)</f>
        <v>0</v>
      </c>
      <c r="AV898" s="502">
        <f ca="1">IF(AND(AR898&gt;0,AS898&gt;0),COUNTIF(AV$6:AV897,"&gt;0")+1,0)</f>
        <v>0</v>
      </c>
    </row>
    <row r="899" spans="41:48">
      <c r="AO899" s="502">
        <v>25</v>
      </c>
      <c r="AP899" s="502">
        <v>3</v>
      </c>
      <c r="AQ899" s="502">
        <v>6</v>
      </c>
      <c r="AR899" s="502">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02">
        <f ca="1">COUNTIF(INDIRECT("H"&amp;(ROW()+12*(($AO899-1)*3+$AP899)-ROW())/12+5):INDIRECT("S"&amp;(ROW()+12*(($AO899-1)*3+$AP899)-ROW())/12+5),AR899)</f>
        <v>0</v>
      </c>
      <c r="AV899" s="502">
        <f ca="1">IF(AND(AR899&gt;0,AS899&gt;0),COUNTIF(AV$6:AV898,"&gt;0")+1,0)</f>
        <v>0</v>
      </c>
    </row>
    <row r="900" spans="41:48">
      <c r="AO900" s="502">
        <v>25</v>
      </c>
      <c r="AP900" s="502">
        <v>3</v>
      </c>
      <c r="AQ900" s="502">
        <v>7</v>
      </c>
      <c r="AR900" s="502">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02">
        <f ca="1">COUNTIF(INDIRECT("H"&amp;(ROW()+12*(($AO900-1)*3+$AP900)-ROW())/12+5):INDIRECT("S"&amp;(ROW()+12*(($AO900-1)*3+$AP900)-ROW())/12+5),AR900)</f>
        <v>0</v>
      </c>
      <c r="AV900" s="502">
        <f ca="1">IF(AND(AR900&gt;0,AS900&gt;0),COUNTIF(AV$6:AV899,"&gt;0")+1,0)</f>
        <v>0</v>
      </c>
    </row>
    <row r="901" spans="41:48">
      <c r="AO901" s="502">
        <v>25</v>
      </c>
      <c r="AP901" s="502">
        <v>3</v>
      </c>
      <c r="AQ901" s="502">
        <v>8</v>
      </c>
      <c r="AR901" s="502">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02">
        <f ca="1">COUNTIF(INDIRECT("H"&amp;(ROW()+12*(($AO901-1)*3+$AP901)-ROW())/12+5):INDIRECT("S"&amp;(ROW()+12*(($AO901-1)*3+$AP901)-ROW())/12+5),AR901)</f>
        <v>0</v>
      </c>
      <c r="AV901" s="502">
        <f ca="1">IF(AND(AR901&gt;0,AS901&gt;0),COUNTIF(AV$6:AV900,"&gt;0")+1,0)</f>
        <v>0</v>
      </c>
    </row>
    <row r="902" spans="41:48">
      <c r="AO902" s="502">
        <v>25</v>
      </c>
      <c r="AP902" s="502">
        <v>3</v>
      </c>
      <c r="AQ902" s="502">
        <v>9</v>
      </c>
      <c r="AR902" s="502">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02">
        <f ca="1">COUNTIF(INDIRECT("H"&amp;(ROW()+12*(($AO902-1)*3+$AP902)-ROW())/12+5):INDIRECT("S"&amp;(ROW()+12*(($AO902-1)*3+$AP902)-ROW())/12+5),AR902)</f>
        <v>0</v>
      </c>
      <c r="AV902" s="502">
        <f ca="1">IF(AND(AR902&gt;0,AS902&gt;0),COUNTIF(AV$6:AV901,"&gt;0")+1,0)</f>
        <v>0</v>
      </c>
    </row>
    <row r="903" spans="41:48">
      <c r="AO903" s="502">
        <v>25</v>
      </c>
      <c r="AP903" s="502">
        <v>3</v>
      </c>
      <c r="AQ903" s="502">
        <v>10</v>
      </c>
      <c r="AR903" s="502">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02">
        <f ca="1">COUNTIF(INDIRECT("H"&amp;(ROW()+12*(($AO903-1)*3+$AP903)-ROW())/12+5):INDIRECT("S"&amp;(ROW()+12*(($AO903-1)*3+$AP903)-ROW())/12+5),AR903)</f>
        <v>0</v>
      </c>
      <c r="AV903" s="502">
        <f ca="1">IF(AND(AR903&gt;0,AS903&gt;0),COUNTIF(AV$6:AV902,"&gt;0")+1,0)</f>
        <v>0</v>
      </c>
    </row>
    <row r="904" spans="41:48">
      <c r="AO904" s="502">
        <v>25</v>
      </c>
      <c r="AP904" s="502">
        <v>3</v>
      </c>
      <c r="AQ904" s="502">
        <v>11</v>
      </c>
      <c r="AR904" s="502">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02">
        <f ca="1">COUNTIF(INDIRECT("H"&amp;(ROW()+12*(($AO904-1)*3+$AP904)-ROW())/12+5):INDIRECT("S"&amp;(ROW()+12*(($AO904-1)*3+$AP904)-ROW())/12+5),AR904)</f>
        <v>0</v>
      </c>
      <c r="AV904" s="502">
        <f ca="1">IF(AND(AR904&gt;0,AS904&gt;0),COUNTIF(AV$6:AV903,"&gt;0")+1,0)</f>
        <v>0</v>
      </c>
    </row>
    <row r="905" spans="41:48">
      <c r="AO905" s="502">
        <v>25</v>
      </c>
      <c r="AP905" s="502">
        <v>3</v>
      </c>
      <c r="AQ905" s="502">
        <v>12</v>
      </c>
      <c r="AR905" s="502">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02">
        <f ca="1">COUNTIF(INDIRECT("H"&amp;(ROW()+12*(($AO905-1)*3+$AP905)-ROW())/12+5):INDIRECT("S"&amp;(ROW()+12*(($AO905-1)*3+$AP905)-ROW())/12+5),AR905)</f>
        <v>0</v>
      </c>
      <c r="AV905" s="502">
        <f ca="1">IF(AND(AR905&gt;0,AS905&gt;0),COUNTIF(AV$6:AV904,"&gt;0")+1,0)</f>
        <v>0</v>
      </c>
    </row>
    <row r="906" spans="41:48">
      <c r="AO906" s="502">
        <v>26</v>
      </c>
      <c r="AP906" s="502">
        <v>1</v>
      </c>
      <c r="AQ906" s="502">
        <v>1</v>
      </c>
      <c r="AR906" s="502">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02">
        <f ca="1">COUNTIF(INDIRECT("H"&amp;(ROW()+12*(($AO906-1)*3+$AP906)-ROW())/12+5):INDIRECT("S"&amp;(ROW()+12*(($AO906-1)*3+$AP906)-ROW())/12+5),AR906)</f>
        <v>0</v>
      </c>
      <c r="AV906" s="502">
        <f ca="1">IF(AND(AR906&gt;0,AS906&gt;0),COUNTIF(AV$6:AV905,"&gt;0")+1,0)</f>
        <v>0</v>
      </c>
    </row>
    <row r="907" spans="41:48">
      <c r="AO907" s="502">
        <v>26</v>
      </c>
      <c r="AP907" s="502">
        <v>1</v>
      </c>
      <c r="AQ907" s="502">
        <v>2</v>
      </c>
      <c r="AR907" s="502">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02">
        <f ca="1">COUNTIF(INDIRECT("H"&amp;(ROW()+12*(($AO907-1)*3+$AP907)-ROW())/12+5):INDIRECT("S"&amp;(ROW()+12*(($AO907-1)*3+$AP907)-ROW())/12+5),AR907)</f>
        <v>0</v>
      </c>
      <c r="AV907" s="502">
        <f ca="1">IF(AND(AR907&gt;0,AS907&gt;0),COUNTIF(AV$6:AV906,"&gt;0")+1,0)</f>
        <v>0</v>
      </c>
    </row>
    <row r="908" spans="41:48">
      <c r="AO908" s="502">
        <v>26</v>
      </c>
      <c r="AP908" s="502">
        <v>1</v>
      </c>
      <c r="AQ908" s="502">
        <v>3</v>
      </c>
      <c r="AR908" s="502">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02">
        <f ca="1">COUNTIF(INDIRECT("H"&amp;(ROW()+12*(($AO908-1)*3+$AP908)-ROW())/12+5):INDIRECT("S"&amp;(ROW()+12*(($AO908-1)*3+$AP908)-ROW())/12+5),AR908)</f>
        <v>0</v>
      </c>
      <c r="AV908" s="502">
        <f ca="1">IF(AND(AR908&gt;0,AS908&gt;0),COUNTIF(AV$6:AV907,"&gt;0")+1,0)</f>
        <v>0</v>
      </c>
    </row>
    <row r="909" spans="41:48">
      <c r="AO909" s="502">
        <v>26</v>
      </c>
      <c r="AP909" s="502">
        <v>1</v>
      </c>
      <c r="AQ909" s="502">
        <v>4</v>
      </c>
      <c r="AR909" s="502">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02">
        <f ca="1">COUNTIF(INDIRECT("H"&amp;(ROW()+12*(($AO909-1)*3+$AP909)-ROW())/12+5):INDIRECT("S"&amp;(ROW()+12*(($AO909-1)*3+$AP909)-ROW())/12+5),AR909)</f>
        <v>0</v>
      </c>
      <c r="AV909" s="502">
        <f ca="1">IF(AND(AR909&gt;0,AS909&gt;0),COUNTIF(AV$6:AV908,"&gt;0")+1,0)</f>
        <v>0</v>
      </c>
    </row>
    <row r="910" spans="41:48">
      <c r="AO910" s="502">
        <v>26</v>
      </c>
      <c r="AP910" s="502">
        <v>1</v>
      </c>
      <c r="AQ910" s="502">
        <v>5</v>
      </c>
      <c r="AR910" s="502">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02">
        <f ca="1">COUNTIF(INDIRECT("H"&amp;(ROW()+12*(($AO910-1)*3+$AP910)-ROW())/12+5):INDIRECT("S"&amp;(ROW()+12*(($AO910-1)*3+$AP910)-ROW())/12+5),AR910)</f>
        <v>0</v>
      </c>
      <c r="AV910" s="502">
        <f ca="1">IF(AND(AR910&gt;0,AS910&gt;0),COUNTIF(AV$6:AV909,"&gt;0")+1,0)</f>
        <v>0</v>
      </c>
    </row>
    <row r="911" spans="41:48">
      <c r="AO911" s="502">
        <v>26</v>
      </c>
      <c r="AP911" s="502">
        <v>1</v>
      </c>
      <c r="AQ911" s="502">
        <v>6</v>
      </c>
      <c r="AR911" s="502">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02">
        <f ca="1">COUNTIF(INDIRECT("H"&amp;(ROW()+12*(($AO911-1)*3+$AP911)-ROW())/12+5):INDIRECT("S"&amp;(ROW()+12*(($AO911-1)*3+$AP911)-ROW())/12+5),AR911)</f>
        <v>0</v>
      </c>
      <c r="AV911" s="502">
        <f ca="1">IF(AND(AR911&gt;0,AS911&gt;0),COUNTIF(AV$6:AV910,"&gt;0")+1,0)</f>
        <v>0</v>
      </c>
    </row>
    <row r="912" spans="41:48">
      <c r="AO912" s="502">
        <v>26</v>
      </c>
      <c r="AP912" s="502">
        <v>1</v>
      </c>
      <c r="AQ912" s="502">
        <v>7</v>
      </c>
      <c r="AR912" s="502">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02">
        <f ca="1">COUNTIF(INDIRECT("H"&amp;(ROW()+12*(($AO912-1)*3+$AP912)-ROW())/12+5):INDIRECT("S"&amp;(ROW()+12*(($AO912-1)*3+$AP912)-ROW())/12+5),AR912)</f>
        <v>0</v>
      </c>
      <c r="AV912" s="502">
        <f ca="1">IF(AND(AR912&gt;0,AS912&gt;0),COUNTIF(AV$6:AV911,"&gt;0")+1,0)</f>
        <v>0</v>
      </c>
    </row>
    <row r="913" spans="41:48">
      <c r="AO913" s="502">
        <v>26</v>
      </c>
      <c r="AP913" s="502">
        <v>1</v>
      </c>
      <c r="AQ913" s="502">
        <v>8</v>
      </c>
      <c r="AR913" s="502">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02">
        <f ca="1">COUNTIF(INDIRECT("H"&amp;(ROW()+12*(($AO913-1)*3+$AP913)-ROW())/12+5):INDIRECT("S"&amp;(ROW()+12*(($AO913-1)*3+$AP913)-ROW())/12+5),AR913)</f>
        <v>0</v>
      </c>
      <c r="AV913" s="502">
        <f ca="1">IF(AND(AR913&gt;0,AS913&gt;0),COUNTIF(AV$6:AV912,"&gt;0")+1,0)</f>
        <v>0</v>
      </c>
    </row>
    <row r="914" spans="41:48">
      <c r="AO914" s="502">
        <v>26</v>
      </c>
      <c r="AP914" s="502">
        <v>1</v>
      </c>
      <c r="AQ914" s="502">
        <v>9</v>
      </c>
      <c r="AR914" s="502">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02">
        <f ca="1">COUNTIF(INDIRECT("H"&amp;(ROW()+12*(($AO914-1)*3+$AP914)-ROW())/12+5):INDIRECT("S"&amp;(ROW()+12*(($AO914-1)*3+$AP914)-ROW())/12+5),AR914)</f>
        <v>0</v>
      </c>
      <c r="AV914" s="502">
        <f ca="1">IF(AND(AR914&gt;0,AS914&gt;0),COUNTIF(AV$6:AV913,"&gt;0")+1,0)</f>
        <v>0</v>
      </c>
    </row>
    <row r="915" spans="41:48">
      <c r="AO915" s="502">
        <v>26</v>
      </c>
      <c r="AP915" s="502">
        <v>1</v>
      </c>
      <c r="AQ915" s="502">
        <v>10</v>
      </c>
      <c r="AR915" s="502">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02">
        <f ca="1">COUNTIF(INDIRECT("H"&amp;(ROW()+12*(($AO915-1)*3+$AP915)-ROW())/12+5):INDIRECT("S"&amp;(ROW()+12*(($AO915-1)*3+$AP915)-ROW())/12+5),AR915)</f>
        <v>0</v>
      </c>
      <c r="AV915" s="502">
        <f ca="1">IF(AND(AR915&gt;0,AS915&gt;0),COUNTIF(AV$6:AV914,"&gt;0")+1,0)</f>
        <v>0</v>
      </c>
    </row>
    <row r="916" spans="41:48">
      <c r="AO916" s="502">
        <v>26</v>
      </c>
      <c r="AP916" s="502">
        <v>1</v>
      </c>
      <c r="AQ916" s="502">
        <v>11</v>
      </c>
      <c r="AR916" s="502">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02">
        <f ca="1">COUNTIF(INDIRECT("H"&amp;(ROW()+12*(($AO916-1)*3+$AP916)-ROW())/12+5):INDIRECT("S"&amp;(ROW()+12*(($AO916-1)*3+$AP916)-ROW())/12+5),AR916)</f>
        <v>0</v>
      </c>
      <c r="AV916" s="502">
        <f ca="1">IF(AND(AR916&gt;0,AS916&gt;0),COUNTIF(AV$6:AV915,"&gt;0")+1,0)</f>
        <v>0</v>
      </c>
    </row>
    <row r="917" spans="41:48">
      <c r="AO917" s="502">
        <v>26</v>
      </c>
      <c r="AP917" s="502">
        <v>1</v>
      </c>
      <c r="AQ917" s="502">
        <v>12</v>
      </c>
      <c r="AR917" s="502">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02">
        <f ca="1">COUNTIF(INDIRECT("H"&amp;(ROW()+12*(($AO917-1)*3+$AP917)-ROW())/12+5):INDIRECT("S"&amp;(ROW()+12*(($AO917-1)*3+$AP917)-ROW())/12+5),AR917)</f>
        <v>0</v>
      </c>
      <c r="AV917" s="502">
        <f ca="1">IF(AND(AR917&gt;0,AS917&gt;0),COUNTIF(AV$6:AV916,"&gt;0")+1,0)</f>
        <v>0</v>
      </c>
    </row>
    <row r="918" spans="41:48">
      <c r="AO918" s="502">
        <v>26</v>
      </c>
      <c r="AP918" s="502">
        <v>2</v>
      </c>
      <c r="AQ918" s="502">
        <v>1</v>
      </c>
      <c r="AR918" s="502">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02">
        <f ca="1">COUNTIF(INDIRECT("H"&amp;(ROW()+12*(($AO918-1)*3+$AP918)-ROW())/12+5):INDIRECT("S"&amp;(ROW()+12*(($AO918-1)*3+$AP918)-ROW())/12+5),AR918)</f>
        <v>0</v>
      </c>
      <c r="AV918" s="502">
        <f ca="1">IF(AND(AR918&gt;0,AS918&gt;0),COUNTIF(AV$6:AV917,"&gt;0")+1,0)</f>
        <v>0</v>
      </c>
    </row>
    <row r="919" spans="41:48">
      <c r="AO919" s="502">
        <v>26</v>
      </c>
      <c r="AP919" s="502">
        <v>2</v>
      </c>
      <c r="AQ919" s="502">
        <v>2</v>
      </c>
      <c r="AR919" s="502">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02">
        <f ca="1">COUNTIF(INDIRECT("H"&amp;(ROW()+12*(($AO919-1)*3+$AP919)-ROW())/12+5):INDIRECT("S"&amp;(ROW()+12*(($AO919-1)*3+$AP919)-ROW())/12+5),AR919)</f>
        <v>0</v>
      </c>
      <c r="AV919" s="502">
        <f ca="1">IF(AND(AR919&gt;0,AS919&gt;0),COUNTIF(AV$6:AV918,"&gt;0")+1,0)</f>
        <v>0</v>
      </c>
    </row>
    <row r="920" spans="41:48">
      <c r="AO920" s="502">
        <v>26</v>
      </c>
      <c r="AP920" s="502">
        <v>2</v>
      </c>
      <c r="AQ920" s="502">
        <v>3</v>
      </c>
      <c r="AR920" s="502">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02">
        <f ca="1">COUNTIF(INDIRECT("H"&amp;(ROW()+12*(($AO920-1)*3+$AP920)-ROW())/12+5):INDIRECT("S"&amp;(ROW()+12*(($AO920-1)*3+$AP920)-ROW())/12+5),AR920)</f>
        <v>0</v>
      </c>
      <c r="AV920" s="502">
        <f ca="1">IF(AND(AR920&gt;0,AS920&gt;0),COUNTIF(AV$6:AV919,"&gt;0")+1,0)</f>
        <v>0</v>
      </c>
    </row>
    <row r="921" spans="41:48">
      <c r="AO921" s="502">
        <v>26</v>
      </c>
      <c r="AP921" s="502">
        <v>2</v>
      </c>
      <c r="AQ921" s="502">
        <v>4</v>
      </c>
      <c r="AR921" s="502">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02">
        <f ca="1">COUNTIF(INDIRECT("H"&amp;(ROW()+12*(($AO921-1)*3+$AP921)-ROW())/12+5):INDIRECT("S"&amp;(ROW()+12*(($AO921-1)*3+$AP921)-ROW())/12+5),AR921)</f>
        <v>0</v>
      </c>
      <c r="AV921" s="502">
        <f ca="1">IF(AND(AR921&gt;0,AS921&gt;0),COUNTIF(AV$6:AV920,"&gt;0")+1,0)</f>
        <v>0</v>
      </c>
    </row>
    <row r="922" spans="41:48">
      <c r="AO922" s="502">
        <v>26</v>
      </c>
      <c r="AP922" s="502">
        <v>2</v>
      </c>
      <c r="AQ922" s="502">
        <v>5</v>
      </c>
      <c r="AR922" s="502">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02">
        <f ca="1">COUNTIF(INDIRECT("H"&amp;(ROW()+12*(($AO922-1)*3+$AP922)-ROW())/12+5):INDIRECT("S"&amp;(ROW()+12*(($AO922-1)*3+$AP922)-ROW())/12+5),AR922)</f>
        <v>0</v>
      </c>
      <c r="AV922" s="502">
        <f ca="1">IF(AND(AR922&gt;0,AS922&gt;0),COUNTIF(AV$6:AV921,"&gt;0")+1,0)</f>
        <v>0</v>
      </c>
    </row>
    <row r="923" spans="41:48">
      <c r="AO923" s="502">
        <v>26</v>
      </c>
      <c r="AP923" s="502">
        <v>2</v>
      </c>
      <c r="AQ923" s="502">
        <v>6</v>
      </c>
      <c r="AR923" s="502">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02">
        <f ca="1">COUNTIF(INDIRECT("H"&amp;(ROW()+12*(($AO923-1)*3+$AP923)-ROW())/12+5):INDIRECT("S"&amp;(ROW()+12*(($AO923-1)*3+$AP923)-ROW())/12+5),AR923)</f>
        <v>0</v>
      </c>
      <c r="AV923" s="502">
        <f ca="1">IF(AND(AR923&gt;0,AS923&gt;0),COUNTIF(AV$6:AV922,"&gt;0")+1,0)</f>
        <v>0</v>
      </c>
    </row>
    <row r="924" spans="41:48">
      <c r="AO924" s="502">
        <v>26</v>
      </c>
      <c r="AP924" s="502">
        <v>2</v>
      </c>
      <c r="AQ924" s="502">
        <v>7</v>
      </c>
      <c r="AR924" s="502">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02">
        <f ca="1">COUNTIF(INDIRECT("H"&amp;(ROW()+12*(($AO924-1)*3+$AP924)-ROW())/12+5):INDIRECT("S"&amp;(ROW()+12*(($AO924-1)*3+$AP924)-ROW())/12+5),AR924)</f>
        <v>0</v>
      </c>
      <c r="AV924" s="502">
        <f ca="1">IF(AND(AR924&gt;0,AS924&gt;0),COUNTIF(AV$6:AV923,"&gt;0")+1,0)</f>
        <v>0</v>
      </c>
    </row>
    <row r="925" spans="41:48">
      <c r="AO925" s="502">
        <v>26</v>
      </c>
      <c r="AP925" s="502">
        <v>2</v>
      </c>
      <c r="AQ925" s="502">
        <v>8</v>
      </c>
      <c r="AR925" s="502">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02">
        <f ca="1">COUNTIF(INDIRECT("H"&amp;(ROW()+12*(($AO925-1)*3+$AP925)-ROW())/12+5):INDIRECT("S"&amp;(ROW()+12*(($AO925-1)*3+$AP925)-ROW())/12+5),AR925)</f>
        <v>0</v>
      </c>
      <c r="AV925" s="502">
        <f ca="1">IF(AND(AR925&gt;0,AS925&gt;0),COUNTIF(AV$6:AV924,"&gt;0")+1,0)</f>
        <v>0</v>
      </c>
    </row>
    <row r="926" spans="41:48">
      <c r="AO926" s="502">
        <v>26</v>
      </c>
      <c r="AP926" s="502">
        <v>2</v>
      </c>
      <c r="AQ926" s="502">
        <v>9</v>
      </c>
      <c r="AR926" s="502">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02">
        <f ca="1">COUNTIF(INDIRECT("H"&amp;(ROW()+12*(($AO926-1)*3+$AP926)-ROW())/12+5):INDIRECT("S"&amp;(ROW()+12*(($AO926-1)*3+$AP926)-ROW())/12+5),AR926)</f>
        <v>0</v>
      </c>
      <c r="AV926" s="502">
        <f ca="1">IF(AND(AR926&gt;0,AS926&gt;0),COUNTIF(AV$6:AV925,"&gt;0")+1,0)</f>
        <v>0</v>
      </c>
    </row>
    <row r="927" spans="41:48">
      <c r="AO927" s="502">
        <v>26</v>
      </c>
      <c r="AP927" s="502">
        <v>2</v>
      </c>
      <c r="AQ927" s="502">
        <v>10</v>
      </c>
      <c r="AR927" s="502">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02">
        <f ca="1">COUNTIF(INDIRECT("H"&amp;(ROW()+12*(($AO927-1)*3+$AP927)-ROW())/12+5):INDIRECT("S"&amp;(ROW()+12*(($AO927-1)*3+$AP927)-ROW())/12+5),AR927)</f>
        <v>0</v>
      </c>
      <c r="AV927" s="502">
        <f ca="1">IF(AND(AR927&gt;0,AS927&gt;0),COUNTIF(AV$6:AV926,"&gt;0")+1,0)</f>
        <v>0</v>
      </c>
    </row>
    <row r="928" spans="41:48">
      <c r="AO928" s="502">
        <v>26</v>
      </c>
      <c r="AP928" s="502">
        <v>2</v>
      </c>
      <c r="AQ928" s="502">
        <v>11</v>
      </c>
      <c r="AR928" s="502">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02">
        <f ca="1">COUNTIF(INDIRECT("H"&amp;(ROW()+12*(($AO928-1)*3+$AP928)-ROW())/12+5):INDIRECT("S"&amp;(ROW()+12*(($AO928-1)*3+$AP928)-ROW())/12+5),AR928)</f>
        <v>0</v>
      </c>
      <c r="AV928" s="502">
        <f ca="1">IF(AND(AR928&gt;0,AS928&gt;0),COUNTIF(AV$6:AV927,"&gt;0")+1,0)</f>
        <v>0</v>
      </c>
    </row>
    <row r="929" spans="41:48">
      <c r="AO929" s="502">
        <v>26</v>
      </c>
      <c r="AP929" s="502">
        <v>2</v>
      </c>
      <c r="AQ929" s="502">
        <v>12</v>
      </c>
      <c r="AR929" s="502">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02">
        <f ca="1">COUNTIF(INDIRECT("H"&amp;(ROW()+12*(($AO929-1)*3+$AP929)-ROW())/12+5):INDIRECT("S"&amp;(ROW()+12*(($AO929-1)*3+$AP929)-ROW())/12+5),AR929)</f>
        <v>0</v>
      </c>
      <c r="AV929" s="502">
        <f ca="1">IF(AND(AR929&gt;0,AS929&gt;0),COUNTIF(AV$6:AV928,"&gt;0")+1,0)</f>
        <v>0</v>
      </c>
    </row>
    <row r="930" spans="41:48">
      <c r="AO930" s="502">
        <v>26</v>
      </c>
      <c r="AP930" s="502">
        <v>3</v>
      </c>
      <c r="AQ930" s="502">
        <v>1</v>
      </c>
      <c r="AR930" s="502">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02">
        <f ca="1">COUNTIF(INDIRECT("H"&amp;(ROW()+12*(($AO930-1)*3+$AP930)-ROW())/12+5):INDIRECT("S"&amp;(ROW()+12*(($AO930-1)*3+$AP930)-ROW())/12+5),AR930)</f>
        <v>0</v>
      </c>
      <c r="AV930" s="502">
        <f ca="1">IF(AND(AR930&gt;0,AS930&gt;0),COUNTIF(AV$6:AV929,"&gt;0")+1,0)</f>
        <v>0</v>
      </c>
    </row>
    <row r="931" spans="41:48">
      <c r="AO931" s="502">
        <v>26</v>
      </c>
      <c r="AP931" s="502">
        <v>3</v>
      </c>
      <c r="AQ931" s="502">
        <v>2</v>
      </c>
      <c r="AR931" s="502">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02">
        <f ca="1">COUNTIF(INDIRECT("H"&amp;(ROW()+12*(($AO931-1)*3+$AP931)-ROW())/12+5):INDIRECT("S"&amp;(ROW()+12*(($AO931-1)*3+$AP931)-ROW())/12+5),AR931)</f>
        <v>0</v>
      </c>
      <c r="AV931" s="502">
        <f ca="1">IF(AND(AR931&gt;0,AS931&gt;0),COUNTIF(AV$6:AV930,"&gt;0")+1,0)</f>
        <v>0</v>
      </c>
    </row>
    <row r="932" spans="41:48">
      <c r="AO932" s="502">
        <v>26</v>
      </c>
      <c r="AP932" s="502">
        <v>3</v>
      </c>
      <c r="AQ932" s="502">
        <v>3</v>
      </c>
      <c r="AR932" s="502">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02">
        <f ca="1">COUNTIF(INDIRECT("H"&amp;(ROW()+12*(($AO932-1)*3+$AP932)-ROW())/12+5):INDIRECT("S"&amp;(ROW()+12*(($AO932-1)*3+$AP932)-ROW())/12+5),AR932)</f>
        <v>0</v>
      </c>
      <c r="AV932" s="502">
        <f ca="1">IF(AND(AR932&gt;0,AS932&gt;0),COUNTIF(AV$6:AV931,"&gt;0")+1,0)</f>
        <v>0</v>
      </c>
    </row>
    <row r="933" spans="41:48">
      <c r="AO933" s="502">
        <v>26</v>
      </c>
      <c r="AP933" s="502">
        <v>3</v>
      </c>
      <c r="AQ933" s="502">
        <v>4</v>
      </c>
      <c r="AR933" s="502">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02">
        <f ca="1">COUNTIF(INDIRECT("H"&amp;(ROW()+12*(($AO933-1)*3+$AP933)-ROW())/12+5):INDIRECT("S"&amp;(ROW()+12*(($AO933-1)*3+$AP933)-ROW())/12+5),AR933)</f>
        <v>0</v>
      </c>
      <c r="AV933" s="502">
        <f ca="1">IF(AND(AR933&gt;0,AS933&gt;0),COUNTIF(AV$6:AV932,"&gt;0")+1,0)</f>
        <v>0</v>
      </c>
    </row>
    <row r="934" spans="41:48">
      <c r="AO934" s="502">
        <v>26</v>
      </c>
      <c r="AP934" s="502">
        <v>3</v>
      </c>
      <c r="AQ934" s="502">
        <v>5</v>
      </c>
      <c r="AR934" s="502">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02">
        <f ca="1">COUNTIF(INDIRECT("H"&amp;(ROW()+12*(($AO934-1)*3+$AP934)-ROW())/12+5):INDIRECT("S"&amp;(ROW()+12*(($AO934-1)*3+$AP934)-ROW())/12+5),AR934)</f>
        <v>0</v>
      </c>
      <c r="AV934" s="502">
        <f ca="1">IF(AND(AR934&gt;0,AS934&gt;0),COUNTIF(AV$6:AV933,"&gt;0")+1,0)</f>
        <v>0</v>
      </c>
    </row>
    <row r="935" spans="41:48">
      <c r="AO935" s="502">
        <v>26</v>
      </c>
      <c r="AP935" s="502">
        <v>3</v>
      </c>
      <c r="AQ935" s="502">
        <v>6</v>
      </c>
      <c r="AR935" s="502">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02">
        <f ca="1">COUNTIF(INDIRECT("H"&amp;(ROW()+12*(($AO935-1)*3+$AP935)-ROW())/12+5):INDIRECT("S"&amp;(ROW()+12*(($AO935-1)*3+$AP935)-ROW())/12+5),AR935)</f>
        <v>0</v>
      </c>
      <c r="AV935" s="502">
        <f ca="1">IF(AND(AR935&gt;0,AS935&gt;0),COUNTIF(AV$6:AV934,"&gt;0")+1,0)</f>
        <v>0</v>
      </c>
    </row>
    <row r="936" spans="41:48">
      <c r="AO936" s="502">
        <v>26</v>
      </c>
      <c r="AP936" s="502">
        <v>3</v>
      </c>
      <c r="AQ936" s="502">
        <v>7</v>
      </c>
      <c r="AR936" s="502">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02">
        <f ca="1">COUNTIF(INDIRECT("H"&amp;(ROW()+12*(($AO936-1)*3+$AP936)-ROW())/12+5):INDIRECT("S"&amp;(ROW()+12*(($AO936-1)*3+$AP936)-ROW())/12+5),AR936)</f>
        <v>0</v>
      </c>
      <c r="AV936" s="502">
        <f ca="1">IF(AND(AR936&gt;0,AS936&gt;0),COUNTIF(AV$6:AV935,"&gt;0")+1,0)</f>
        <v>0</v>
      </c>
    </row>
    <row r="937" spans="41:48">
      <c r="AO937" s="502">
        <v>26</v>
      </c>
      <c r="AP937" s="502">
        <v>3</v>
      </c>
      <c r="AQ937" s="502">
        <v>8</v>
      </c>
      <c r="AR937" s="502">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02">
        <f ca="1">COUNTIF(INDIRECT("H"&amp;(ROW()+12*(($AO937-1)*3+$AP937)-ROW())/12+5):INDIRECT("S"&amp;(ROW()+12*(($AO937-1)*3+$AP937)-ROW())/12+5),AR937)</f>
        <v>0</v>
      </c>
      <c r="AV937" s="502">
        <f ca="1">IF(AND(AR937&gt;0,AS937&gt;0),COUNTIF(AV$6:AV936,"&gt;0")+1,0)</f>
        <v>0</v>
      </c>
    </row>
    <row r="938" spans="41:48">
      <c r="AO938" s="502">
        <v>26</v>
      </c>
      <c r="AP938" s="502">
        <v>3</v>
      </c>
      <c r="AQ938" s="502">
        <v>9</v>
      </c>
      <c r="AR938" s="502">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02">
        <f ca="1">COUNTIF(INDIRECT("H"&amp;(ROW()+12*(($AO938-1)*3+$AP938)-ROW())/12+5):INDIRECT("S"&amp;(ROW()+12*(($AO938-1)*3+$AP938)-ROW())/12+5),AR938)</f>
        <v>0</v>
      </c>
      <c r="AV938" s="502">
        <f ca="1">IF(AND(AR938&gt;0,AS938&gt;0),COUNTIF(AV$6:AV937,"&gt;0")+1,0)</f>
        <v>0</v>
      </c>
    </row>
    <row r="939" spans="41:48">
      <c r="AO939" s="502">
        <v>26</v>
      </c>
      <c r="AP939" s="502">
        <v>3</v>
      </c>
      <c r="AQ939" s="502">
        <v>10</v>
      </c>
      <c r="AR939" s="502">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02">
        <f ca="1">COUNTIF(INDIRECT("H"&amp;(ROW()+12*(($AO939-1)*3+$AP939)-ROW())/12+5):INDIRECT("S"&amp;(ROW()+12*(($AO939-1)*3+$AP939)-ROW())/12+5),AR939)</f>
        <v>0</v>
      </c>
      <c r="AV939" s="502">
        <f ca="1">IF(AND(AR939&gt;0,AS939&gt;0),COUNTIF(AV$6:AV938,"&gt;0")+1,0)</f>
        <v>0</v>
      </c>
    </row>
    <row r="940" spans="41:48">
      <c r="AO940" s="502">
        <v>26</v>
      </c>
      <c r="AP940" s="502">
        <v>3</v>
      </c>
      <c r="AQ940" s="502">
        <v>11</v>
      </c>
      <c r="AR940" s="502">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02">
        <f ca="1">COUNTIF(INDIRECT("H"&amp;(ROW()+12*(($AO940-1)*3+$AP940)-ROW())/12+5):INDIRECT("S"&amp;(ROW()+12*(($AO940-1)*3+$AP940)-ROW())/12+5),AR940)</f>
        <v>0</v>
      </c>
      <c r="AV940" s="502">
        <f ca="1">IF(AND(AR940&gt;0,AS940&gt;0),COUNTIF(AV$6:AV939,"&gt;0")+1,0)</f>
        <v>0</v>
      </c>
    </row>
    <row r="941" spans="41:48">
      <c r="AO941" s="502">
        <v>26</v>
      </c>
      <c r="AP941" s="502">
        <v>3</v>
      </c>
      <c r="AQ941" s="502">
        <v>12</v>
      </c>
      <c r="AR941" s="502">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02">
        <f ca="1">COUNTIF(INDIRECT("H"&amp;(ROW()+12*(($AO941-1)*3+$AP941)-ROW())/12+5):INDIRECT("S"&amp;(ROW()+12*(($AO941-1)*3+$AP941)-ROW())/12+5),AR941)</f>
        <v>0</v>
      </c>
      <c r="AV941" s="502">
        <f ca="1">IF(AND(AR941&gt;0,AS941&gt;0),COUNTIF(AV$6:AV940,"&gt;0")+1,0)</f>
        <v>0</v>
      </c>
    </row>
    <row r="942" spans="41:48">
      <c r="AO942" s="502">
        <v>27</v>
      </c>
      <c r="AP942" s="502">
        <v>1</v>
      </c>
      <c r="AQ942" s="502">
        <v>1</v>
      </c>
      <c r="AR942" s="502">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02">
        <f ca="1">COUNTIF(INDIRECT("H"&amp;(ROW()+12*(($AO942-1)*3+$AP942)-ROW())/12+5):INDIRECT("S"&amp;(ROW()+12*(($AO942-1)*3+$AP942)-ROW())/12+5),AR942)</f>
        <v>0</v>
      </c>
      <c r="AV942" s="502">
        <f ca="1">IF(AND(AR942&gt;0,AS942&gt;0),COUNTIF(AV$6:AV941,"&gt;0")+1,0)</f>
        <v>0</v>
      </c>
    </row>
    <row r="943" spans="41:48">
      <c r="AO943" s="502">
        <v>27</v>
      </c>
      <c r="AP943" s="502">
        <v>1</v>
      </c>
      <c r="AQ943" s="502">
        <v>2</v>
      </c>
      <c r="AR943" s="502">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02">
        <f ca="1">COUNTIF(INDIRECT("H"&amp;(ROW()+12*(($AO943-1)*3+$AP943)-ROW())/12+5):INDIRECT("S"&amp;(ROW()+12*(($AO943-1)*3+$AP943)-ROW())/12+5),AR943)</f>
        <v>0</v>
      </c>
      <c r="AV943" s="502">
        <f ca="1">IF(AND(AR943&gt;0,AS943&gt;0),COUNTIF(AV$6:AV942,"&gt;0")+1,0)</f>
        <v>0</v>
      </c>
    </row>
    <row r="944" spans="41:48">
      <c r="AO944" s="502">
        <v>27</v>
      </c>
      <c r="AP944" s="502">
        <v>1</v>
      </c>
      <c r="AQ944" s="502">
        <v>3</v>
      </c>
      <c r="AR944" s="502">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02">
        <f ca="1">COUNTIF(INDIRECT("H"&amp;(ROW()+12*(($AO944-1)*3+$AP944)-ROW())/12+5):INDIRECT("S"&amp;(ROW()+12*(($AO944-1)*3+$AP944)-ROW())/12+5),AR944)</f>
        <v>0</v>
      </c>
      <c r="AV944" s="502">
        <f ca="1">IF(AND(AR944&gt;0,AS944&gt;0),COUNTIF(AV$6:AV943,"&gt;0")+1,0)</f>
        <v>0</v>
      </c>
    </row>
    <row r="945" spans="41:48">
      <c r="AO945" s="502">
        <v>27</v>
      </c>
      <c r="AP945" s="502">
        <v>1</v>
      </c>
      <c r="AQ945" s="502">
        <v>4</v>
      </c>
      <c r="AR945" s="502">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02">
        <f ca="1">COUNTIF(INDIRECT("H"&amp;(ROW()+12*(($AO945-1)*3+$AP945)-ROW())/12+5):INDIRECT("S"&amp;(ROW()+12*(($AO945-1)*3+$AP945)-ROW())/12+5),AR945)</f>
        <v>0</v>
      </c>
      <c r="AV945" s="502">
        <f ca="1">IF(AND(AR945&gt;0,AS945&gt;0),COUNTIF(AV$6:AV944,"&gt;0")+1,0)</f>
        <v>0</v>
      </c>
    </row>
    <row r="946" spans="41:48">
      <c r="AO946" s="502">
        <v>27</v>
      </c>
      <c r="AP946" s="502">
        <v>1</v>
      </c>
      <c r="AQ946" s="502">
        <v>5</v>
      </c>
      <c r="AR946" s="502">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02">
        <f ca="1">COUNTIF(INDIRECT("H"&amp;(ROW()+12*(($AO946-1)*3+$AP946)-ROW())/12+5):INDIRECT("S"&amp;(ROW()+12*(($AO946-1)*3+$AP946)-ROW())/12+5),AR946)</f>
        <v>0</v>
      </c>
      <c r="AV946" s="502">
        <f ca="1">IF(AND(AR946&gt;0,AS946&gt;0),COUNTIF(AV$6:AV945,"&gt;0")+1,0)</f>
        <v>0</v>
      </c>
    </row>
    <row r="947" spans="41:48">
      <c r="AO947" s="502">
        <v>27</v>
      </c>
      <c r="AP947" s="502">
        <v>1</v>
      </c>
      <c r="AQ947" s="502">
        <v>6</v>
      </c>
      <c r="AR947" s="502">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02">
        <f ca="1">COUNTIF(INDIRECT("H"&amp;(ROW()+12*(($AO947-1)*3+$AP947)-ROW())/12+5):INDIRECT("S"&amp;(ROW()+12*(($AO947-1)*3+$AP947)-ROW())/12+5),AR947)</f>
        <v>0</v>
      </c>
      <c r="AV947" s="502">
        <f ca="1">IF(AND(AR947&gt;0,AS947&gt;0),COUNTIF(AV$6:AV946,"&gt;0")+1,0)</f>
        <v>0</v>
      </c>
    </row>
    <row r="948" spans="41:48">
      <c r="AO948" s="502">
        <v>27</v>
      </c>
      <c r="AP948" s="502">
        <v>1</v>
      </c>
      <c r="AQ948" s="502">
        <v>7</v>
      </c>
      <c r="AR948" s="502">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02">
        <f ca="1">COUNTIF(INDIRECT("H"&amp;(ROW()+12*(($AO948-1)*3+$AP948)-ROW())/12+5):INDIRECT("S"&amp;(ROW()+12*(($AO948-1)*3+$AP948)-ROW())/12+5),AR948)</f>
        <v>0</v>
      </c>
      <c r="AV948" s="502">
        <f ca="1">IF(AND(AR948&gt;0,AS948&gt;0),COUNTIF(AV$6:AV947,"&gt;0")+1,0)</f>
        <v>0</v>
      </c>
    </row>
    <row r="949" spans="41:48">
      <c r="AO949" s="502">
        <v>27</v>
      </c>
      <c r="AP949" s="502">
        <v>1</v>
      </c>
      <c r="AQ949" s="502">
        <v>8</v>
      </c>
      <c r="AR949" s="502">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02">
        <f ca="1">COUNTIF(INDIRECT("H"&amp;(ROW()+12*(($AO949-1)*3+$AP949)-ROW())/12+5):INDIRECT("S"&amp;(ROW()+12*(($AO949-1)*3+$AP949)-ROW())/12+5),AR949)</f>
        <v>0</v>
      </c>
      <c r="AV949" s="502">
        <f ca="1">IF(AND(AR949&gt;0,AS949&gt;0),COUNTIF(AV$6:AV948,"&gt;0")+1,0)</f>
        <v>0</v>
      </c>
    </row>
    <row r="950" spans="41:48">
      <c r="AO950" s="502">
        <v>27</v>
      </c>
      <c r="AP950" s="502">
        <v>1</v>
      </c>
      <c r="AQ950" s="502">
        <v>9</v>
      </c>
      <c r="AR950" s="502">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02">
        <f ca="1">COUNTIF(INDIRECT("H"&amp;(ROW()+12*(($AO950-1)*3+$AP950)-ROW())/12+5):INDIRECT("S"&amp;(ROW()+12*(($AO950-1)*3+$AP950)-ROW())/12+5),AR950)</f>
        <v>0</v>
      </c>
      <c r="AV950" s="502">
        <f ca="1">IF(AND(AR950&gt;0,AS950&gt;0),COUNTIF(AV$6:AV949,"&gt;0")+1,0)</f>
        <v>0</v>
      </c>
    </row>
    <row r="951" spans="41:48">
      <c r="AO951" s="502">
        <v>27</v>
      </c>
      <c r="AP951" s="502">
        <v>1</v>
      </c>
      <c r="AQ951" s="502">
        <v>10</v>
      </c>
      <c r="AR951" s="502">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02">
        <f ca="1">COUNTIF(INDIRECT("H"&amp;(ROW()+12*(($AO951-1)*3+$AP951)-ROW())/12+5):INDIRECT("S"&amp;(ROW()+12*(($AO951-1)*3+$AP951)-ROW())/12+5),AR951)</f>
        <v>0</v>
      </c>
      <c r="AV951" s="502">
        <f ca="1">IF(AND(AR951&gt;0,AS951&gt;0),COUNTIF(AV$6:AV950,"&gt;0")+1,0)</f>
        <v>0</v>
      </c>
    </row>
    <row r="952" spans="41:48">
      <c r="AO952" s="502">
        <v>27</v>
      </c>
      <c r="AP952" s="502">
        <v>1</v>
      </c>
      <c r="AQ952" s="502">
        <v>11</v>
      </c>
      <c r="AR952" s="502">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02">
        <f ca="1">COUNTIF(INDIRECT("H"&amp;(ROW()+12*(($AO952-1)*3+$AP952)-ROW())/12+5):INDIRECT("S"&amp;(ROW()+12*(($AO952-1)*3+$AP952)-ROW())/12+5),AR952)</f>
        <v>0</v>
      </c>
      <c r="AV952" s="502">
        <f ca="1">IF(AND(AR952&gt;0,AS952&gt;0),COUNTIF(AV$6:AV951,"&gt;0")+1,0)</f>
        <v>0</v>
      </c>
    </row>
    <row r="953" spans="41:48">
      <c r="AO953" s="502">
        <v>27</v>
      </c>
      <c r="AP953" s="502">
        <v>1</v>
      </c>
      <c r="AQ953" s="502">
        <v>12</v>
      </c>
      <c r="AR953" s="502">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02">
        <f ca="1">COUNTIF(INDIRECT("H"&amp;(ROW()+12*(($AO953-1)*3+$AP953)-ROW())/12+5):INDIRECT("S"&amp;(ROW()+12*(($AO953-1)*3+$AP953)-ROW())/12+5),AR953)</f>
        <v>0</v>
      </c>
      <c r="AV953" s="502">
        <f ca="1">IF(AND(AR953&gt;0,AS953&gt;0),COUNTIF(AV$6:AV952,"&gt;0")+1,0)</f>
        <v>0</v>
      </c>
    </row>
    <row r="954" spans="41:48">
      <c r="AO954" s="502">
        <v>27</v>
      </c>
      <c r="AP954" s="502">
        <v>2</v>
      </c>
      <c r="AQ954" s="502">
        <v>1</v>
      </c>
      <c r="AR954" s="502">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02">
        <f ca="1">COUNTIF(INDIRECT("H"&amp;(ROW()+12*(($AO954-1)*3+$AP954)-ROW())/12+5):INDIRECT("S"&amp;(ROW()+12*(($AO954-1)*3+$AP954)-ROW())/12+5),AR954)</f>
        <v>0</v>
      </c>
      <c r="AV954" s="502">
        <f ca="1">IF(AND(AR954&gt;0,AS954&gt;0),COUNTIF(AV$6:AV953,"&gt;0")+1,0)</f>
        <v>0</v>
      </c>
    </row>
    <row r="955" spans="41:48">
      <c r="AO955" s="502">
        <v>27</v>
      </c>
      <c r="AP955" s="502">
        <v>2</v>
      </c>
      <c r="AQ955" s="502">
        <v>2</v>
      </c>
      <c r="AR955" s="502">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02">
        <f ca="1">COUNTIF(INDIRECT("H"&amp;(ROW()+12*(($AO955-1)*3+$AP955)-ROW())/12+5):INDIRECT("S"&amp;(ROW()+12*(($AO955-1)*3+$AP955)-ROW())/12+5),AR955)</f>
        <v>0</v>
      </c>
      <c r="AV955" s="502">
        <f ca="1">IF(AND(AR955&gt;0,AS955&gt;0),COUNTIF(AV$6:AV954,"&gt;0")+1,0)</f>
        <v>0</v>
      </c>
    </row>
    <row r="956" spans="41:48">
      <c r="AO956" s="502">
        <v>27</v>
      </c>
      <c r="AP956" s="502">
        <v>2</v>
      </c>
      <c r="AQ956" s="502">
        <v>3</v>
      </c>
      <c r="AR956" s="502">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02">
        <f ca="1">COUNTIF(INDIRECT("H"&amp;(ROW()+12*(($AO956-1)*3+$AP956)-ROW())/12+5):INDIRECT("S"&amp;(ROW()+12*(($AO956-1)*3+$AP956)-ROW())/12+5),AR956)</f>
        <v>0</v>
      </c>
      <c r="AV956" s="502">
        <f ca="1">IF(AND(AR956&gt;0,AS956&gt;0),COUNTIF(AV$6:AV955,"&gt;0")+1,0)</f>
        <v>0</v>
      </c>
    </row>
    <row r="957" spans="41:48">
      <c r="AO957" s="502">
        <v>27</v>
      </c>
      <c r="AP957" s="502">
        <v>2</v>
      </c>
      <c r="AQ957" s="502">
        <v>4</v>
      </c>
      <c r="AR957" s="502">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02">
        <f ca="1">COUNTIF(INDIRECT("H"&amp;(ROW()+12*(($AO957-1)*3+$AP957)-ROW())/12+5):INDIRECT("S"&amp;(ROW()+12*(($AO957-1)*3+$AP957)-ROW())/12+5),AR957)</f>
        <v>0</v>
      </c>
      <c r="AV957" s="502">
        <f ca="1">IF(AND(AR957&gt;0,AS957&gt;0),COUNTIF(AV$6:AV956,"&gt;0")+1,0)</f>
        <v>0</v>
      </c>
    </row>
    <row r="958" spans="41:48">
      <c r="AO958" s="502">
        <v>27</v>
      </c>
      <c r="AP958" s="502">
        <v>2</v>
      </c>
      <c r="AQ958" s="502">
        <v>5</v>
      </c>
      <c r="AR958" s="502">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02">
        <f ca="1">COUNTIF(INDIRECT("H"&amp;(ROW()+12*(($AO958-1)*3+$AP958)-ROW())/12+5):INDIRECT("S"&amp;(ROW()+12*(($AO958-1)*3+$AP958)-ROW())/12+5),AR958)</f>
        <v>0</v>
      </c>
      <c r="AV958" s="502">
        <f ca="1">IF(AND(AR958&gt;0,AS958&gt;0),COUNTIF(AV$6:AV957,"&gt;0")+1,0)</f>
        <v>0</v>
      </c>
    </row>
    <row r="959" spans="41:48">
      <c r="AO959" s="502">
        <v>27</v>
      </c>
      <c r="AP959" s="502">
        <v>2</v>
      </c>
      <c r="AQ959" s="502">
        <v>6</v>
      </c>
      <c r="AR959" s="502">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02">
        <f ca="1">COUNTIF(INDIRECT("H"&amp;(ROW()+12*(($AO959-1)*3+$AP959)-ROW())/12+5):INDIRECT("S"&amp;(ROW()+12*(($AO959-1)*3+$AP959)-ROW())/12+5),AR959)</f>
        <v>0</v>
      </c>
      <c r="AV959" s="502">
        <f ca="1">IF(AND(AR959&gt;0,AS959&gt;0),COUNTIF(AV$6:AV958,"&gt;0")+1,0)</f>
        <v>0</v>
      </c>
    </row>
    <row r="960" spans="41:48">
      <c r="AO960" s="502">
        <v>27</v>
      </c>
      <c r="AP960" s="502">
        <v>2</v>
      </c>
      <c r="AQ960" s="502">
        <v>7</v>
      </c>
      <c r="AR960" s="502">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02">
        <f ca="1">COUNTIF(INDIRECT("H"&amp;(ROW()+12*(($AO960-1)*3+$AP960)-ROW())/12+5):INDIRECT("S"&amp;(ROW()+12*(($AO960-1)*3+$AP960)-ROW())/12+5),AR960)</f>
        <v>0</v>
      </c>
      <c r="AV960" s="502">
        <f ca="1">IF(AND(AR960&gt;0,AS960&gt;0),COUNTIF(AV$6:AV959,"&gt;0")+1,0)</f>
        <v>0</v>
      </c>
    </row>
    <row r="961" spans="41:48">
      <c r="AO961" s="502">
        <v>27</v>
      </c>
      <c r="AP961" s="502">
        <v>2</v>
      </c>
      <c r="AQ961" s="502">
        <v>8</v>
      </c>
      <c r="AR961" s="502">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02">
        <f ca="1">COUNTIF(INDIRECT("H"&amp;(ROW()+12*(($AO961-1)*3+$AP961)-ROW())/12+5):INDIRECT("S"&amp;(ROW()+12*(($AO961-1)*3+$AP961)-ROW())/12+5),AR961)</f>
        <v>0</v>
      </c>
      <c r="AV961" s="502">
        <f ca="1">IF(AND(AR961&gt;0,AS961&gt;0),COUNTIF(AV$6:AV960,"&gt;0")+1,0)</f>
        <v>0</v>
      </c>
    </row>
    <row r="962" spans="41:48">
      <c r="AO962" s="502">
        <v>27</v>
      </c>
      <c r="AP962" s="502">
        <v>2</v>
      </c>
      <c r="AQ962" s="502">
        <v>9</v>
      </c>
      <c r="AR962" s="502">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02">
        <f ca="1">COUNTIF(INDIRECT("H"&amp;(ROW()+12*(($AO962-1)*3+$AP962)-ROW())/12+5):INDIRECT("S"&amp;(ROW()+12*(($AO962-1)*3+$AP962)-ROW())/12+5),AR962)</f>
        <v>0</v>
      </c>
      <c r="AV962" s="502">
        <f ca="1">IF(AND(AR962&gt;0,AS962&gt;0),COUNTIF(AV$6:AV961,"&gt;0")+1,0)</f>
        <v>0</v>
      </c>
    </row>
    <row r="963" spans="41:48">
      <c r="AO963" s="502">
        <v>27</v>
      </c>
      <c r="AP963" s="502">
        <v>2</v>
      </c>
      <c r="AQ963" s="502">
        <v>10</v>
      </c>
      <c r="AR963" s="502">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02">
        <f ca="1">COUNTIF(INDIRECT("H"&amp;(ROW()+12*(($AO963-1)*3+$AP963)-ROW())/12+5):INDIRECT("S"&amp;(ROW()+12*(($AO963-1)*3+$AP963)-ROW())/12+5),AR963)</f>
        <v>0</v>
      </c>
      <c r="AV963" s="502">
        <f ca="1">IF(AND(AR963&gt;0,AS963&gt;0),COUNTIF(AV$6:AV962,"&gt;0")+1,0)</f>
        <v>0</v>
      </c>
    </row>
    <row r="964" spans="41:48">
      <c r="AO964" s="502">
        <v>27</v>
      </c>
      <c r="AP964" s="502">
        <v>2</v>
      </c>
      <c r="AQ964" s="502">
        <v>11</v>
      </c>
      <c r="AR964" s="502">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02">
        <f ca="1">COUNTIF(INDIRECT("H"&amp;(ROW()+12*(($AO964-1)*3+$AP964)-ROW())/12+5):INDIRECT("S"&amp;(ROW()+12*(($AO964-1)*3+$AP964)-ROW())/12+5),AR964)</f>
        <v>0</v>
      </c>
      <c r="AV964" s="502">
        <f ca="1">IF(AND(AR964&gt;0,AS964&gt;0),COUNTIF(AV$6:AV963,"&gt;0")+1,0)</f>
        <v>0</v>
      </c>
    </row>
    <row r="965" spans="41:48">
      <c r="AO965" s="502">
        <v>27</v>
      </c>
      <c r="AP965" s="502">
        <v>2</v>
      </c>
      <c r="AQ965" s="502">
        <v>12</v>
      </c>
      <c r="AR965" s="502">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02">
        <f ca="1">COUNTIF(INDIRECT("H"&amp;(ROW()+12*(($AO965-1)*3+$AP965)-ROW())/12+5):INDIRECT("S"&amp;(ROW()+12*(($AO965-1)*3+$AP965)-ROW())/12+5),AR965)</f>
        <v>0</v>
      </c>
      <c r="AV965" s="502">
        <f ca="1">IF(AND(AR965&gt;0,AS965&gt;0),COUNTIF(AV$6:AV964,"&gt;0")+1,0)</f>
        <v>0</v>
      </c>
    </row>
    <row r="966" spans="41:48">
      <c r="AO966" s="502">
        <v>27</v>
      </c>
      <c r="AP966" s="502">
        <v>3</v>
      </c>
      <c r="AQ966" s="502">
        <v>1</v>
      </c>
      <c r="AR966" s="502">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02">
        <f ca="1">COUNTIF(INDIRECT("H"&amp;(ROW()+12*(($AO966-1)*3+$AP966)-ROW())/12+5):INDIRECT("S"&amp;(ROW()+12*(($AO966-1)*3+$AP966)-ROW())/12+5),AR966)</f>
        <v>0</v>
      </c>
      <c r="AV966" s="502">
        <f ca="1">IF(AND(AR966&gt;0,AS966&gt;0),COUNTIF(AV$6:AV965,"&gt;0")+1,0)</f>
        <v>0</v>
      </c>
    </row>
    <row r="967" spans="41:48">
      <c r="AO967" s="502">
        <v>27</v>
      </c>
      <c r="AP967" s="502">
        <v>3</v>
      </c>
      <c r="AQ967" s="502">
        <v>2</v>
      </c>
      <c r="AR967" s="502">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02">
        <f ca="1">COUNTIF(INDIRECT("H"&amp;(ROW()+12*(($AO967-1)*3+$AP967)-ROW())/12+5):INDIRECT("S"&amp;(ROW()+12*(($AO967-1)*3+$AP967)-ROW())/12+5),AR967)</f>
        <v>0</v>
      </c>
      <c r="AV967" s="502">
        <f ca="1">IF(AND(AR967&gt;0,AS967&gt;0),COUNTIF(AV$6:AV966,"&gt;0")+1,0)</f>
        <v>0</v>
      </c>
    </row>
    <row r="968" spans="41:48">
      <c r="AO968" s="502">
        <v>27</v>
      </c>
      <c r="AP968" s="502">
        <v>3</v>
      </c>
      <c r="AQ968" s="502">
        <v>3</v>
      </c>
      <c r="AR968" s="502">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02">
        <f ca="1">COUNTIF(INDIRECT("H"&amp;(ROW()+12*(($AO968-1)*3+$AP968)-ROW())/12+5):INDIRECT("S"&amp;(ROW()+12*(($AO968-1)*3+$AP968)-ROW())/12+5),AR968)</f>
        <v>0</v>
      </c>
      <c r="AV968" s="502">
        <f ca="1">IF(AND(AR968&gt;0,AS968&gt;0),COUNTIF(AV$6:AV967,"&gt;0")+1,0)</f>
        <v>0</v>
      </c>
    </row>
    <row r="969" spans="41:48">
      <c r="AO969" s="502">
        <v>27</v>
      </c>
      <c r="AP969" s="502">
        <v>3</v>
      </c>
      <c r="AQ969" s="502">
        <v>4</v>
      </c>
      <c r="AR969" s="502">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02">
        <f ca="1">COUNTIF(INDIRECT("H"&amp;(ROW()+12*(($AO969-1)*3+$AP969)-ROW())/12+5):INDIRECT("S"&amp;(ROW()+12*(($AO969-1)*3+$AP969)-ROW())/12+5),AR969)</f>
        <v>0</v>
      </c>
      <c r="AV969" s="502">
        <f ca="1">IF(AND(AR969&gt;0,AS969&gt;0),COUNTIF(AV$6:AV968,"&gt;0")+1,0)</f>
        <v>0</v>
      </c>
    </row>
    <row r="970" spans="41:48">
      <c r="AO970" s="502">
        <v>27</v>
      </c>
      <c r="AP970" s="502">
        <v>3</v>
      </c>
      <c r="AQ970" s="502">
        <v>5</v>
      </c>
      <c r="AR970" s="502">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02">
        <f ca="1">COUNTIF(INDIRECT("H"&amp;(ROW()+12*(($AO970-1)*3+$AP970)-ROW())/12+5):INDIRECT("S"&amp;(ROW()+12*(($AO970-1)*3+$AP970)-ROW())/12+5),AR970)</f>
        <v>0</v>
      </c>
      <c r="AV970" s="502">
        <f ca="1">IF(AND(AR970&gt;0,AS970&gt;0),COUNTIF(AV$6:AV969,"&gt;0")+1,0)</f>
        <v>0</v>
      </c>
    </row>
    <row r="971" spans="41:48">
      <c r="AO971" s="502">
        <v>27</v>
      </c>
      <c r="AP971" s="502">
        <v>3</v>
      </c>
      <c r="AQ971" s="502">
        <v>6</v>
      </c>
      <c r="AR971" s="502">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02">
        <f ca="1">COUNTIF(INDIRECT("H"&amp;(ROW()+12*(($AO971-1)*3+$AP971)-ROW())/12+5):INDIRECT("S"&amp;(ROW()+12*(($AO971-1)*3+$AP971)-ROW())/12+5),AR971)</f>
        <v>0</v>
      </c>
      <c r="AV971" s="502">
        <f ca="1">IF(AND(AR971&gt;0,AS971&gt;0),COUNTIF(AV$6:AV970,"&gt;0")+1,0)</f>
        <v>0</v>
      </c>
    </row>
    <row r="972" spans="41:48">
      <c r="AO972" s="502">
        <v>27</v>
      </c>
      <c r="AP972" s="502">
        <v>3</v>
      </c>
      <c r="AQ972" s="502">
        <v>7</v>
      </c>
      <c r="AR972" s="502">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02">
        <f ca="1">COUNTIF(INDIRECT("H"&amp;(ROW()+12*(($AO972-1)*3+$AP972)-ROW())/12+5):INDIRECT("S"&amp;(ROW()+12*(($AO972-1)*3+$AP972)-ROW())/12+5),AR972)</f>
        <v>0</v>
      </c>
      <c r="AV972" s="502">
        <f ca="1">IF(AND(AR972&gt;0,AS972&gt;0),COUNTIF(AV$6:AV971,"&gt;0")+1,0)</f>
        <v>0</v>
      </c>
    </row>
    <row r="973" spans="41:48">
      <c r="AO973" s="502">
        <v>27</v>
      </c>
      <c r="AP973" s="502">
        <v>3</v>
      </c>
      <c r="AQ973" s="502">
        <v>8</v>
      </c>
      <c r="AR973" s="502">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02">
        <f ca="1">COUNTIF(INDIRECT("H"&amp;(ROW()+12*(($AO973-1)*3+$AP973)-ROW())/12+5):INDIRECT("S"&amp;(ROW()+12*(($AO973-1)*3+$AP973)-ROW())/12+5),AR973)</f>
        <v>0</v>
      </c>
      <c r="AV973" s="502">
        <f ca="1">IF(AND(AR973&gt;0,AS973&gt;0),COUNTIF(AV$6:AV972,"&gt;0")+1,0)</f>
        <v>0</v>
      </c>
    </row>
    <row r="974" spans="41:48">
      <c r="AO974" s="502">
        <v>27</v>
      </c>
      <c r="AP974" s="502">
        <v>3</v>
      </c>
      <c r="AQ974" s="502">
        <v>9</v>
      </c>
      <c r="AR974" s="502">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02">
        <f ca="1">COUNTIF(INDIRECT("H"&amp;(ROW()+12*(($AO974-1)*3+$AP974)-ROW())/12+5):INDIRECT("S"&amp;(ROW()+12*(($AO974-1)*3+$AP974)-ROW())/12+5),AR974)</f>
        <v>0</v>
      </c>
      <c r="AV974" s="502">
        <f ca="1">IF(AND(AR974&gt;0,AS974&gt;0),COUNTIF(AV$6:AV973,"&gt;0")+1,0)</f>
        <v>0</v>
      </c>
    </row>
    <row r="975" spans="41:48">
      <c r="AO975" s="502">
        <v>27</v>
      </c>
      <c r="AP975" s="502">
        <v>3</v>
      </c>
      <c r="AQ975" s="502">
        <v>10</v>
      </c>
      <c r="AR975" s="502">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02">
        <f ca="1">COUNTIF(INDIRECT("H"&amp;(ROW()+12*(($AO975-1)*3+$AP975)-ROW())/12+5):INDIRECT("S"&amp;(ROW()+12*(($AO975-1)*3+$AP975)-ROW())/12+5),AR975)</f>
        <v>0</v>
      </c>
      <c r="AV975" s="502">
        <f ca="1">IF(AND(AR975&gt;0,AS975&gt;0),COUNTIF(AV$6:AV974,"&gt;0")+1,0)</f>
        <v>0</v>
      </c>
    </row>
    <row r="976" spans="41:48">
      <c r="AO976" s="502">
        <v>27</v>
      </c>
      <c r="AP976" s="502">
        <v>3</v>
      </c>
      <c r="AQ976" s="502">
        <v>11</v>
      </c>
      <c r="AR976" s="502">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02">
        <f ca="1">COUNTIF(INDIRECT("H"&amp;(ROW()+12*(($AO976-1)*3+$AP976)-ROW())/12+5):INDIRECT("S"&amp;(ROW()+12*(($AO976-1)*3+$AP976)-ROW())/12+5),AR976)</f>
        <v>0</v>
      </c>
      <c r="AV976" s="502">
        <f ca="1">IF(AND(AR976&gt;0,AS976&gt;0),COUNTIF(AV$6:AV975,"&gt;0")+1,0)</f>
        <v>0</v>
      </c>
    </row>
    <row r="977" spans="41:48">
      <c r="AO977" s="502">
        <v>27</v>
      </c>
      <c r="AP977" s="502">
        <v>3</v>
      </c>
      <c r="AQ977" s="502">
        <v>12</v>
      </c>
      <c r="AR977" s="502">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02">
        <f ca="1">COUNTIF(INDIRECT("H"&amp;(ROW()+12*(($AO977-1)*3+$AP977)-ROW())/12+5):INDIRECT("S"&amp;(ROW()+12*(($AO977-1)*3+$AP977)-ROW())/12+5),AR977)</f>
        <v>0</v>
      </c>
      <c r="AV977" s="502">
        <f ca="1">IF(AND(AR977&gt;0,AS977&gt;0),COUNTIF(AV$6:AV976,"&gt;0")+1,0)</f>
        <v>0</v>
      </c>
    </row>
    <row r="978" spans="41:48">
      <c r="AO978" s="502">
        <v>28</v>
      </c>
      <c r="AP978" s="502">
        <v>1</v>
      </c>
      <c r="AQ978" s="502">
        <v>1</v>
      </c>
      <c r="AR978" s="502">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02">
        <f ca="1">COUNTIF(INDIRECT("H"&amp;(ROW()+12*(($AO978-1)*3+$AP978)-ROW())/12+5):INDIRECT("S"&amp;(ROW()+12*(($AO978-1)*3+$AP978)-ROW())/12+5),AR978)</f>
        <v>0</v>
      </c>
      <c r="AV978" s="502">
        <f ca="1">IF(AND(AR978&gt;0,AS978&gt;0),COUNTIF(AV$6:AV977,"&gt;0")+1,0)</f>
        <v>0</v>
      </c>
    </row>
    <row r="979" spans="41:48">
      <c r="AO979" s="502">
        <v>28</v>
      </c>
      <c r="AP979" s="502">
        <v>1</v>
      </c>
      <c r="AQ979" s="502">
        <v>2</v>
      </c>
      <c r="AR979" s="502">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02">
        <f ca="1">COUNTIF(INDIRECT("H"&amp;(ROW()+12*(($AO979-1)*3+$AP979)-ROW())/12+5):INDIRECT("S"&amp;(ROW()+12*(($AO979-1)*3+$AP979)-ROW())/12+5),AR979)</f>
        <v>0</v>
      </c>
      <c r="AV979" s="502">
        <f ca="1">IF(AND(AR979&gt;0,AS979&gt;0),COUNTIF(AV$6:AV978,"&gt;0")+1,0)</f>
        <v>0</v>
      </c>
    </row>
    <row r="980" spans="41:48">
      <c r="AO980" s="502">
        <v>28</v>
      </c>
      <c r="AP980" s="502">
        <v>1</v>
      </c>
      <c r="AQ980" s="502">
        <v>3</v>
      </c>
      <c r="AR980" s="502">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02">
        <f ca="1">COUNTIF(INDIRECT("H"&amp;(ROW()+12*(($AO980-1)*3+$AP980)-ROW())/12+5):INDIRECT("S"&amp;(ROW()+12*(($AO980-1)*3+$AP980)-ROW())/12+5),AR980)</f>
        <v>0</v>
      </c>
      <c r="AV980" s="502">
        <f ca="1">IF(AND(AR980&gt;0,AS980&gt;0),COUNTIF(AV$6:AV979,"&gt;0")+1,0)</f>
        <v>0</v>
      </c>
    </row>
    <row r="981" spans="41:48">
      <c r="AO981" s="502">
        <v>28</v>
      </c>
      <c r="AP981" s="502">
        <v>1</v>
      </c>
      <c r="AQ981" s="502">
        <v>4</v>
      </c>
      <c r="AR981" s="502">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02">
        <f ca="1">COUNTIF(INDIRECT("H"&amp;(ROW()+12*(($AO981-1)*3+$AP981)-ROW())/12+5):INDIRECT("S"&amp;(ROW()+12*(($AO981-1)*3+$AP981)-ROW())/12+5),AR981)</f>
        <v>0</v>
      </c>
      <c r="AV981" s="502">
        <f ca="1">IF(AND(AR981&gt;0,AS981&gt;0),COUNTIF(AV$6:AV980,"&gt;0")+1,0)</f>
        <v>0</v>
      </c>
    </row>
    <row r="982" spans="41:48">
      <c r="AO982" s="502">
        <v>28</v>
      </c>
      <c r="AP982" s="502">
        <v>1</v>
      </c>
      <c r="AQ982" s="502">
        <v>5</v>
      </c>
      <c r="AR982" s="502">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02">
        <f ca="1">COUNTIF(INDIRECT("H"&amp;(ROW()+12*(($AO982-1)*3+$AP982)-ROW())/12+5):INDIRECT("S"&amp;(ROW()+12*(($AO982-1)*3+$AP982)-ROW())/12+5),AR982)</f>
        <v>0</v>
      </c>
      <c r="AV982" s="502">
        <f ca="1">IF(AND(AR982&gt;0,AS982&gt;0),COUNTIF(AV$6:AV981,"&gt;0")+1,0)</f>
        <v>0</v>
      </c>
    </row>
    <row r="983" spans="41:48">
      <c r="AO983" s="502">
        <v>28</v>
      </c>
      <c r="AP983" s="502">
        <v>1</v>
      </c>
      <c r="AQ983" s="502">
        <v>6</v>
      </c>
      <c r="AR983" s="502">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02">
        <f ca="1">COUNTIF(INDIRECT("H"&amp;(ROW()+12*(($AO983-1)*3+$AP983)-ROW())/12+5):INDIRECT("S"&amp;(ROW()+12*(($AO983-1)*3+$AP983)-ROW())/12+5),AR983)</f>
        <v>0</v>
      </c>
      <c r="AV983" s="502">
        <f ca="1">IF(AND(AR983&gt;0,AS983&gt;0),COUNTIF(AV$6:AV982,"&gt;0")+1,0)</f>
        <v>0</v>
      </c>
    </row>
    <row r="984" spans="41:48">
      <c r="AO984" s="502">
        <v>28</v>
      </c>
      <c r="AP984" s="502">
        <v>1</v>
      </c>
      <c r="AQ984" s="502">
        <v>7</v>
      </c>
      <c r="AR984" s="502">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02">
        <f ca="1">COUNTIF(INDIRECT("H"&amp;(ROW()+12*(($AO984-1)*3+$AP984)-ROW())/12+5):INDIRECT("S"&amp;(ROW()+12*(($AO984-1)*3+$AP984)-ROW())/12+5),AR984)</f>
        <v>0</v>
      </c>
      <c r="AV984" s="502">
        <f ca="1">IF(AND(AR984&gt;0,AS984&gt;0),COUNTIF(AV$6:AV983,"&gt;0")+1,0)</f>
        <v>0</v>
      </c>
    </row>
    <row r="985" spans="41:48">
      <c r="AO985" s="502">
        <v>28</v>
      </c>
      <c r="AP985" s="502">
        <v>1</v>
      </c>
      <c r="AQ985" s="502">
        <v>8</v>
      </c>
      <c r="AR985" s="502">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02">
        <f ca="1">COUNTIF(INDIRECT("H"&amp;(ROW()+12*(($AO985-1)*3+$AP985)-ROW())/12+5):INDIRECT("S"&amp;(ROW()+12*(($AO985-1)*3+$AP985)-ROW())/12+5),AR985)</f>
        <v>0</v>
      </c>
      <c r="AV985" s="502">
        <f ca="1">IF(AND(AR985&gt;0,AS985&gt;0),COUNTIF(AV$6:AV984,"&gt;0")+1,0)</f>
        <v>0</v>
      </c>
    </row>
    <row r="986" spans="41:48">
      <c r="AO986" s="502">
        <v>28</v>
      </c>
      <c r="AP986" s="502">
        <v>1</v>
      </c>
      <c r="AQ986" s="502">
        <v>9</v>
      </c>
      <c r="AR986" s="502">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02">
        <f ca="1">COUNTIF(INDIRECT("H"&amp;(ROW()+12*(($AO986-1)*3+$AP986)-ROW())/12+5):INDIRECT("S"&amp;(ROW()+12*(($AO986-1)*3+$AP986)-ROW())/12+5),AR986)</f>
        <v>0</v>
      </c>
      <c r="AV986" s="502">
        <f ca="1">IF(AND(AR986&gt;0,AS986&gt;0),COUNTIF(AV$6:AV985,"&gt;0")+1,0)</f>
        <v>0</v>
      </c>
    </row>
    <row r="987" spans="41:48">
      <c r="AO987" s="502">
        <v>28</v>
      </c>
      <c r="AP987" s="502">
        <v>1</v>
      </c>
      <c r="AQ987" s="502">
        <v>10</v>
      </c>
      <c r="AR987" s="502">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02">
        <f ca="1">COUNTIF(INDIRECT("H"&amp;(ROW()+12*(($AO987-1)*3+$AP987)-ROW())/12+5):INDIRECT("S"&amp;(ROW()+12*(($AO987-1)*3+$AP987)-ROW())/12+5),AR987)</f>
        <v>0</v>
      </c>
      <c r="AV987" s="502">
        <f ca="1">IF(AND(AR987&gt;0,AS987&gt;0),COUNTIF(AV$6:AV986,"&gt;0")+1,0)</f>
        <v>0</v>
      </c>
    </row>
    <row r="988" spans="41:48">
      <c r="AO988" s="502">
        <v>28</v>
      </c>
      <c r="AP988" s="502">
        <v>1</v>
      </c>
      <c r="AQ988" s="502">
        <v>11</v>
      </c>
      <c r="AR988" s="502">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02">
        <f ca="1">COUNTIF(INDIRECT("H"&amp;(ROW()+12*(($AO988-1)*3+$AP988)-ROW())/12+5):INDIRECT("S"&amp;(ROW()+12*(($AO988-1)*3+$AP988)-ROW())/12+5),AR988)</f>
        <v>0</v>
      </c>
      <c r="AV988" s="502">
        <f ca="1">IF(AND(AR988&gt;0,AS988&gt;0),COUNTIF(AV$6:AV987,"&gt;0")+1,0)</f>
        <v>0</v>
      </c>
    </row>
    <row r="989" spans="41:48">
      <c r="AO989" s="502">
        <v>28</v>
      </c>
      <c r="AP989" s="502">
        <v>1</v>
      </c>
      <c r="AQ989" s="502">
        <v>12</v>
      </c>
      <c r="AR989" s="502">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02">
        <f ca="1">COUNTIF(INDIRECT("H"&amp;(ROW()+12*(($AO989-1)*3+$AP989)-ROW())/12+5):INDIRECT("S"&amp;(ROW()+12*(($AO989-1)*3+$AP989)-ROW())/12+5),AR989)</f>
        <v>0</v>
      </c>
      <c r="AV989" s="502">
        <f ca="1">IF(AND(AR989&gt;0,AS989&gt;0),COUNTIF(AV$6:AV988,"&gt;0")+1,0)</f>
        <v>0</v>
      </c>
    </row>
    <row r="990" spans="41:48">
      <c r="AO990" s="502">
        <v>28</v>
      </c>
      <c r="AP990" s="502">
        <v>2</v>
      </c>
      <c r="AQ990" s="502">
        <v>1</v>
      </c>
      <c r="AR990" s="502">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02">
        <f ca="1">COUNTIF(INDIRECT("H"&amp;(ROW()+12*(($AO990-1)*3+$AP990)-ROW())/12+5):INDIRECT("S"&amp;(ROW()+12*(($AO990-1)*3+$AP990)-ROW())/12+5),AR990)</f>
        <v>0</v>
      </c>
      <c r="AV990" s="502">
        <f ca="1">IF(AND(AR990&gt;0,AS990&gt;0),COUNTIF(AV$6:AV989,"&gt;0")+1,0)</f>
        <v>0</v>
      </c>
    </row>
    <row r="991" spans="41:48">
      <c r="AO991" s="502">
        <v>28</v>
      </c>
      <c r="AP991" s="502">
        <v>2</v>
      </c>
      <c r="AQ991" s="502">
        <v>2</v>
      </c>
      <c r="AR991" s="502">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02">
        <f ca="1">COUNTIF(INDIRECT("H"&amp;(ROW()+12*(($AO991-1)*3+$AP991)-ROW())/12+5):INDIRECT("S"&amp;(ROW()+12*(($AO991-1)*3+$AP991)-ROW())/12+5),AR991)</f>
        <v>0</v>
      </c>
      <c r="AV991" s="502">
        <f ca="1">IF(AND(AR991&gt;0,AS991&gt;0),COUNTIF(AV$6:AV990,"&gt;0")+1,0)</f>
        <v>0</v>
      </c>
    </row>
    <row r="992" spans="41:48">
      <c r="AO992" s="502">
        <v>28</v>
      </c>
      <c r="AP992" s="502">
        <v>2</v>
      </c>
      <c r="AQ992" s="502">
        <v>3</v>
      </c>
      <c r="AR992" s="502">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02">
        <f ca="1">COUNTIF(INDIRECT("H"&amp;(ROW()+12*(($AO992-1)*3+$AP992)-ROW())/12+5):INDIRECT("S"&amp;(ROW()+12*(($AO992-1)*3+$AP992)-ROW())/12+5),AR992)</f>
        <v>0</v>
      </c>
      <c r="AV992" s="502">
        <f ca="1">IF(AND(AR992&gt;0,AS992&gt;0),COUNTIF(AV$6:AV991,"&gt;0")+1,0)</f>
        <v>0</v>
      </c>
    </row>
    <row r="993" spans="41:48">
      <c r="AO993" s="502">
        <v>28</v>
      </c>
      <c r="AP993" s="502">
        <v>2</v>
      </c>
      <c r="AQ993" s="502">
        <v>4</v>
      </c>
      <c r="AR993" s="502">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02">
        <f ca="1">COUNTIF(INDIRECT("H"&amp;(ROW()+12*(($AO993-1)*3+$AP993)-ROW())/12+5):INDIRECT("S"&amp;(ROW()+12*(($AO993-1)*3+$AP993)-ROW())/12+5),AR993)</f>
        <v>0</v>
      </c>
      <c r="AV993" s="502">
        <f ca="1">IF(AND(AR993&gt;0,AS993&gt;0),COUNTIF(AV$6:AV992,"&gt;0")+1,0)</f>
        <v>0</v>
      </c>
    </row>
    <row r="994" spans="41:48">
      <c r="AO994" s="502">
        <v>28</v>
      </c>
      <c r="AP994" s="502">
        <v>2</v>
      </c>
      <c r="AQ994" s="502">
        <v>5</v>
      </c>
      <c r="AR994" s="502">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02">
        <f ca="1">COUNTIF(INDIRECT("H"&amp;(ROW()+12*(($AO994-1)*3+$AP994)-ROW())/12+5):INDIRECT("S"&amp;(ROW()+12*(($AO994-1)*3+$AP994)-ROW())/12+5),AR994)</f>
        <v>0</v>
      </c>
      <c r="AV994" s="502">
        <f ca="1">IF(AND(AR994&gt;0,AS994&gt;0),COUNTIF(AV$6:AV993,"&gt;0")+1,0)</f>
        <v>0</v>
      </c>
    </row>
    <row r="995" spans="41:48">
      <c r="AO995" s="502">
        <v>28</v>
      </c>
      <c r="AP995" s="502">
        <v>2</v>
      </c>
      <c r="AQ995" s="502">
        <v>6</v>
      </c>
      <c r="AR995" s="502">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02">
        <f ca="1">COUNTIF(INDIRECT("H"&amp;(ROW()+12*(($AO995-1)*3+$AP995)-ROW())/12+5):INDIRECT("S"&amp;(ROW()+12*(($AO995-1)*3+$AP995)-ROW())/12+5),AR995)</f>
        <v>0</v>
      </c>
      <c r="AV995" s="502">
        <f ca="1">IF(AND(AR995&gt;0,AS995&gt;0),COUNTIF(AV$6:AV994,"&gt;0")+1,0)</f>
        <v>0</v>
      </c>
    </row>
    <row r="996" spans="41:48">
      <c r="AO996" s="502">
        <v>28</v>
      </c>
      <c r="AP996" s="502">
        <v>2</v>
      </c>
      <c r="AQ996" s="502">
        <v>7</v>
      </c>
      <c r="AR996" s="502">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02">
        <f ca="1">COUNTIF(INDIRECT("H"&amp;(ROW()+12*(($AO996-1)*3+$AP996)-ROW())/12+5):INDIRECT("S"&amp;(ROW()+12*(($AO996-1)*3+$AP996)-ROW())/12+5),AR996)</f>
        <v>0</v>
      </c>
      <c r="AV996" s="502">
        <f ca="1">IF(AND(AR996&gt;0,AS996&gt;0),COUNTIF(AV$6:AV995,"&gt;0")+1,0)</f>
        <v>0</v>
      </c>
    </row>
    <row r="997" spans="41:48">
      <c r="AO997" s="502">
        <v>28</v>
      </c>
      <c r="AP997" s="502">
        <v>2</v>
      </c>
      <c r="AQ997" s="502">
        <v>8</v>
      </c>
      <c r="AR997" s="502">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02">
        <f ca="1">COUNTIF(INDIRECT("H"&amp;(ROW()+12*(($AO997-1)*3+$AP997)-ROW())/12+5):INDIRECT("S"&amp;(ROW()+12*(($AO997-1)*3+$AP997)-ROW())/12+5),AR997)</f>
        <v>0</v>
      </c>
      <c r="AV997" s="502">
        <f ca="1">IF(AND(AR997&gt;0,AS997&gt;0),COUNTIF(AV$6:AV996,"&gt;0")+1,0)</f>
        <v>0</v>
      </c>
    </row>
    <row r="998" spans="41:48">
      <c r="AO998" s="502">
        <v>28</v>
      </c>
      <c r="AP998" s="502">
        <v>2</v>
      </c>
      <c r="AQ998" s="502">
        <v>9</v>
      </c>
      <c r="AR998" s="502">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02">
        <f ca="1">COUNTIF(INDIRECT("H"&amp;(ROW()+12*(($AO998-1)*3+$AP998)-ROW())/12+5):INDIRECT("S"&amp;(ROW()+12*(($AO998-1)*3+$AP998)-ROW())/12+5),AR998)</f>
        <v>0</v>
      </c>
      <c r="AV998" s="502">
        <f ca="1">IF(AND(AR998&gt;0,AS998&gt;0),COUNTIF(AV$6:AV997,"&gt;0")+1,0)</f>
        <v>0</v>
      </c>
    </row>
    <row r="999" spans="41:48">
      <c r="AO999" s="502">
        <v>28</v>
      </c>
      <c r="AP999" s="502">
        <v>2</v>
      </c>
      <c r="AQ999" s="502">
        <v>10</v>
      </c>
      <c r="AR999" s="502">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02">
        <f ca="1">COUNTIF(INDIRECT("H"&amp;(ROW()+12*(($AO999-1)*3+$AP999)-ROW())/12+5):INDIRECT("S"&amp;(ROW()+12*(($AO999-1)*3+$AP999)-ROW())/12+5),AR999)</f>
        <v>0</v>
      </c>
      <c r="AV999" s="502">
        <f ca="1">IF(AND(AR999&gt;0,AS999&gt;0),COUNTIF(AV$6:AV998,"&gt;0")+1,0)</f>
        <v>0</v>
      </c>
    </row>
    <row r="1000" spans="41:48">
      <c r="AO1000" s="502">
        <v>28</v>
      </c>
      <c r="AP1000" s="502">
        <v>2</v>
      </c>
      <c r="AQ1000" s="502">
        <v>11</v>
      </c>
      <c r="AR1000" s="502">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02">
        <f ca="1">COUNTIF(INDIRECT("H"&amp;(ROW()+12*(($AO1000-1)*3+$AP1000)-ROW())/12+5):INDIRECT("S"&amp;(ROW()+12*(($AO1000-1)*3+$AP1000)-ROW())/12+5),AR1000)</f>
        <v>0</v>
      </c>
      <c r="AV1000" s="502">
        <f ca="1">IF(AND(AR1000&gt;0,AS1000&gt;0),COUNTIF(AV$6:AV999,"&gt;0")+1,0)</f>
        <v>0</v>
      </c>
    </row>
    <row r="1001" spans="41:48">
      <c r="AO1001" s="502">
        <v>28</v>
      </c>
      <c r="AP1001" s="502">
        <v>2</v>
      </c>
      <c r="AQ1001" s="502">
        <v>12</v>
      </c>
      <c r="AR1001" s="502">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02">
        <f ca="1">COUNTIF(INDIRECT("H"&amp;(ROW()+12*(($AO1001-1)*3+$AP1001)-ROW())/12+5):INDIRECT("S"&amp;(ROW()+12*(($AO1001-1)*3+$AP1001)-ROW())/12+5),AR1001)</f>
        <v>0</v>
      </c>
      <c r="AV1001" s="502">
        <f ca="1">IF(AND(AR1001&gt;0,AS1001&gt;0),COUNTIF(AV$6:AV1000,"&gt;0")+1,0)</f>
        <v>0</v>
      </c>
    </row>
    <row r="1002" spans="41:48">
      <c r="AO1002" s="502">
        <v>28</v>
      </c>
      <c r="AP1002" s="502">
        <v>3</v>
      </c>
      <c r="AQ1002" s="502">
        <v>1</v>
      </c>
      <c r="AR1002" s="502">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02">
        <f ca="1">COUNTIF(INDIRECT("H"&amp;(ROW()+12*(($AO1002-1)*3+$AP1002)-ROW())/12+5):INDIRECT("S"&amp;(ROW()+12*(($AO1002-1)*3+$AP1002)-ROW())/12+5),AR1002)</f>
        <v>0</v>
      </c>
      <c r="AV1002" s="502">
        <f ca="1">IF(AND(AR1002&gt;0,AS1002&gt;0),COUNTIF(AV$6:AV1001,"&gt;0")+1,0)</f>
        <v>0</v>
      </c>
    </row>
    <row r="1003" spans="41:48">
      <c r="AO1003" s="502">
        <v>28</v>
      </c>
      <c r="AP1003" s="502">
        <v>3</v>
      </c>
      <c r="AQ1003" s="502">
        <v>2</v>
      </c>
      <c r="AR1003" s="502">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02">
        <f ca="1">COUNTIF(INDIRECT("H"&amp;(ROW()+12*(($AO1003-1)*3+$AP1003)-ROW())/12+5):INDIRECT("S"&amp;(ROW()+12*(($AO1003-1)*3+$AP1003)-ROW())/12+5),AR1003)</f>
        <v>0</v>
      </c>
      <c r="AV1003" s="502">
        <f ca="1">IF(AND(AR1003&gt;0,AS1003&gt;0),COUNTIF(AV$6:AV1002,"&gt;0")+1,0)</f>
        <v>0</v>
      </c>
    </row>
    <row r="1004" spans="41:48">
      <c r="AO1004" s="502">
        <v>28</v>
      </c>
      <c r="AP1004" s="502">
        <v>3</v>
      </c>
      <c r="AQ1004" s="502">
        <v>3</v>
      </c>
      <c r="AR1004" s="502">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02">
        <f ca="1">COUNTIF(INDIRECT("H"&amp;(ROW()+12*(($AO1004-1)*3+$AP1004)-ROW())/12+5):INDIRECT("S"&amp;(ROW()+12*(($AO1004-1)*3+$AP1004)-ROW())/12+5),AR1004)</f>
        <v>0</v>
      </c>
      <c r="AV1004" s="502">
        <f ca="1">IF(AND(AR1004&gt;0,AS1004&gt;0),COUNTIF(AV$6:AV1003,"&gt;0")+1,0)</f>
        <v>0</v>
      </c>
    </row>
    <row r="1005" spans="41:48">
      <c r="AO1005" s="502">
        <v>28</v>
      </c>
      <c r="AP1005" s="502">
        <v>3</v>
      </c>
      <c r="AQ1005" s="502">
        <v>4</v>
      </c>
      <c r="AR1005" s="502">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02">
        <f ca="1">COUNTIF(INDIRECT("H"&amp;(ROW()+12*(($AO1005-1)*3+$AP1005)-ROW())/12+5):INDIRECT("S"&amp;(ROW()+12*(($AO1005-1)*3+$AP1005)-ROW())/12+5),AR1005)</f>
        <v>0</v>
      </c>
      <c r="AV1005" s="502">
        <f ca="1">IF(AND(AR1005&gt;0,AS1005&gt;0),COUNTIF(AV$6:AV1004,"&gt;0")+1,0)</f>
        <v>0</v>
      </c>
    </row>
    <row r="1006" spans="41:48">
      <c r="AO1006" s="502">
        <v>28</v>
      </c>
      <c r="AP1006" s="502">
        <v>3</v>
      </c>
      <c r="AQ1006" s="502">
        <v>5</v>
      </c>
      <c r="AR1006" s="502">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02">
        <f ca="1">COUNTIF(INDIRECT("H"&amp;(ROW()+12*(($AO1006-1)*3+$AP1006)-ROW())/12+5):INDIRECT("S"&amp;(ROW()+12*(($AO1006-1)*3+$AP1006)-ROW())/12+5),AR1006)</f>
        <v>0</v>
      </c>
      <c r="AV1006" s="502">
        <f ca="1">IF(AND(AR1006&gt;0,AS1006&gt;0),COUNTIF(AV$6:AV1005,"&gt;0")+1,0)</f>
        <v>0</v>
      </c>
    </row>
    <row r="1007" spans="41:48">
      <c r="AO1007" s="502">
        <v>28</v>
      </c>
      <c r="AP1007" s="502">
        <v>3</v>
      </c>
      <c r="AQ1007" s="502">
        <v>6</v>
      </c>
      <c r="AR1007" s="502">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02">
        <f ca="1">COUNTIF(INDIRECT("H"&amp;(ROW()+12*(($AO1007-1)*3+$AP1007)-ROW())/12+5):INDIRECT("S"&amp;(ROW()+12*(($AO1007-1)*3+$AP1007)-ROW())/12+5),AR1007)</f>
        <v>0</v>
      </c>
      <c r="AV1007" s="502">
        <f ca="1">IF(AND(AR1007&gt;0,AS1007&gt;0),COUNTIF(AV$6:AV1006,"&gt;0")+1,0)</f>
        <v>0</v>
      </c>
    </row>
    <row r="1008" spans="41:48">
      <c r="AO1008" s="502">
        <v>28</v>
      </c>
      <c r="AP1008" s="502">
        <v>3</v>
      </c>
      <c r="AQ1008" s="502">
        <v>7</v>
      </c>
      <c r="AR1008" s="502">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02">
        <f ca="1">COUNTIF(INDIRECT("H"&amp;(ROW()+12*(($AO1008-1)*3+$AP1008)-ROW())/12+5):INDIRECT("S"&amp;(ROW()+12*(($AO1008-1)*3+$AP1008)-ROW())/12+5),AR1008)</f>
        <v>0</v>
      </c>
      <c r="AV1008" s="502">
        <f ca="1">IF(AND(AR1008&gt;0,AS1008&gt;0),COUNTIF(AV$6:AV1007,"&gt;0")+1,0)</f>
        <v>0</v>
      </c>
    </row>
    <row r="1009" spans="41:48">
      <c r="AO1009" s="502">
        <v>28</v>
      </c>
      <c r="AP1009" s="502">
        <v>3</v>
      </c>
      <c r="AQ1009" s="502">
        <v>8</v>
      </c>
      <c r="AR1009" s="502">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02">
        <f ca="1">COUNTIF(INDIRECT("H"&amp;(ROW()+12*(($AO1009-1)*3+$AP1009)-ROW())/12+5):INDIRECT("S"&amp;(ROW()+12*(($AO1009-1)*3+$AP1009)-ROW())/12+5),AR1009)</f>
        <v>0</v>
      </c>
      <c r="AV1009" s="502">
        <f ca="1">IF(AND(AR1009&gt;0,AS1009&gt;0),COUNTIF(AV$6:AV1008,"&gt;0")+1,0)</f>
        <v>0</v>
      </c>
    </row>
    <row r="1010" spans="41:48">
      <c r="AO1010" s="502">
        <v>28</v>
      </c>
      <c r="AP1010" s="502">
        <v>3</v>
      </c>
      <c r="AQ1010" s="502">
        <v>9</v>
      </c>
      <c r="AR1010" s="502">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02">
        <f ca="1">COUNTIF(INDIRECT("H"&amp;(ROW()+12*(($AO1010-1)*3+$AP1010)-ROW())/12+5):INDIRECT("S"&amp;(ROW()+12*(($AO1010-1)*3+$AP1010)-ROW())/12+5),AR1010)</f>
        <v>0</v>
      </c>
      <c r="AV1010" s="502">
        <f ca="1">IF(AND(AR1010&gt;0,AS1010&gt;0),COUNTIF(AV$6:AV1009,"&gt;0")+1,0)</f>
        <v>0</v>
      </c>
    </row>
    <row r="1011" spans="41:48">
      <c r="AO1011" s="502">
        <v>28</v>
      </c>
      <c r="AP1011" s="502">
        <v>3</v>
      </c>
      <c r="AQ1011" s="502">
        <v>10</v>
      </c>
      <c r="AR1011" s="502">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02">
        <f ca="1">COUNTIF(INDIRECT("H"&amp;(ROW()+12*(($AO1011-1)*3+$AP1011)-ROW())/12+5):INDIRECT("S"&amp;(ROW()+12*(($AO1011-1)*3+$AP1011)-ROW())/12+5),AR1011)</f>
        <v>0</v>
      </c>
      <c r="AV1011" s="502">
        <f ca="1">IF(AND(AR1011&gt;0,AS1011&gt;0),COUNTIF(AV$6:AV1010,"&gt;0")+1,0)</f>
        <v>0</v>
      </c>
    </row>
    <row r="1012" spans="41:48">
      <c r="AO1012" s="502">
        <v>28</v>
      </c>
      <c r="AP1012" s="502">
        <v>3</v>
      </c>
      <c r="AQ1012" s="502">
        <v>11</v>
      </c>
      <c r="AR1012" s="502">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02">
        <f ca="1">COUNTIF(INDIRECT("H"&amp;(ROW()+12*(($AO1012-1)*3+$AP1012)-ROW())/12+5):INDIRECT("S"&amp;(ROW()+12*(($AO1012-1)*3+$AP1012)-ROW())/12+5),AR1012)</f>
        <v>0</v>
      </c>
      <c r="AV1012" s="502">
        <f ca="1">IF(AND(AR1012&gt;0,AS1012&gt;0),COUNTIF(AV$6:AV1011,"&gt;0")+1,0)</f>
        <v>0</v>
      </c>
    </row>
    <row r="1013" spans="41:48">
      <c r="AO1013" s="502">
        <v>28</v>
      </c>
      <c r="AP1013" s="502">
        <v>3</v>
      </c>
      <c r="AQ1013" s="502">
        <v>12</v>
      </c>
      <c r="AR1013" s="502">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02">
        <f ca="1">COUNTIF(INDIRECT("H"&amp;(ROW()+12*(($AO1013-1)*3+$AP1013)-ROW())/12+5):INDIRECT("S"&amp;(ROW()+12*(($AO1013-1)*3+$AP1013)-ROW())/12+5),AR1013)</f>
        <v>0</v>
      </c>
      <c r="AV1013" s="502">
        <f ca="1">IF(AND(AR1013&gt;0,AS1013&gt;0),COUNTIF(AV$6:AV1012,"&gt;0")+1,0)</f>
        <v>0</v>
      </c>
    </row>
    <row r="1014" spans="41:48">
      <c r="AO1014" s="502">
        <v>29</v>
      </c>
      <c r="AP1014" s="502">
        <v>1</v>
      </c>
      <c r="AQ1014" s="502">
        <v>1</v>
      </c>
      <c r="AR1014" s="502">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02">
        <f ca="1">COUNTIF(INDIRECT("H"&amp;(ROW()+12*(($AO1014-1)*3+$AP1014)-ROW())/12+5):INDIRECT("S"&amp;(ROW()+12*(($AO1014-1)*3+$AP1014)-ROW())/12+5),AR1014)</f>
        <v>0</v>
      </c>
      <c r="AV1014" s="502">
        <f ca="1">IF(AND(AR1014&gt;0,AS1014&gt;0),COUNTIF(AV$6:AV1013,"&gt;0")+1,0)</f>
        <v>0</v>
      </c>
    </row>
    <row r="1015" spans="41:48">
      <c r="AO1015" s="502">
        <v>29</v>
      </c>
      <c r="AP1015" s="502">
        <v>1</v>
      </c>
      <c r="AQ1015" s="502">
        <v>2</v>
      </c>
      <c r="AR1015" s="502">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02">
        <f ca="1">COUNTIF(INDIRECT("H"&amp;(ROW()+12*(($AO1015-1)*3+$AP1015)-ROW())/12+5):INDIRECT("S"&amp;(ROW()+12*(($AO1015-1)*3+$AP1015)-ROW())/12+5),AR1015)</f>
        <v>0</v>
      </c>
      <c r="AV1015" s="502">
        <f ca="1">IF(AND(AR1015&gt;0,AS1015&gt;0),COUNTIF(AV$6:AV1014,"&gt;0")+1,0)</f>
        <v>0</v>
      </c>
    </row>
    <row r="1016" spans="41:48">
      <c r="AO1016" s="502">
        <v>29</v>
      </c>
      <c r="AP1016" s="502">
        <v>1</v>
      </c>
      <c r="AQ1016" s="502">
        <v>3</v>
      </c>
      <c r="AR1016" s="502">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02">
        <f ca="1">COUNTIF(INDIRECT("H"&amp;(ROW()+12*(($AO1016-1)*3+$AP1016)-ROW())/12+5):INDIRECT("S"&amp;(ROW()+12*(($AO1016-1)*3+$AP1016)-ROW())/12+5),AR1016)</f>
        <v>0</v>
      </c>
      <c r="AV1016" s="502">
        <f ca="1">IF(AND(AR1016&gt;0,AS1016&gt;0),COUNTIF(AV$6:AV1015,"&gt;0")+1,0)</f>
        <v>0</v>
      </c>
    </row>
    <row r="1017" spans="41:48">
      <c r="AO1017" s="502">
        <v>29</v>
      </c>
      <c r="AP1017" s="502">
        <v>1</v>
      </c>
      <c r="AQ1017" s="502">
        <v>4</v>
      </c>
      <c r="AR1017" s="502">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02">
        <f ca="1">COUNTIF(INDIRECT("H"&amp;(ROW()+12*(($AO1017-1)*3+$AP1017)-ROW())/12+5):INDIRECT("S"&amp;(ROW()+12*(($AO1017-1)*3+$AP1017)-ROW())/12+5),AR1017)</f>
        <v>0</v>
      </c>
      <c r="AV1017" s="502">
        <f ca="1">IF(AND(AR1017&gt;0,AS1017&gt;0),COUNTIF(AV$6:AV1016,"&gt;0")+1,0)</f>
        <v>0</v>
      </c>
    </row>
    <row r="1018" spans="41:48">
      <c r="AO1018" s="502">
        <v>29</v>
      </c>
      <c r="AP1018" s="502">
        <v>1</v>
      </c>
      <c r="AQ1018" s="502">
        <v>5</v>
      </c>
      <c r="AR1018" s="502">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02">
        <f ca="1">COUNTIF(INDIRECT("H"&amp;(ROW()+12*(($AO1018-1)*3+$AP1018)-ROW())/12+5):INDIRECT("S"&amp;(ROW()+12*(($AO1018-1)*3+$AP1018)-ROW())/12+5),AR1018)</f>
        <v>0</v>
      </c>
      <c r="AV1018" s="502">
        <f ca="1">IF(AND(AR1018&gt;0,AS1018&gt;0),COUNTIF(AV$6:AV1017,"&gt;0")+1,0)</f>
        <v>0</v>
      </c>
    </row>
    <row r="1019" spans="41:48">
      <c r="AO1019" s="502">
        <v>29</v>
      </c>
      <c r="AP1019" s="502">
        <v>1</v>
      </c>
      <c r="AQ1019" s="502">
        <v>6</v>
      </c>
      <c r="AR1019" s="502">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02">
        <f ca="1">COUNTIF(INDIRECT("H"&amp;(ROW()+12*(($AO1019-1)*3+$AP1019)-ROW())/12+5):INDIRECT("S"&amp;(ROW()+12*(($AO1019-1)*3+$AP1019)-ROW())/12+5),AR1019)</f>
        <v>0</v>
      </c>
      <c r="AV1019" s="502">
        <f ca="1">IF(AND(AR1019&gt;0,AS1019&gt;0),COUNTIF(AV$6:AV1018,"&gt;0")+1,0)</f>
        <v>0</v>
      </c>
    </row>
    <row r="1020" spans="41:48">
      <c r="AO1020" s="502">
        <v>29</v>
      </c>
      <c r="AP1020" s="502">
        <v>1</v>
      </c>
      <c r="AQ1020" s="502">
        <v>7</v>
      </c>
      <c r="AR1020" s="502">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02">
        <f ca="1">COUNTIF(INDIRECT("H"&amp;(ROW()+12*(($AO1020-1)*3+$AP1020)-ROW())/12+5):INDIRECT("S"&amp;(ROW()+12*(($AO1020-1)*3+$AP1020)-ROW())/12+5),AR1020)</f>
        <v>0</v>
      </c>
      <c r="AV1020" s="502">
        <f ca="1">IF(AND(AR1020&gt;0,AS1020&gt;0),COUNTIF(AV$6:AV1019,"&gt;0")+1,0)</f>
        <v>0</v>
      </c>
    </row>
    <row r="1021" spans="41:48">
      <c r="AO1021" s="502">
        <v>29</v>
      </c>
      <c r="AP1021" s="502">
        <v>1</v>
      </c>
      <c r="AQ1021" s="502">
        <v>8</v>
      </c>
      <c r="AR1021" s="502">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02">
        <f ca="1">COUNTIF(INDIRECT("H"&amp;(ROW()+12*(($AO1021-1)*3+$AP1021)-ROW())/12+5):INDIRECT("S"&amp;(ROW()+12*(($AO1021-1)*3+$AP1021)-ROW())/12+5),AR1021)</f>
        <v>0</v>
      </c>
      <c r="AV1021" s="502">
        <f ca="1">IF(AND(AR1021&gt;0,AS1021&gt;0),COUNTIF(AV$6:AV1020,"&gt;0")+1,0)</f>
        <v>0</v>
      </c>
    </row>
    <row r="1022" spans="41:48">
      <c r="AO1022" s="502">
        <v>29</v>
      </c>
      <c r="AP1022" s="502">
        <v>1</v>
      </c>
      <c r="AQ1022" s="502">
        <v>9</v>
      </c>
      <c r="AR1022" s="502">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02">
        <f ca="1">COUNTIF(INDIRECT("H"&amp;(ROW()+12*(($AO1022-1)*3+$AP1022)-ROW())/12+5):INDIRECT("S"&amp;(ROW()+12*(($AO1022-1)*3+$AP1022)-ROW())/12+5),AR1022)</f>
        <v>0</v>
      </c>
      <c r="AV1022" s="502">
        <f ca="1">IF(AND(AR1022&gt;0,AS1022&gt;0),COUNTIF(AV$6:AV1021,"&gt;0")+1,0)</f>
        <v>0</v>
      </c>
    </row>
    <row r="1023" spans="41:48">
      <c r="AO1023" s="502">
        <v>29</v>
      </c>
      <c r="AP1023" s="502">
        <v>1</v>
      </c>
      <c r="AQ1023" s="502">
        <v>10</v>
      </c>
      <c r="AR1023" s="502">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02">
        <f ca="1">COUNTIF(INDIRECT("H"&amp;(ROW()+12*(($AO1023-1)*3+$AP1023)-ROW())/12+5):INDIRECT("S"&amp;(ROW()+12*(($AO1023-1)*3+$AP1023)-ROW())/12+5),AR1023)</f>
        <v>0</v>
      </c>
      <c r="AV1023" s="502">
        <f ca="1">IF(AND(AR1023&gt;0,AS1023&gt;0),COUNTIF(AV$6:AV1022,"&gt;0")+1,0)</f>
        <v>0</v>
      </c>
    </row>
    <row r="1024" spans="41:48">
      <c r="AO1024" s="502">
        <v>29</v>
      </c>
      <c r="AP1024" s="502">
        <v>1</v>
      </c>
      <c r="AQ1024" s="502">
        <v>11</v>
      </c>
      <c r="AR1024" s="502">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02">
        <f ca="1">COUNTIF(INDIRECT("H"&amp;(ROW()+12*(($AO1024-1)*3+$AP1024)-ROW())/12+5):INDIRECT("S"&amp;(ROW()+12*(($AO1024-1)*3+$AP1024)-ROW())/12+5),AR1024)</f>
        <v>0</v>
      </c>
      <c r="AV1024" s="502">
        <f ca="1">IF(AND(AR1024&gt;0,AS1024&gt;0),COUNTIF(AV$6:AV1023,"&gt;0")+1,0)</f>
        <v>0</v>
      </c>
    </row>
    <row r="1025" spans="41:48">
      <c r="AO1025" s="502">
        <v>29</v>
      </c>
      <c r="AP1025" s="502">
        <v>1</v>
      </c>
      <c r="AQ1025" s="502">
        <v>12</v>
      </c>
      <c r="AR1025" s="502">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02">
        <f ca="1">COUNTIF(INDIRECT("H"&amp;(ROW()+12*(($AO1025-1)*3+$AP1025)-ROW())/12+5):INDIRECT("S"&amp;(ROW()+12*(($AO1025-1)*3+$AP1025)-ROW())/12+5),AR1025)</f>
        <v>0</v>
      </c>
      <c r="AV1025" s="502">
        <f ca="1">IF(AND(AR1025&gt;0,AS1025&gt;0),COUNTIF(AV$6:AV1024,"&gt;0")+1,0)</f>
        <v>0</v>
      </c>
    </row>
    <row r="1026" spans="41:48">
      <c r="AO1026" s="502">
        <v>29</v>
      </c>
      <c r="AP1026" s="502">
        <v>2</v>
      </c>
      <c r="AQ1026" s="502">
        <v>1</v>
      </c>
      <c r="AR1026" s="502">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02">
        <f ca="1">COUNTIF(INDIRECT("H"&amp;(ROW()+12*(($AO1026-1)*3+$AP1026)-ROW())/12+5):INDIRECT("S"&amp;(ROW()+12*(($AO1026-1)*3+$AP1026)-ROW())/12+5),AR1026)</f>
        <v>0</v>
      </c>
      <c r="AV1026" s="502">
        <f ca="1">IF(AND(AR1026&gt;0,AS1026&gt;0),COUNTIF(AV$6:AV1025,"&gt;0")+1,0)</f>
        <v>0</v>
      </c>
    </row>
    <row r="1027" spans="41:48">
      <c r="AO1027" s="502">
        <v>29</v>
      </c>
      <c r="AP1027" s="502">
        <v>2</v>
      </c>
      <c r="AQ1027" s="502">
        <v>2</v>
      </c>
      <c r="AR1027" s="502">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02">
        <f ca="1">COUNTIF(INDIRECT("H"&amp;(ROW()+12*(($AO1027-1)*3+$AP1027)-ROW())/12+5):INDIRECT("S"&amp;(ROW()+12*(($AO1027-1)*3+$AP1027)-ROW())/12+5),AR1027)</f>
        <v>0</v>
      </c>
      <c r="AV1027" s="502">
        <f ca="1">IF(AND(AR1027&gt;0,AS1027&gt;0),COUNTIF(AV$6:AV1026,"&gt;0")+1,0)</f>
        <v>0</v>
      </c>
    </row>
    <row r="1028" spans="41:48">
      <c r="AO1028" s="502">
        <v>29</v>
      </c>
      <c r="AP1028" s="502">
        <v>2</v>
      </c>
      <c r="AQ1028" s="502">
        <v>3</v>
      </c>
      <c r="AR1028" s="502">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02">
        <f ca="1">COUNTIF(INDIRECT("H"&amp;(ROW()+12*(($AO1028-1)*3+$AP1028)-ROW())/12+5):INDIRECT("S"&amp;(ROW()+12*(($AO1028-1)*3+$AP1028)-ROW())/12+5),AR1028)</f>
        <v>0</v>
      </c>
      <c r="AV1028" s="502">
        <f ca="1">IF(AND(AR1028&gt;0,AS1028&gt;0),COUNTIF(AV$6:AV1027,"&gt;0")+1,0)</f>
        <v>0</v>
      </c>
    </row>
    <row r="1029" spans="41:48">
      <c r="AO1029" s="502">
        <v>29</v>
      </c>
      <c r="AP1029" s="502">
        <v>2</v>
      </c>
      <c r="AQ1029" s="502">
        <v>4</v>
      </c>
      <c r="AR1029" s="502">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02">
        <f ca="1">COUNTIF(INDIRECT("H"&amp;(ROW()+12*(($AO1029-1)*3+$AP1029)-ROW())/12+5):INDIRECT("S"&amp;(ROW()+12*(($AO1029-1)*3+$AP1029)-ROW())/12+5),AR1029)</f>
        <v>0</v>
      </c>
      <c r="AV1029" s="502">
        <f ca="1">IF(AND(AR1029&gt;0,AS1029&gt;0),COUNTIF(AV$6:AV1028,"&gt;0")+1,0)</f>
        <v>0</v>
      </c>
    </row>
    <row r="1030" spans="41:48">
      <c r="AO1030" s="502">
        <v>29</v>
      </c>
      <c r="AP1030" s="502">
        <v>2</v>
      </c>
      <c r="AQ1030" s="502">
        <v>5</v>
      </c>
      <c r="AR1030" s="502">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02">
        <f ca="1">COUNTIF(INDIRECT("H"&amp;(ROW()+12*(($AO1030-1)*3+$AP1030)-ROW())/12+5):INDIRECT("S"&amp;(ROW()+12*(($AO1030-1)*3+$AP1030)-ROW())/12+5),AR1030)</f>
        <v>0</v>
      </c>
      <c r="AV1030" s="502">
        <f ca="1">IF(AND(AR1030&gt;0,AS1030&gt;0),COUNTIF(AV$6:AV1029,"&gt;0")+1,0)</f>
        <v>0</v>
      </c>
    </row>
    <row r="1031" spans="41:48">
      <c r="AO1031" s="502">
        <v>29</v>
      </c>
      <c r="AP1031" s="502">
        <v>2</v>
      </c>
      <c r="AQ1031" s="502">
        <v>6</v>
      </c>
      <c r="AR1031" s="502">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02">
        <f ca="1">COUNTIF(INDIRECT("H"&amp;(ROW()+12*(($AO1031-1)*3+$AP1031)-ROW())/12+5):INDIRECT("S"&amp;(ROW()+12*(($AO1031-1)*3+$AP1031)-ROW())/12+5),AR1031)</f>
        <v>0</v>
      </c>
      <c r="AV1031" s="502">
        <f ca="1">IF(AND(AR1031&gt;0,AS1031&gt;0),COUNTIF(AV$6:AV1030,"&gt;0")+1,0)</f>
        <v>0</v>
      </c>
    </row>
    <row r="1032" spans="41:48">
      <c r="AO1032" s="502">
        <v>29</v>
      </c>
      <c r="AP1032" s="502">
        <v>2</v>
      </c>
      <c r="AQ1032" s="502">
        <v>7</v>
      </c>
      <c r="AR1032" s="502">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02">
        <f ca="1">COUNTIF(INDIRECT("H"&amp;(ROW()+12*(($AO1032-1)*3+$AP1032)-ROW())/12+5):INDIRECT("S"&amp;(ROW()+12*(($AO1032-1)*3+$AP1032)-ROW())/12+5),AR1032)</f>
        <v>0</v>
      </c>
      <c r="AV1032" s="502">
        <f ca="1">IF(AND(AR1032&gt;0,AS1032&gt;0),COUNTIF(AV$6:AV1031,"&gt;0")+1,0)</f>
        <v>0</v>
      </c>
    </row>
    <row r="1033" spans="41:48">
      <c r="AO1033" s="502">
        <v>29</v>
      </c>
      <c r="AP1033" s="502">
        <v>2</v>
      </c>
      <c r="AQ1033" s="502">
        <v>8</v>
      </c>
      <c r="AR1033" s="502">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02">
        <f ca="1">COUNTIF(INDIRECT("H"&amp;(ROW()+12*(($AO1033-1)*3+$AP1033)-ROW())/12+5):INDIRECT("S"&amp;(ROW()+12*(($AO1033-1)*3+$AP1033)-ROW())/12+5),AR1033)</f>
        <v>0</v>
      </c>
      <c r="AV1033" s="502">
        <f ca="1">IF(AND(AR1033&gt;0,AS1033&gt;0),COUNTIF(AV$6:AV1032,"&gt;0")+1,0)</f>
        <v>0</v>
      </c>
    </row>
    <row r="1034" spans="41:48">
      <c r="AO1034" s="502">
        <v>29</v>
      </c>
      <c r="AP1034" s="502">
        <v>2</v>
      </c>
      <c r="AQ1034" s="502">
        <v>9</v>
      </c>
      <c r="AR1034" s="502">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02">
        <f ca="1">COUNTIF(INDIRECT("H"&amp;(ROW()+12*(($AO1034-1)*3+$AP1034)-ROW())/12+5):INDIRECT("S"&amp;(ROW()+12*(($AO1034-1)*3+$AP1034)-ROW())/12+5),AR1034)</f>
        <v>0</v>
      </c>
      <c r="AV1034" s="502">
        <f ca="1">IF(AND(AR1034&gt;0,AS1034&gt;0),COUNTIF(AV$6:AV1033,"&gt;0")+1,0)</f>
        <v>0</v>
      </c>
    </row>
    <row r="1035" spans="41:48">
      <c r="AO1035" s="502">
        <v>29</v>
      </c>
      <c r="AP1035" s="502">
        <v>2</v>
      </c>
      <c r="AQ1035" s="502">
        <v>10</v>
      </c>
      <c r="AR1035" s="502">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02">
        <f ca="1">COUNTIF(INDIRECT("H"&amp;(ROW()+12*(($AO1035-1)*3+$AP1035)-ROW())/12+5):INDIRECT("S"&amp;(ROW()+12*(($AO1035-1)*3+$AP1035)-ROW())/12+5),AR1035)</f>
        <v>0</v>
      </c>
      <c r="AV1035" s="502">
        <f ca="1">IF(AND(AR1035&gt;0,AS1035&gt;0),COUNTIF(AV$6:AV1034,"&gt;0")+1,0)</f>
        <v>0</v>
      </c>
    </row>
    <row r="1036" spans="41:48">
      <c r="AO1036" s="502">
        <v>29</v>
      </c>
      <c r="AP1036" s="502">
        <v>2</v>
      </c>
      <c r="AQ1036" s="502">
        <v>11</v>
      </c>
      <c r="AR1036" s="502">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02">
        <f ca="1">COUNTIF(INDIRECT("H"&amp;(ROW()+12*(($AO1036-1)*3+$AP1036)-ROW())/12+5):INDIRECT("S"&amp;(ROW()+12*(($AO1036-1)*3+$AP1036)-ROW())/12+5),AR1036)</f>
        <v>0</v>
      </c>
      <c r="AV1036" s="502">
        <f ca="1">IF(AND(AR1036&gt;0,AS1036&gt;0),COUNTIF(AV$6:AV1035,"&gt;0")+1,0)</f>
        <v>0</v>
      </c>
    </row>
    <row r="1037" spans="41:48">
      <c r="AO1037" s="502">
        <v>29</v>
      </c>
      <c r="AP1037" s="502">
        <v>2</v>
      </c>
      <c r="AQ1037" s="502">
        <v>12</v>
      </c>
      <c r="AR1037" s="502">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02">
        <f ca="1">COUNTIF(INDIRECT("H"&amp;(ROW()+12*(($AO1037-1)*3+$AP1037)-ROW())/12+5):INDIRECT("S"&amp;(ROW()+12*(($AO1037-1)*3+$AP1037)-ROW())/12+5),AR1037)</f>
        <v>0</v>
      </c>
      <c r="AV1037" s="502">
        <f ca="1">IF(AND(AR1037&gt;0,AS1037&gt;0),COUNTIF(AV$6:AV1036,"&gt;0")+1,0)</f>
        <v>0</v>
      </c>
    </row>
    <row r="1038" spans="41:48">
      <c r="AO1038" s="502">
        <v>29</v>
      </c>
      <c r="AP1038" s="502">
        <v>3</v>
      </c>
      <c r="AQ1038" s="502">
        <v>1</v>
      </c>
      <c r="AR1038" s="502">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02">
        <f ca="1">COUNTIF(INDIRECT("H"&amp;(ROW()+12*(($AO1038-1)*3+$AP1038)-ROW())/12+5):INDIRECT("S"&amp;(ROW()+12*(($AO1038-1)*3+$AP1038)-ROW())/12+5),AR1038)</f>
        <v>0</v>
      </c>
      <c r="AV1038" s="502">
        <f ca="1">IF(AND(AR1038&gt;0,AS1038&gt;0),COUNTIF(AV$6:AV1037,"&gt;0")+1,0)</f>
        <v>0</v>
      </c>
    </row>
    <row r="1039" spans="41:48">
      <c r="AO1039" s="502">
        <v>29</v>
      </c>
      <c r="AP1039" s="502">
        <v>3</v>
      </c>
      <c r="AQ1039" s="502">
        <v>2</v>
      </c>
      <c r="AR1039" s="502">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02">
        <f ca="1">COUNTIF(INDIRECT("H"&amp;(ROW()+12*(($AO1039-1)*3+$AP1039)-ROW())/12+5):INDIRECT("S"&amp;(ROW()+12*(($AO1039-1)*3+$AP1039)-ROW())/12+5),AR1039)</f>
        <v>0</v>
      </c>
      <c r="AV1039" s="502">
        <f ca="1">IF(AND(AR1039&gt;0,AS1039&gt;0),COUNTIF(AV$6:AV1038,"&gt;0")+1,0)</f>
        <v>0</v>
      </c>
    </row>
    <row r="1040" spans="41:48">
      <c r="AO1040" s="502">
        <v>29</v>
      </c>
      <c r="AP1040" s="502">
        <v>3</v>
      </c>
      <c r="AQ1040" s="502">
        <v>3</v>
      </c>
      <c r="AR1040" s="502">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02">
        <f ca="1">COUNTIF(INDIRECT("H"&amp;(ROW()+12*(($AO1040-1)*3+$AP1040)-ROW())/12+5):INDIRECT("S"&amp;(ROW()+12*(($AO1040-1)*3+$AP1040)-ROW())/12+5),AR1040)</f>
        <v>0</v>
      </c>
      <c r="AV1040" s="502">
        <f ca="1">IF(AND(AR1040&gt;0,AS1040&gt;0),COUNTIF(AV$6:AV1039,"&gt;0")+1,0)</f>
        <v>0</v>
      </c>
    </row>
    <row r="1041" spans="41:48">
      <c r="AO1041" s="502">
        <v>29</v>
      </c>
      <c r="AP1041" s="502">
        <v>3</v>
      </c>
      <c r="AQ1041" s="502">
        <v>4</v>
      </c>
      <c r="AR1041" s="502">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02">
        <f ca="1">COUNTIF(INDIRECT("H"&amp;(ROW()+12*(($AO1041-1)*3+$AP1041)-ROW())/12+5):INDIRECT("S"&amp;(ROW()+12*(($AO1041-1)*3+$AP1041)-ROW())/12+5),AR1041)</f>
        <v>0</v>
      </c>
      <c r="AV1041" s="502">
        <f ca="1">IF(AND(AR1041&gt;0,AS1041&gt;0),COUNTIF(AV$6:AV1040,"&gt;0")+1,0)</f>
        <v>0</v>
      </c>
    </row>
    <row r="1042" spans="41:48">
      <c r="AO1042" s="502">
        <v>29</v>
      </c>
      <c r="AP1042" s="502">
        <v>3</v>
      </c>
      <c r="AQ1042" s="502">
        <v>5</v>
      </c>
      <c r="AR1042" s="502">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02">
        <f ca="1">COUNTIF(INDIRECT("H"&amp;(ROW()+12*(($AO1042-1)*3+$AP1042)-ROW())/12+5):INDIRECT("S"&amp;(ROW()+12*(($AO1042-1)*3+$AP1042)-ROW())/12+5),AR1042)</f>
        <v>0</v>
      </c>
      <c r="AV1042" s="502">
        <f ca="1">IF(AND(AR1042&gt;0,AS1042&gt;0),COUNTIF(AV$6:AV1041,"&gt;0")+1,0)</f>
        <v>0</v>
      </c>
    </row>
    <row r="1043" spans="41:48">
      <c r="AO1043" s="502">
        <v>29</v>
      </c>
      <c r="AP1043" s="502">
        <v>3</v>
      </c>
      <c r="AQ1043" s="502">
        <v>6</v>
      </c>
      <c r="AR1043" s="502">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02">
        <f ca="1">COUNTIF(INDIRECT("H"&amp;(ROW()+12*(($AO1043-1)*3+$AP1043)-ROW())/12+5):INDIRECT("S"&amp;(ROW()+12*(($AO1043-1)*3+$AP1043)-ROW())/12+5),AR1043)</f>
        <v>0</v>
      </c>
      <c r="AV1043" s="502">
        <f ca="1">IF(AND(AR1043&gt;0,AS1043&gt;0),COUNTIF(AV$6:AV1042,"&gt;0")+1,0)</f>
        <v>0</v>
      </c>
    </row>
    <row r="1044" spans="41:48">
      <c r="AO1044" s="502">
        <v>29</v>
      </c>
      <c r="AP1044" s="502">
        <v>3</v>
      </c>
      <c r="AQ1044" s="502">
        <v>7</v>
      </c>
      <c r="AR1044" s="502">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02">
        <f ca="1">COUNTIF(INDIRECT("H"&amp;(ROW()+12*(($AO1044-1)*3+$AP1044)-ROW())/12+5):INDIRECT("S"&amp;(ROW()+12*(($AO1044-1)*3+$AP1044)-ROW())/12+5),AR1044)</f>
        <v>0</v>
      </c>
      <c r="AV1044" s="502">
        <f ca="1">IF(AND(AR1044&gt;0,AS1044&gt;0),COUNTIF(AV$6:AV1043,"&gt;0")+1,0)</f>
        <v>0</v>
      </c>
    </row>
    <row r="1045" spans="41:48">
      <c r="AO1045" s="502">
        <v>29</v>
      </c>
      <c r="AP1045" s="502">
        <v>3</v>
      </c>
      <c r="AQ1045" s="502">
        <v>8</v>
      </c>
      <c r="AR1045" s="502">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02">
        <f ca="1">COUNTIF(INDIRECT("H"&amp;(ROW()+12*(($AO1045-1)*3+$AP1045)-ROW())/12+5):INDIRECT("S"&amp;(ROW()+12*(($AO1045-1)*3+$AP1045)-ROW())/12+5),AR1045)</f>
        <v>0</v>
      </c>
      <c r="AV1045" s="502">
        <f ca="1">IF(AND(AR1045&gt;0,AS1045&gt;0),COUNTIF(AV$6:AV1044,"&gt;0")+1,0)</f>
        <v>0</v>
      </c>
    </row>
    <row r="1046" spans="41:48">
      <c r="AO1046" s="502">
        <v>29</v>
      </c>
      <c r="AP1046" s="502">
        <v>3</v>
      </c>
      <c r="AQ1046" s="502">
        <v>9</v>
      </c>
      <c r="AR1046" s="502">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02">
        <f ca="1">COUNTIF(INDIRECT("H"&amp;(ROW()+12*(($AO1046-1)*3+$AP1046)-ROW())/12+5):INDIRECT("S"&amp;(ROW()+12*(($AO1046-1)*3+$AP1046)-ROW())/12+5),AR1046)</f>
        <v>0</v>
      </c>
      <c r="AV1046" s="502">
        <f ca="1">IF(AND(AR1046&gt;0,AS1046&gt;0),COUNTIF(AV$6:AV1045,"&gt;0")+1,0)</f>
        <v>0</v>
      </c>
    </row>
    <row r="1047" spans="41:48">
      <c r="AO1047" s="502">
        <v>29</v>
      </c>
      <c r="AP1047" s="502">
        <v>3</v>
      </c>
      <c r="AQ1047" s="502">
        <v>10</v>
      </c>
      <c r="AR1047" s="502">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02">
        <f ca="1">COUNTIF(INDIRECT("H"&amp;(ROW()+12*(($AO1047-1)*3+$AP1047)-ROW())/12+5):INDIRECT("S"&amp;(ROW()+12*(($AO1047-1)*3+$AP1047)-ROW())/12+5),AR1047)</f>
        <v>0</v>
      </c>
      <c r="AV1047" s="502">
        <f ca="1">IF(AND(AR1047&gt;0,AS1047&gt;0),COUNTIF(AV$6:AV1046,"&gt;0")+1,0)</f>
        <v>0</v>
      </c>
    </row>
    <row r="1048" spans="41:48">
      <c r="AO1048" s="502">
        <v>29</v>
      </c>
      <c r="AP1048" s="502">
        <v>3</v>
      </c>
      <c r="AQ1048" s="502">
        <v>11</v>
      </c>
      <c r="AR1048" s="502">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02">
        <f ca="1">COUNTIF(INDIRECT("H"&amp;(ROW()+12*(($AO1048-1)*3+$AP1048)-ROW())/12+5):INDIRECT("S"&amp;(ROW()+12*(($AO1048-1)*3+$AP1048)-ROW())/12+5),AR1048)</f>
        <v>0</v>
      </c>
      <c r="AV1048" s="502">
        <f ca="1">IF(AND(AR1048&gt;0,AS1048&gt;0),COUNTIF(AV$6:AV1047,"&gt;0")+1,0)</f>
        <v>0</v>
      </c>
    </row>
    <row r="1049" spans="41:48">
      <c r="AO1049" s="502">
        <v>29</v>
      </c>
      <c r="AP1049" s="502">
        <v>3</v>
      </c>
      <c r="AQ1049" s="502">
        <v>12</v>
      </c>
      <c r="AR1049" s="502">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02">
        <f ca="1">COUNTIF(INDIRECT("H"&amp;(ROW()+12*(($AO1049-1)*3+$AP1049)-ROW())/12+5):INDIRECT("S"&amp;(ROW()+12*(($AO1049-1)*3+$AP1049)-ROW())/12+5),AR1049)</f>
        <v>0</v>
      </c>
      <c r="AV1049" s="502">
        <f ca="1">IF(AND(AR1049&gt;0,AS1049&gt;0),COUNTIF(AV$6:AV1048,"&gt;0")+1,0)</f>
        <v>0</v>
      </c>
    </row>
    <row r="1050" spans="41:48">
      <c r="AO1050" s="502">
        <v>30</v>
      </c>
      <c r="AP1050" s="502">
        <v>1</v>
      </c>
      <c r="AQ1050" s="502">
        <v>1</v>
      </c>
      <c r="AR1050" s="502">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02">
        <f ca="1">COUNTIF(INDIRECT("H"&amp;(ROW()+12*(($AO1050-1)*3+$AP1050)-ROW())/12+5):INDIRECT("S"&amp;(ROW()+12*(($AO1050-1)*3+$AP1050)-ROW())/12+5),AR1050)</f>
        <v>0</v>
      </c>
      <c r="AV1050" s="502">
        <f ca="1">IF(AND(AR1050&gt;0,AS1050&gt;0),COUNTIF(AV$6:AV1049,"&gt;0")+1,0)</f>
        <v>0</v>
      </c>
    </row>
    <row r="1051" spans="41:48">
      <c r="AO1051" s="502">
        <v>30</v>
      </c>
      <c r="AP1051" s="502">
        <v>1</v>
      </c>
      <c r="AQ1051" s="502">
        <v>2</v>
      </c>
      <c r="AR1051" s="502">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02">
        <f ca="1">COUNTIF(INDIRECT("H"&amp;(ROW()+12*(($AO1051-1)*3+$AP1051)-ROW())/12+5):INDIRECT("S"&amp;(ROW()+12*(($AO1051-1)*3+$AP1051)-ROW())/12+5),AR1051)</f>
        <v>0</v>
      </c>
      <c r="AV1051" s="502">
        <f ca="1">IF(AND(AR1051&gt;0,AS1051&gt;0),COUNTIF(AV$6:AV1050,"&gt;0")+1,0)</f>
        <v>0</v>
      </c>
    </row>
    <row r="1052" spans="41:48">
      <c r="AO1052" s="502">
        <v>30</v>
      </c>
      <c r="AP1052" s="502">
        <v>1</v>
      </c>
      <c r="AQ1052" s="502">
        <v>3</v>
      </c>
      <c r="AR1052" s="502">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02">
        <f ca="1">COUNTIF(INDIRECT("H"&amp;(ROW()+12*(($AO1052-1)*3+$AP1052)-ROW())/12+5):INDIRECT("S"&amp;(ROW()+12*(($AO1052-1)*3+$AP1052)-ROW())/12+5),AR1052)</f>
        <v>0</v>
      </c>
      <c r="AV1052" s="502">
        <f ca="1">IF(AND(AR1052&gt;0,AS1052&gt;0),COUNTIF(AV$6:AV1051,"&gt;0")+1,0)</f>
        <v>0</v>
      </c>
    </row>
    <row r="1053" spans="41:48">
      <c r="AO1053" s="502">
        <v>30</v>
      </c>
      <c r="AP1053" s="502">
        <v>1</v>
      </c>
      <c r="AQ1053" s="502">
        <v>4</v>
      </c>
      <c r="AR1053" s="502">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02">
        <f ca="1">COUNTIF(INDIRECT("H"&amp;(ROW()+12*(($AO1053-1)*3+$AP1053)-ROW())/12+5):INDIRECT("S"&amp;(ROW()+12*(($AO1053-1)*3+$AP1053)-ROW())/12+5),AR1053)</f>
        <v>0</v>
      </c>
      <c r="AV1053" s="502">
        <f ca="1">IF(AND(AR1053&gt;0,AS1053&gt;0),COUNTIF(AV$6:AV1052,"&gt;0")+1,0)</f>
        <v>0</v>
      </c>
    </row>
    <row r="1054" spans="41:48">
      <c r="AO1054" s="502">
        <v>30</v>
      </c>
      <c r="AP1054" s="502">
        <v>1</v>
      </c>
      <c r="AQ1054" s="502">
        <v>5</v>
      </c>
      <c r="AR1054" s="502">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02">
        <f ca="1">COUNTIF(INDIRECT("H"&amp;(ROW()+12*(($AO1054-1)*3+$AP1054)-ROW())/12+5):INDIRECT("S"&amp;(ROW()+12*(($AO1054-1)*3+$AP1054)-ROW())/12+5),AR1054)</f>
        <v>0</v>
      </c>
      <c r="AV1054" s="502">
        <f ca="1">IF(AND(AR1054&gt;0,AS1054&gt;0),COUNTIF(AV$6:AV1053,"&gt;0")+1,0)</f>
        <v>0</v>
      </c>
    </row>
    <row r="1055" spans="41:48">
      <c r="AO1055" s="502">
        <v>30</v>
      </c>
      <c r="AP1055" s="502">
        <v>1</v>
      </c>
      <c r="AQ1055" s="502">
        <v>6</v>
      </c>
      <c r="AR1055" s="502">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02">
        <f ca="1">COUNTIF(INDIRECT("H"&amp;(ROW()+12*(($AO1055-1)*3+$AP1055)-ROW())/12+5):INDIRECT("S"&amp;(ROW()+12*(($AO1055-1)*3+$AP1055)-ROW())/12+5),AR1055)</f>
        <v>0</v>
      </c>
      <c r="AV1055" s="502">
        <f ca="1">IF(AND(AR1055&gt;0,AS1055&gt;0),COUNTIF(AV$6:AV1054,"&gt;0")+1,0)</f>
        <v>0</v>
      </c>
    </row>
    <row r="1056" spans="41:48">
      <c r="AO1056" s="502">
        <v>30</v>
      </c>
      <c r="AP1056" s="502">
        <v>1</v>
      </c>
      <c r="AQ1056" s="502">
        <v>7</v>
      </c>
      <c r="AR1056" s="502">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02">
        <f ca="1">COUNTIF(INDIRECT("H"&amp;(ROW()+12*(($AO1056-1)*3+$AP1056)-ROW())/12+5):INDIRECT("S"&amp;(ROW()+12*(($AO1056-1)*3+$AP1056)-ROW())/12+5),AR1056)</f>
        <v>0</v>
      </c>
      <c r="AV1056" s="502">
        <f ca="1">IF(AND(AR1056&gt;0,AS1056&gt;0),COUNTIF(AV$6:AV1055,"&gt;0")+1,0)</f>
        <v>0</v>
      </c>
    </row>
    <row r="1057" spans="41:48">
      <c r="AO1057" s="502">
        <v>30</v>
      </c>
      <c r="AP1057" s="502">
        <v>1</v>
      </c>
      <c r="AQ1057" s="502">
        <v>8</v>
      </c>
      <c r="AR1057" s="502">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02">
        <f ca="1">COUNTIF(INDIRECT("H"&amp;(ROW()+12*(($AO1057-1)*3+$AP1057)-ROW())/12+5):INDIRECT("S"&amp;(ROW()+12*(($AO1057-1)*3+$AP1057)-ROW())/12+5),AR1057)</f>
        <v>0</v>
      </c>
      <c r="AV1057" s="502">
        <f ca="1">IF(AND(AR1057&gt;0,AS1057&gt;0),COUNTIF(AV$6:AV1056,"&gt;0")+1,0)</f>
        <v>0</v>
      </c>
    </row>
    <row r="1058" spans="41:48">
      <c r="AO1058" s="502">
        <v>30</v>
      </c>
      <c r="AP1058" s="502">
        <v>1</v>
      </c>
      <c r="AQ1058" s="502">
        <v>9</v>
      </c>
      <c r="AR1058" s="502">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02">
        <f ca="1">COUNTIF(INDIRECT("H"&amp;(ROW()+12*(($AO1058-1)*3+$AP1058)-ROW())/12+5):INDIRECT("S"&amp;(ROW()+12*(($AO1058-1)*3+$AP1058)-ROW())/12+5),AR1058)</f>
        <v>0</v>
      </c>
      <c r="AV1058" s="502">
        <f ca="1">IF(AND(AR1058&gt;0,AS1058&gt;0),COUNTIF(AV$6:AV1057,"&gt;0")+1,0)</f>
        <v>0</v>
      </c>
    </row>
    <row r="1059" spans="41:48">
      <c r="AO1059" s="502">
        <v>30</v>
      </c>
      <c r="AP1059" s="502">
        <v>1</v>
      </c>
      <c r="AQ1059" s="502">
        <v>10</v>
      </c>
      <c r="AR1059" s="502">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02">
        <f ca="1">COUNTIF(INDIRECT("H"&amp;(ROW()+12*(($AO1059-1)*3+$AP1059)-ROW())/12+5):INDIRECT("S"&amp;(ROW()+12*(($AO1059-1)*3+$AP1059)-ROW())/12+5),AR1059)</f>
        <v>0</v>
      </c>
      <c r="AV1059" s="502">
        <f ca="1">IF(AND(AR1059&gt;0,AS1059&gt;0),COUNTIF(AV$6:AV1058,"&gt;0")+1,0)</f>
        <v>0</v>
      </c>
    </row>
    <row r="1060" spans="41:48">
      <c r="AO1060" s="502">
        <v>30</v>
      </c>
      <c r="AP1060" s="502">
        <v>1</v>
      </c>
      <c r="AQ1060" s="502">
        <v>11</v>
      </c>
      <c r="AR1060" s="502">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02">
        <f ca="1">COUNTIF(INDIRECT("H"&amp;(ROW()+12*(($AO1060-1)*3+$AP1060)-ROW())/12+5):INDIRECT("S"&amp;(ROW()+12*(($AO1060-1)*3+$AP1060)-ROW())/12+5),AR1060)</f>
        <v>0</v>
      </c>
      <c r="AV1060" s="502">
        <f ca="1">IF(AND(AR1060&gt;0,AS1060&gt;0),COUNTIF(AV$6:AV1059,"&gt;0")+1,0)</f>
        <v>0</v>
      </c>
    </row>
    <row r="1061" spans="41:48">
      <c r="AO1061" s="502">
        <v>30</v>
      </c>
      <c r="AP1061" s="502">
        <v>1</v>
      </c>
      <c r="AQ1061" s="502">
        <v>12</v>
      </c>
      <c r="AR1061" s="502">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02">
        <f ca="1">COUNTIF(INDIRECT("H"&amp;(ROW()+12*(($AO1061-1)*3+$AP1061)-ROW())/12+5):INDIRECT("S"&amp;(ROW()+12*(($AO1061-1)*3+$AP1061)-ROW())/12+5),AR1061)</f>
        <v>0</v>
      </c>
      <c r="AV1061" s="502">
        <f ca="1">IF(AND(AR1061&gt;0,AS1061&gt;0),COUNTIF(AV$6:AV1060,"&gt;0")+1,0)</f>
        <v>0</v>
      </c>
    </row>
    <row r="1062" spans="41:48">
      <c r="AO1062" s="502">
        <v>30</v>
      </c>
      <c r="AP1062" s="502">
        <v>2</v>
      </c>
      <c r="AQ1062" s="502">
        <v>1</v>
      </c>
      <c r="AR1062" s="502">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02">
        <f ca="1">COUNTIF(INDIRECT("H"&amp;(ROW()+12*(($AO1062-1)*3+$AP1062)-ROW())/12+5):INDIRECT("S"&amp;(ROW()+12*(($AO1062-1)*3+$AP1062)-ROW())/12+5),AR1062)</f>
        <v>0</v>
      </c>
      <c r="AV1062" s="502">
        <f ca="1">IF(AND(AR1062&gt;0,AS1062&gt;0),COUNTIF(AV$6:AV1061,"&gt;0")+1,0)</f>
        <v>0</v>
      </c>
    </row>
    <row r="1063" spans="41:48">
      <c r="AO1063" s="502">
        <v>30</v>
      </c>
      <c r="AP1063" s="502">
        <v>2</v>
      </c>
      <c r="AQ1063" s="502">
        <v>2</v>
      </c>
      <c r="AR1063" s="502">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02">
        <f ca="1">COUNTIF(INDIRECT("H"&amp;(ROW()+12*(($AO1063-1)*3+$AP1063)-ROW())/12+5):INDIRECT("S"&amp;(ROW()+12*(($AO1063-1)*3+$AP1063)-ROW())/12+5),AR1063)</f>
        <v>0</v>
      </c>
      <c r="AV1063" s="502">
        <f ca="1">IF(AND(AR1063&gt;0,AS1063&gt;0),COUNTIF(AV$6:AV1062,"&gt;0")+1,0)</f>
        <v>0</v>
      </c>
    </row>
    <row r="1064" spans="41:48">
      <c r="AO1064" s="502">
        <v>30</v>
      </c>
      <c r="AP1064" s="502">
        <v>2</v>
      </c>
      <c r="AQ1064" s="502">
        <v>3</v>
      </c>
      <c r="AR1064" s="502">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02">
        <f ca="1">COUNTIF(INDIRECT("H"&amp;(ROW()+12*(($AO1064-1)*3+$AP1064)-ROW())/12+5):INDIRECT("S"&amp;(ROW()+12*(($AO1064-1)*3+$AP1064)-ROW())/12+5),AR1064)</f>
        <v>0</v>
      </c>
      <c r="AV1064" s="502">
        <f ca="1">IF(AND(AR1064&gt;0,AS1064&gt;0),COUNTIF(AV$6:AV1063,"&gt;0")+1,0)</f>
        <v>0</v>
      </c>
    </row>
    <row r="1065" spans="41:48">
      <c r="AO1065" s="502">
        <v>30</v>
      </c>
      <c r="AP1065" s="502">
        <v>2</v>
      </c>
      <c r="AQ1065" s="502">
        <v>4</v>
      </c>
      <c r="AR1065" s="502">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02">
        <f ca="1">COUNTIF(INDIRECT("H"&amp;(ROW()+12*(($AO1065-1)*3+$AP1065)-ROW())/12+5):INDIRECT("S"&amp;(ROW()+12*(($AO1065-1)*3+$AP1065)-ROW())/12+5),AR1065)</f>
        <v>0</v>
      </c>
      <c r="AV1065" s="502">
        <f ca="1">IF(AND(AR1065&gt;0,AS1065&gt;0),COUNTIF(AV$6:AV1064,"&gt;0")+1,0)</f>
        <v>0</v>
      </c>
    </row>
    <row r="1066" spans="41:48">
      <c r="AO1066" s="502">
        <v>30</v>
      </c>
      <c r="AP1066" s="502">
        <v>2</v>
      </c>
      <c r="AQ1066" s="502">
        <v>5</v>
      </c>
      <c r="AR1066" s="502">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02">
        <f ca="1">COUNTIF(INDIRECT("H"&amp;(ROW()+12*(($AO1066-1)*3+$AP1066)-ROW())/12+5):INDIRECT("S"&amp;(ROW()+12*(($AO1066-1)*3+$AP1066)-ROW())/12+5),AR1066)</f>
        <v>0</v>
      </c>
      <c r="AV1066" s="502">
        <f ca="1">IF(AND(AR1066&gt;0,AS1066&gt;0),COUNTIF(AV$6:AV1065,"&gt;0")+1,0)</f>
        <v>0</v>
      </c>
    </row>
    <row r="1067" spans="41:48">
      <c r="AO1067" s="502">
        <v>30</v>
      </c>
      <c r="AP1067" s="502">
        <v>2</v>
      </c>
      <c r="AQ1067" s="502">
        <v>6</v>
      </c>
      <c r="AR1067" s="502">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02">
        <f ca="1">COUNTIF(INDIRECT("H"&amp;(ROW()+12*(($AO1067-1)*3+$AP1067)-ROW())/12+5):INDIRECT("S"&amp;(ROW()+12*(($AO1067-1)*3+$AP1067)-ROW())/12+5),AR1067)</f>
        <v>0</v>
      </c>
      <c r="AV1067" s="502">
        <f ca="1">IF(AND(AR1067&gt;0,AS1067&gt;0),COUNTIF(AV$6:AV1066,"&gt;0")+1,0)</f>
        <v>0</v>
      </c>
    </row>
    <row r="1068" spans="41:48">
      <c r="AO1068" s="502">
        <v>30</v>
      </c>
      <c r="AP1068" s="502">
        <v>2</v>
      </c>
      <c r="AQ1068" s="502">
        <v>7</v>
      </c>
      <c r="AR1068" s="502">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02">
        <f ca="1">COUNTIF(INDIRECT("H"&amp;(ROW()+12*(($AO1068-1)*3+$AP1068)-ROW())/12+5):INDIRECT("S"&amp;(ROW()+12*(($AO1068-1)*3+$AP1068)-ROW())/12+5),AR1068)</f>
        <v>0</v>
      </c>
      <c r="AV1068" s="502">
        <f ca="1">IF(AND(AR1068&gt;0,AS1068&gt;0),COUNTIF(AV$6:AV1067,"&gt;0")+1,0)</f>
        <v>0</v>
      </c>
    </row>
    <row r="1069" spans="41:48">
      <c r="AO1069" s="502">
        <v>30</v>
      </c>
      <c r="AP1069" s="502">
        <v>2</v>
      </c>
      <c r="AQ1069" s="502">
        <v>8</v>
      </c>
      <c r="AR1069" s="502">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02">
        <f ca="1">COUNTIF(INDIRECT("H"&amp;(ROW()+12*(($AO1069-1)*3+$AP1069)-ROW())/12+5):INDIRECT("S"&amp;(ROW()+12*(($AO1069-1)*3+$AP1069)-ROW())/12+5),AR1069)</f>
        <v>0</v>
      </c>
      <c r="AV1069" s="502">
        <f ca="1">IF(AND(AR1069&gt;0,AS1069&gt;0),COUNTIF(AV$6:AV1068,"&gt;0")+1,0)</f>
        <v>0</v>
      </c>
    </row>
    <row r="1070" spans="41:48">
      <c r="AO1070" s="502">
        <v>30</v>
      </c>
      <c r="AP1070" s="502">
        <v>2</v>
      </c>
      <c r="AQ1070" s="502">
        <v>9</v>
      </c>
      <c r="AR1070" s="502">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02">
        <f ca="1">COUNTIF(INDIRECT("H"&amp;(ROW()+12*(($AO1070-1)*3+$AP1070)-ROW())/12+5):INDIRECT("S"&amp;(ROW()+12*(($AO1070-1)*3+$AP1070)-ROW())/12+5),AR1070)</f>
        <v>0</v>
      </c>
      <c r="AV1070" s="502">
        <f ca="1">IF(AND(AR1070&gt;0,AS1070&gt;0),COUNTIF(AV$6:AV1069,"&gt;0")+1,0)</f>
        <v>0</v>
      </c>
    </row>
    <row r="1071" spans="41:48">
      <c r="AO1071" s="502">
        <v>30</v>
      </c>
      <c r="AP1071" s="502">
        <v>2</v>
      </c>
      <c r="AQ1071" s="502">
        <v>10</v>
      </c>
      <c r="AR1071" s="502">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02">
        <f ca="1">COUNTIF(INDIRECT("H"&amp;(ROW()+12*(($AO1071-1)*3+$AP1071)-ROW())/12+5):INDIRECT("S"&amp;(ROW()+12*(($AO1071-1)*3+$AP1071)-ROW())/12+5),AR1071)</f>
        <v>0</v>
      </c>
      <c r="AV1071" s="502">
        <f ca="1">IF(AND(AR1071&gt;0,AS1071&gt;0),COUNTIF(AV$6:AV1070,"&gt;0")+1,0)</f>
        <v>0</v>
      </c>
    </row>
    <row r="1072" spans="41:48">
      <c r="AO1072" s="502">
        <v>30</v>
      </c>
      <c r="AP1072" s="502">
        <v>2</v>
      </c>
      <c r="AQ1072" s="502">
        <v>11</v>
      </c>
      <c r="AR1072" s="502">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02">
        <f ca="1">COUNTIF(INDIRECT("H"&amp;(ROW()+12*(($AO1072-1)*3+$AP1072)-ROW())/12+5):INDIRECT("S"&amp;(ROW()+12*(($AO1072-1)*3+$AP1072)-ROW())/12+5),AR1072)</f>
        <v>0</v>
      </c>
      <c r="AV1072" s="502">
        <f ca="1">IF(AND(AR1072&gt;0,AS1072&gt;0),COUNTIF(AV$6:AV1071,"&gt;0")+1,0)</f>
        <v>0</v>
      </c>
    </row>
    <row r="1073" spans="41:48">
      <c r="AO1073" s="502">
        <v>30</v>
      </c>
      <c r="AP1073" s="502">
        <v>2</v>
      </c>
      <c r="AQ1073" s="502">
        <v>12</v>
      </c>
      <c r="AR1073" s="502">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02">
        <f ca="1">COUNTIF(INDIRECT("H"&amp;(ROW()+12*(($AO1073-1)*3+$AP1073)-ROW())/12+5):INDIRECT("S"&amp;(ROW()+12*(($AO1073-1)*3+$AP1073)-ROW())/12+5),AR1073)</f>
        <v>0</v>
      </c>
      <c r="AV1073" s="502">
        <f ca="1">IF(AND(AR1073&gt;0,AS1073&gt;0),COUNTIF(AV$6:AV1072,"&gt;0")+1,0)</f>
        <v>0</v>
      </c>
    </row>
    <row r="1074" spans="41:48">
      <c r="AO1074" s="502">
        <v>30</v>
      </c>
      <c r="AP1074" s="502">
        <v>3</v>
      </c>
      <c r="AQ1074" s="502">
        <v>1</v>
      </c>
      <c r="AR1074" s="502">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02">
        <f ca="1">COUNTIF(INDIRECT("H"&amp;(ROW()+12*(($AO1074-1)*3+$AP1074)-ROW())/12+5):INDIRECT("S"&amp;(ROW()+12*(($AO1074-1)*3+$AP1074)-ROW())/12+5),AR1074)</f>
        <v>0</v>
      </c>
      <c r="AV1074" s="502">
        <f ca="1">IF(AND(AR1074&gt;0,AS1074&gt;0),COUNTIF(AV$6:AV1073,"&gt;0")+1,0)</f>
        <v>0</v>
      </c>
    </row>
    <row r="1075" spans="41:48">
      <c r="AO1075" s="502">
        <v>30</v>
      </c>
      <c r="AP1075" s="502">
        <v>3</v>
      </c>
      <c r="AQ1075" s="502">
        <v>2</v>
      </c>
      <c r="AR1075" s="502">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02">
        <f ca="1">COUNTIF(INDIRECT("H"&amp;(ROW()+12*(($AO1075-1)*3+$AP1075)-ROW())/12+5):INDIRECT("S"&amp;(ROW()+12*(($AO1075-1)*3+$AP1075)-ROW())/12+5),AR1075)</f>
        <v>0</v>
      </c>
      <c r="AV1075" s="502">
        <f ca="1">IF(AND(AR1075&gt;0,AS1075&gt;0),COUNTIF(AV$6:AV1074,"&gt;0")+1,0)</f>
        <v>0</v>
      </c>
    </row>
    <row r="1076" spans="41:48">
      <c r="AO1076" s="502">
        <v>30</v>
      </c>
      <c r="AP1076" s="502">
        <v>3</v>
      </c>
      <c r="AQ1076" s="502">
        <v>3</v>
      </c>
      <c r="AR1076" s="502">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02">
        <f ca="1">COUNTIF(INDIRECT("H"&amp;(ROW()+12*(($AO1076-1)*3+$AP1076)-ROW())/12+5):INDIRECT("S"&amp;(ROW()+12*(($AO1076-1)*3+$AP1076)-ROW())/12+5),AR1076)</f>
        <v>0</v>
      </c>
      <c r="AV1076" s="502">
        <f ca="1">IF(AND(AR1076&gt;0,AS1076&gt;0),COUNTIF(AV$6:AV1075,"&gt;0")+1,0)</f>
        <v>0</v>
      </c>
    </row>
    <row r="1077" spans="41:48">
      <c r="AO1077" s="502">
        <v>30</v>
      </c>
      <c r="AP1077" s="502">
        <v>3</v>
      </c>
      <c r="AQ1077" s="502">
        <v>4</v>
      </c>
      <c r="AR1077" s="502">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02">
        <f ca="1">COUNTIF(INDIRECT("H"&amp;(ROW()+12*(($AO1077-1)*3+$AP1077)-ROW())/12+5):INDIRECT("S"&amp;(ROW()+12*(($AO1077-1)*3+$AP1077)-ROW())/12+5),AR1077)</f>
        <v>0</v>
      </c>
      <c r="AV1077" s="502">
        <f ca="1">IF(AND(AR1077&gt;0,AS1077&gt;0),COUNTIF(AV$6:AV1076,"&gt;0")+1,0)</f>
        <v>0</v>
      </c>
    </row>
    <row r="1078" spans="41:48">
      <c r="AO1078" s="502">
        <v>30</v>
      </c>
      <c r="AP1078" s="502">
        <v>3</v>
      </c>
      <c r="AQ1078" s="502">
        <v>5</v>
      </c>
      <c r="AR1078" s="502">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02">
        <f ca="1">COUNTIF(INDIRECT("H"&amp;(ROW()+12*(($AO1078-1)*3+$AP1078)-ROW())/12+5):INDIRECT("S"&amp;(ROW()+12*(($AO1078-1)*3+$AP1078)-ROW())/12+5),AR1078)</f>
        <v>0</v>
      </c>
      <c r="AV1078" s="502">
        <f ca="1">IF(AND(AR1078&gt;0,AS1078&gt;0),COUNTIF(AV$6:AV1077,"&gt;0")+1,0)</f>
        <v>0</v>
      </c>
    </row>
    <row r="1079" spans="41:48">
      <c r="AO1079" s="502">
        <v>30</v>
      </c>
      <c r="AP1079" s="502">
        <v>3</v>
      </c>
      <c r="AQ1079" s="502">
        <v>6</v>
      </c>
      <c r="AR1079" s="502">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02">
        <f ca="1">COUNTIF(INDIRECT("H"&amp;(ROW()+12*(($AO1079-1)*3+$AP1079)-ROW())/12+5):INDIRECT("S"&amp;(ROW()+12*(($AO1079-1)*3+$AP1079)-ROW())/12+5),AR1079)</f>
        <v>0</v>
      </c>
      <c r="AV1079" s="502">
        <f ca="1">IF(AND(AR1079&gt;0,AS1079&gt;0),COUNTIF(AV$6:AV1078,"&gt;0")+1,0)</f>
        <v>0</v>
      </c>
    </row>
    <row r="1080" spans="41:48">
      <c r="AO1080" s="502">
        <v>30</v>
      </c>
      <c r="AP1080" s="502">
        <v>3</v>
      </c>
      <c r="AQ1080" s="502">
        <v>7</v>
      </c>
      <c r="AR1080" s="502">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02">
        <f ca="1">COUNTIF(INDIRECT("H"&amp;(ROW()+12*(($AO1080-1)*3+$AP1080)-ROW())/12+5):INDIRECT("S"&amp;(ROW()+12*(($AO1080-1)*3+$AP1080)-ROW())/12+5),AR1080)</f>
        <v>0</v>
      </c>
      <c r="AV1080" s="502">
        <f ca="1">IF(AND(AR1080&gt;0,AS1080&gt;0),COUNTIF(AV$6:AV1079,"&gt;0")+1,0)</f>
        <v>0</v>
      </c>
    </row>
    <row r="1081" spans="41:48">
      <c r="AO1081" s="502">
        <v>30</v>
      </c>
      <c r="AP1081" s="502">
        <v>3</v>
      </c>
      <c r="AQ1081" s="502">
        <v>8</v>
      </c>
      <c r="AR1081" s="502">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02">
        <f ca="1">COUNTIF(INDIRECT("H"&amp;(ROW()+12*(($AO1081-1)*3+$AP1081)-ROW())/12+5):INDIRECT("S"&amp;(ROW()+12*(($AO1081-1)*3+$AP1081)-ROW())/12+5),AR1081)</f>
        <v>0</v>
      </c>
      <c r="AV1081" s="502">
        <f ca="1">IF(AND(AR1081&gt;0,AS1081&gt;0),COUNTIF(AV$6:AV1080,"&gt;0")+1,0)</f>
        <v>0</v>
      </c>
    </row>
    <row r="1082" spans="41:48">
      <c r="AO1082" s="502">
        <v>30</v>
      </c>
      <c r="AP1082" s="502">
        <v>3</v>
      </c>
      <c r="AQ1082" s="502">
        <v>9</v>
      </c>
      <c r="AR1082" s="502">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02">
        <f ca="1">COUNTIF(INDIRECT("H"&amp;(ROW()+12*(($AO1082-1)*3+$AP1082)-ROW())/12+5):INDIRECT("S"&amp;(ROW()+12*(($AO1082-1)*3+$AP1082)-ROW())/12+5),AR1082)</f>
        <v>0</v>
      </c>
      <c r="AV1082" s="502">
        <f ca="1">IF(AND(AR1082&gt;0,AS1082&gt;0),COUNTIF(AV$6:AV1081,"&gt;0")+1,0)</f>
        <v>0</v>
      </c>
    </row>
    <row r="1083" spans="41:48">
      <c r="AO1083" s="502">
        <v>30</v>
      </c>
      <c r="AP1083" s="502">
        <v>3</v>
      </c>
      <c r="AQ1083" s="502">
        <v>10</v>
      </c>
      <c r="AR1083" s="502">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02">
        <f ca="1">COUNTIF(INDIRECT("H"&amp;(ROW()+12*(($AO1083-1)*3+$AP1083)-ROW())/12+5):INDIRECT("S"&amp;(ROW()+12*(($AO1083-1)*3+$AP1083)-ROW())/12+5),AR1083)</f>
        <v>0</v>
      </c>
      <c r="AV1083" s="502">
        <f ca="1">IF(AND(AR1083&gt;0,AS1083&gt;0),COUNTIF(AV$6:AV1082,"&gt;0")+1,0)</f>
        <v>0</v>
      </c>
    </row>
    <row r="1084" spans="41:48">
      <c r="AO1084" s="502">
        <v>30</v>
      </c>
      <c r="AP1084" s="502">
        <v>3</v>
      </c>
      <c r="AQ1084" s="502">
        <v>11</v>
      </c>
      <c r="AR1084" s="502">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02">
        <f ca="1">COUNTIF(INDIRECT("H"&amp;(ROW()+12*(($AO1084-1)*3+$AP1084)-ROW())/12+5):INDIRECT("S"&amp;(ROW()+12*(($AO1084-1)*3+$AP1084)-ROW())/12+5),AR1084)</f>
        <v>0</v>
      </c>
      <c r="AV1084" s="502">
        <f ca="1">IF(AND(AR1084&gt;0,AS1084&gt;0),COUNTIF(AV$6:AV1083,"&gt;0")+1,0)</f>
        <v>0</v>
      </c>
    </row>
    <row r="1085" spans="41:48">
      <c r="AO1085" s="502">
        <v>30</v>
      </c>
      <c r="AP1085" s="502">
        <v>3</v>
      </c>
      <c r="AQ1085" s="502">
        <v>12</v>
      </c>
      <c r="AR1085" s="502">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02">
        <f ca="1">COUNTIF(INDIRECT("H"&amp;(ROW()+12*(($AO1085-1)*3+$AP1085)-ROW())/12+5):INDIRECT("S"&amp;(ROW()+12*(($AO1085-1)*3+$AP1085)-ROW())/12+5),AR1085)</f>
        <v>0</v>
      </c>
      <c r="AV1085" s="502">
        <f ca="1">IF(AND(AR1085&gt;0,AS1085&gt;0),COUNTIF(AV$6:AV1084,"&gt;0")+1,0)</f>
        <v>0</v>
      </c>
    </row>
  </sheetData>
  <sheetProtection algorithmName="SHA-512" hashValue="+0h9hhh2FYnbzH+ip1eCvOjIkKiuXrbECQ9R8pKleY7XITxb2T/kbMuzsuE5V8svR75XsZXuGmGYM8JHO6r06w==" saltValue="TTMvLtl09LBTX4sR3UU6QQ=="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413</v>
      </c>
      <c r="F2" s="144" t="s">
        <v>105</v>
      </c>
    </row>
    <row r="3" spans="2:8">
      <c r="B3" s="142" t="s">
        <v>431</v>
      </c>
      <c r="C3" s="143">
        <v>40000</v>
      </c>
      <c r="D3" s="143"/>
      <c r="E3" s="142" t="s">
        <v>440</v>
      </c>
      <c r="F3" s="55" t="s">
        <v>328</v>
      </c>
      <c r="H3" s="142" t="s">
        <v>439</v>
      </c>
    </row>
    <row r="4" spans="2:8">
      <c r="B4" s="142" t="s">
        <v>429</v>
      </c>
      <c r="C4" s="143">
        <v>5000</v>
      </c>
      <c r="D4" s="143"/>
      <c r="E4" s="142" t="s">
        <v>438</v>
      </c>
      <c r="F4" s="55" t="s">
        <v>329</v>
      </c>
      <c r="H4" s="142" t="s">
        <v>437</v>
      </c>
    </row>
    <row r="5" spans="2:8">
      <c r="B5" s="142" t="s">
        <v>436</v>
      </c>
      <c r="C5" s="143">
        <v>40000</v>
      </c>
      <c r="E5" s="142" t="s">
        <v>435</v>
      </c>
      <c r="F5" s="55" t="s">
        <v>330</v>
      </c>
      <c r="H5" s="142" t="s">
        <v>434</v>
      </c>
    </row>
    <row r="6" spans="2:8">
      <c r="E6" s="142" t="s">
        <v>433</v>
      </c>
      <c r="F6" s="55" t="s">
        <v>331</v>
      </c>
      <c r="H6" s="142" t="s">
        <v>432</v>
      </c>
    </row>
    <row r="7" spans="2:8">
      <c r="E7" s="142" t="s">
        <v>431</v>
      </c>
      <c r="F7" s="55" t="s">
        <v>332</v>
      </c>
      <c r="H7" s="142" t="s">
        <v>430</v>
      </c>
    </row>
    <row r="8" spans="2:8">
      <c r="E8" s="142" t="s">
        <v>429</v>
      </c>
      <c r="F8" s="55" t="s">
        <v>87</v>
      </c>
    </row>
    <row r="9" spans="2:8">
      <c r="F9" s="55" t="s">
        <v>121</v>
      </c>
    </row>
    <row r="10" spans="2:8">
      <c r="F10" s="55" t="s">
        <v>333</v>
      </c>
    </row>
    <row r="11" spans="2:8">
      <c r="F11" s="55" t="s">
        <v>86</v>
      </c>
    </row>
    <row r="12" spans="2:8">
      <c r="F12" s="55" t="s">
        <v>334</v>
      </c>
    </row>
    <row r="13" spans="2:8">
      <c r="F13" s="55" t="s">
        <v>335</v>
      </c>
    </row>
    <row r="14" spans="2:8">
      <c r="F14" s="55" t="s">
        <v>336</v>
      </c>
    </row>
    <row r="15" spans="2:8">
      <c r="F15" s="55" t="s">
        <v>337</v>
      </c>
    </row>
  </sheetData>
  <phoneticPr fontId="1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AE9" sqref="AE9:AG9"/>
    </sheetView>
  </sheetViews>
  <sheetFormatPr defaultColWidth="9" defaultRowHeight="14.25"/>
  <cols>
    <col min="1" max="1" width="5.625" style="512" customWidth="1"/>
    <col min="2" max="4" width="3.125" style="512" customWidth="1"/>
    <col min="5" max="6" width="3.25" style="512" customWidth="1"/>
    <col min="7" max="9" width="3.75" style="512" customWidth="1"/>
    <col min="10" max="10" width="9.75" style="515" customWidth="1"/>
    <col min="11" max="14" width="3.25" style="512" customWidth="1"/>
    <col min="15" max="17" width="2.875" style="512" customWidth="1"/>
    <col min="18" max="19" width="3" style="512" customWidth="1"/>
    <col min="20" max="20" width="4.625" style="512" customWidth="1"/>
    <col min="21" max="22" width="3" style="512" customWidth="1"/>
    <col min="23" max="23" width="4.625" style="512" customWidth="1"/>
    <col min="24" max="25" width="3" style="512" customWidth="1"/>
    <col min="26" max="29" width="2.875" style="512" customWidth="1"/>
    <col min="30" max="30" width="2.625" style="512" customWidth="1"/>
    <col min="31" max="33" width="2.875" style="512" customWidth="1"/>
    <col min="34" max="35" width="3" style="512" customWidth="1"/>
    <col min="36" max="36" width="4.625" style="512" customWidth="1"/>
    <col min="37" max="38" width="3" style="512" customWidth="1"/>
    <col min="39" max="39" width="4.625" style="512" customWidth="1"/>
    <col min="40" max="41" width="3" style="512" customWidth="1"/>
    <col min="42" max="45" width="2.875" style="512" customWidth="1"/>
    <col min="46" max="46" width="2.625" style="512" customWidth="1"/>
    <col min="47" max="49" width="2.875" style="512" customWidth="1"/>
    <col min="50" max="51" width="3" style="512" customWidth="1"/>
    <col min="52" max="52" width="4.625" style="512" customWidth="1"/>
    <col min="53" max="54" width="3" style="512" customWidth="1"/>
    <col min="55" max="55" width="4.625" style="512" customWidth="1"/>
    <col min="56" max="57" width="3" style="512" customWidth="1"/>
    <col min="58" max="61" width="2.875" style="512" customWidth="1"/>
    <col min="62" max="62" width="2.625" style="512" customWidth="1"/>
    <col min="63" max="65" width="2.875" style="512" customWidth="1"/>
    <col min="66" max="67" width="3" style="512" customWidth="1"/>
    <col min="68" max="68" width="4.625" style="512" customWidth="1"/>
    <col min="69" max="70" width="3" style="512" customWidth="1"/>
    <col min="71" max="71" width="4.625" style="512" customWidth="1"/>
    <col min="72" max="73" width="3" style="512" customWidth="1"/>
    <col min="74" max="77" width="2.875" style="512" customWidth="1"/>
    <col min="78" max="78" width="2.625" style="512" customWidth="1"/>
    <col min="79" max="79" width="13" style="512" customWidth="1"/>
    <col min="80" max="80" width="22.25" style="512" customWidth="1"/>
    <col min="81" max="81" width="9" style="512" customWidth="1"/>
    <col min="82" max="16384" width="9" style="512"/>
  </cols>
  <sheetData>
    <row r="1" spans="1:82" ht="20.25" customHeight="1">
      <c r="A1" s="316" t="s">
        <v>187</v>
      </c>
      <c r="B1" s="317"/>
      <c r="C1" s="318"/>
      <c r="D1" s="318"/>
      <c r="E1" s="318"/>
      <c r="F1" s="318"/>
      <c r="G1" s="318"/>
      <c r="H1" s="318"/>
      <c r="I1" s="318"/>
      <c r="J1" s="317"/>
      <c r="K1" s="318"/>
      <c r="L1" s="318"/>
      <c r="M1" s="318"/>
      <c r="N1" s="31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1473" t="s">
        <v>98</v>
      </c>
      <c r="BD1" s="1474"/>
      <c r="BE1" s="1474"/>
      <c r="BF1" s="1474"/>
      <c r="BG1" s="1474"/>
      <c r="BH1" s="1474"/>
      <c r="BI1" s="1474"/>
      <c r="BJ1" s="1474"/>
      <c r="BK1" s="1475" t="s">
        <v>64</v>
      </c>
      <c r="BL1" s="1476"/>
      <c r="BM1" s="1476"/>
      <c r="BN1" s="1476"/>
      <c r="BO1" s="1476"/>
      <c r="BP1" s="1476">
        <f>①入力シート!E5</f>
        <v>0</v>
      </c>
      <c r="BQ1" s="1476"/>
      <c r="BR1" s="1476"/>
      <c r="BS1" s="1476"/>
      <c r="BT1" s="1476"/>
      <c r="BU1" s="1476"/>
      <c r="BV1" s="1476"/>
      <c r="BW1" s="1476" t="s">
        <v>63</v>
      </c>
      <c r="BX1" s="1476"/>
      <c r="BY1" s="1476"/>
      <c r="BZ1" s="1477"/>
      <c r="CA1" s="318"/>
      <c r="CB1" s="318"/>
      <c r="CC1" s="511"/>
      <c r="CD1" s="511"/>
    </row>
    <row r="2" spans="1:82" ht="20.25" customHeight="1">
      <c r="A2" s="316"/>
      <c r="B2" s="317"/>
      <c r="C2" s="318"/>
      <c r="D2" s="318"/>
      <c r="E2" s="318"/>
      <c r="F2" s="318"/>
      <c r="G2" s="318"/>
      <c r="H2" s="318"/>
      <c r="I2" s="318"/>
      <c r="J2" s="317"/>
      <c r="K2" s="318"/>
      <c r="L2" s="318"/>
      <c r="M2" s="318"/>
      <c r="N2" s="318"/>
      <c r="O2" s="318"/>
      <c r="P2" s="318"/>
      <c r="Q2" s="318"/>
      <c r="R2" s="318"/>
      <c r="S2" s="318"/>
      <c r="T2" s="318"/>
      <c r="U2" s="318"/>
      <c r="V2" s="318"/>
      <c r="W2" s="318"/>
      <c r="X2" s="318"/>
      <c r="Y2" s="318"/>
      <c r="Z2" s="318"/>
      <c r="AA2" s="318"/>
      <c r="AB2" s="318"/>
      <c r="AC2" s="318"/>
      <c r="AD2" s="318"/>
      <c r="AE2" s="319"/>
      <c r="AF2" s="319"/>
      <c r="AG2" s="319"/>
      <c r="AH2" s="319"/>
      <c r="AI2" s="319"/>
      <c r="AJ2" s="319"/>
      <c r="AK2" s="319"/>
      <c r="AL2" s="319"/>
      <c r="AM2" s="319"/>
      <c r="AN2" s="319"/>
      <c r="AO2" s="319"/>
      <c r="AP2" s="319"/>
      <c r="AQ2" s="319"/>
      <c r="AR2" s="319"/>
      <c r="AS2" s="319"/>
      <c r="AT2" s="319"/>
      <c r="AU2" s="318"/>
      <c r="AV2" s="318"/>
      <c r="AW2" s="318"/>
      <c r="AX2" s="318"/>
      <c r="AY2" s="318"/>
      <c r="AZ2" s="318"/>
      <c r="BA2" s="318"/>
      <c r="BB2" s="318"/>
      <c r="BC2" s="1478" t="s">
        <v>233</v>
      </c>
      <c r="BD2" s="1479"/>
      <c r="BE2" s="1479"/>
      <c r="BF2" s="1479"/>
      <c r="BG2" s="1479"/>
      <c r="BH2" s="1479"/>
      <c r="BI2" s="1479"/>
      <c r="BJ2" s="1479"/>
      <c r="BK2" s="1480">
        <f>①入力シート!D7</f>
        <v>0</v>
      </c>
      <c r="BL2" s="1480"/>
      <c r="BM2" s="1480"/>
      <c r="BN2" s="1480"/>
      <c r="BO2" s="1480"/>
      <c r="BP2" s="1480"/>
      <c r="BQ2" s="1480"/>
      <c r="BR2" s="1480"/>
      <c r="BS2" s="1480"/>
      <c r="BT2" s="1480"/>
      <c r="BU2" s="1480"/>
      <c r="BV2" s="1480"/>
      <c r="BW2" s="1480"/>
      <c r="BX2" s="1480"/>
      <c r="BY2" s="1480"/>
      <c r="BZ2" s="1481"/>
      <c r="CA2" s="318"/>
      <c r="CB2" s="318"/>
      <c r="CC2" s="511"/>
      <c r="CD2" s="511"/>
    </row>
    <row r="3" spans="1:82" ht="30" customHeight="1" thickBot="1">
      <c r="A3" s="320" t="s">
        <v>362</v>
      </c>
      <c r="B3" s="321"/>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c r="AO3" s="318"/>
      <c r="AP3" s="318"/>
      <c r="AQ3" s="318"/>
      <c r="AR3" s="318"/>
      <c r="AS3" s="318"/>
      <c r="AT3" s="318"/>
      <c r="AU3" s="318"/>
      <c r="AV3" s="318"/>
      <c r="AW3" s="318"/>
      <c r="AX3" s="318"/>
      <c r="AY3" s="318"/>
      <c r="AZ3" s="318"/>
      <c r="BA3" s="318"/>
      <c r="BB3" s="318"/>
      <c r="BC3" s="1482" t="s">
        <v>188</v>
      </c>
      <c r="BD3" s="1483"/>
      <c r="BE3" s="1483"/>
      <c r="BF3" s="1483"/>
      <c r="BG3" s="1483"/>
      <c r="BH3" s="1483"/>
      <c r="BI3" s="1483"/>
      <c r="BJ3" s="1483"/>
      <c r="BK3" s="1484">
        <f>①入力シート!D8</f>
        <v>0</v>
      </c>
      <c r="BL3" s="1484"/>
      <c r="BM3" s="1484"/>
      <c r="BN3" s="1484"/>
      <c r="BO3" s="1484"/>
      <c r="BP3" s="1484"/>
      <c r="BQ3" s="1484"/>
      <c r="BR3" s="1484"/>
      <c r="BS3" s="1484"/>
      <c r="BT3" s="1484"/>
      <c r="BU3" s="1484"/>
      <c r="BV3" s="1484"/>
      <c r="BW3" s="1484"/>
      <c r="BX3" s="1484"/>
      <c r="BY3" s="1484"/>
      <c r="BZ3" s="1485"/>
      <c r="CA3" s="318"/>
      <c r="CB3" s="318"/>
      <c r="CC3" s="511"/>
      <c r="CD3" s="511"/>
    </row>
    <row r="4" spans="1:82" ht="34.5" customHeight="1" thickBot="1">
      <c r="A4" s="1421" t="s">
        <v>189</v>
      </c>
      <c r="B4" s="1421"/>
      <c r="C4" s="1486"/>
      <c r="D4" s="1486"/>
      <c r="E4" s="1486"/>
      <c r="F4" s="1486"/>
      <c r="G4" s="1486"/>
      <c r="H4" s="1486"/>
      <c r="I4" s="1486"/>
      <c r="J4" s="1486"/>
      <c r="K4" s="1486"/>
      <c r="L4" s="1486"/>
      <c r="M4" s="1486"/>
      <c r="N4" s="1486"/>
      <c r="O4" s="1486"/>
      <c r="P4" s="1486"/>
      <c r="Q4" s="1486"/>
      <c r="R4" s="1486"/>
      <c r="S4" s="1486"/>
      <c r="T4" s="1486"/>
      <c r="U4" s="1486"/>
      <c r="V4" s="1486"/>
      <c r="W4" s="1486"/>
      <c r="X4" s="1486"/>
      <c r="Y4" s="1486"/>
      <c r="Z4" s="1486"/>
      <c r="AA4" s="1486"/>
      <c r="AB4" s="1486"/>
      <c r="AC4" s="1486"/>
      <c r="AD4" s="1486"/>
      <c r="AE4" s="1487"/>
      <c r="AF4" s="1487"/>
      <c r="AG4" s="1487"/>
      <c r="AH4" s="1487"/>
      <c r="AI4" s="1487"/>
      <c r="AJ4" s="1487"/>
      <c r="AK4" s="1487"/>
      <c r="AL4" s="1487"/>
      <c r="AM4" s="1487"/>
      <c r="AN4" s="1487"/>
      <c r="AO4" s="1487"/>
      <c r="AP4" s="1487"/>
      <c r="AQ4" s="1487"/>
      <c r="AR4" s="1487"/>
      <c r="AS4" s="1487"/>
      <c r="AT4" s="1487"/>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18"/>
      <c r="CB4" s="318"/>
      <c r="CC4" s="511"/>
      <c r="CD4" s="511"/>
    </row>
    <row r="5" spans="1:82" s="514" customFormat="1" ht="31.5" customHeight="1">
      <c r="A5" s="1422" t="s">
        <v>83</v>
      </c>
      <c r="B5" s="1424" t="s">
        <v>190</v>
      </c>
      <c r="C5" s="1425"/>
      <c r="D5" s="1425"/>
      <c r="E5" s="1425"/>
      <c r="F5" s="1426"/>
      <c r="G5" s="1424" t="s">
        <v>191</v>
      </c>
      <c r="H5" s="1425"/>
      <c r="I5" s="1426"/>
      <c r="J5" s="1430" t="s">
        <v>192</v>
      </c>
      <c r="K5" s="1432" t="s">
        <v>193</v>
      </c>
      <c r="L5" s="1433"/>
      <c r="M5" s="1433"/>
      <c r="N5" s="1466"/>
      <c r="O5" s="1468" t="s">
        <v>194</v>
      </c>
      <c r="P5" s="1439"/>
      <c r="Q5" s="1439"/>
      <c r="R5" s="1439"/>
      <c r="S5" s="1439"/>
      <c r="T5" s="1439"/>
      <c r="U5" s="1439"/>
      <c r="V5" s="1439"/>
      <c r="W5" s="1439"/>
      <c r="X5" s="1439"/>
      <c r="Y5" s="1439"/>
      <c r="Z5" s="1439"/>
      <c r="AA5" s="1439"/>
      <c r="AB5" s="1439"/>
      <c r="AC5" s="1439"/>
      <c r="AD5" s="1439"/>
      <c r="AE5" s="1439"/>
      <c r="AF5" s="1439"/>
      <c r="AG5" s="1439"/>
      <c r="AH5" s="1439"/>
      <c r="AI5" s="1439"/>
      <c r="AJ5" s="1439"/>
      <c r="AK5" s="1439"/>
      <c r="AL5" s="1439"/>
      <c r="AM5" s="1439"/>
      <c r="AN5" s="1439"/>
      <c r="AO5" s="1439"/>
      <c r="AP5" s="1439"/>
      <c r="AQ5" s="1439"/>
      <c r="AR5" s="1439"/>
      <c r="AS5" s="1439"/>
      <c r="AT5" s="1440"/>
      <c r="AU5" s="1468" t="s">
        <v>363</v>
      </c>
      <c r="AV5" s="1439"/>
      <c r="AW5" s="1439"/>
      <c r="AX5" s="1439"/>
      <c r="AY5" s="1439"/>
      <c r="AZ5" s="1439"/>
      <c r="BA5" s="1439"/>
      <c r="BB5" s="1439"/>
      <c r="BC5" s="1439"/>
      <c r="BD5" s="1439"/>
      <c r="BE5" s="1439"/>
      <c r="BF5" s="1439"/>
      <c r="BG5" s="1439"/>
      <c r="BH5" s="1439"/>
      <c r="BI5" s="1439"/>
      <c r="BJ5" s="1439"/>
      <c r="BK5" s="1439"/>
      <c r="BL5" s="1439"/>
      <c r="BM5" s="1439"/>
      <c r="BN5" s="1439"/>
      <c r="BO5" s="1439"/>
      <c r="BP5" s="1439"/>
      <c r="BQ5" s="1439"/>
      <c r="BR5" s="1439"/>
      <c r="BS5" s="1439"/>
      <c r="BT5" s="1439"/>
      <c r="BU5" s="1439"/>
      <c r="BV5" s="1439"/>
      <c r="BW5" s="1439"/>
      <c r="BX5" s="1439"/>
      <c r="BY5" s="1439"/>
      <c r="BZ5" s="1440"/>
      <c r="CA5" s="1469" t="s">
        <v>74</v>
      </c>
      <c r="CB5" s="1470"/>
      <c r="CC5" s="513"/>
      <c r="CD5" s="513"/>
    </row>
    <row r="6" spans="1:82" s="514" customFormat="1" ht="31.5" customHeight="1" thickBot="1">
      <c r="A6" s="1423"/>
      <c r="B6" s="1427"/>
      <c r="C6" s="1428"/>
      <c r="D6" s="1428"/>
      <c r="E6" s="1428"/>
      <c r="F6" s="1429"/>
      <c r="G6" s="1427"/>
      <c r="H6" s="1428"/>
      <c r="I6" s="1429"/>
      <c r="J6" s="1431"/>
      <c r="K6" s="1435"/>
      <c r="L6" s="1436"/>
      <c r="M6" s="1436"/>
      <c r="N6" s="1467"/>
      <c r="O6" s="323"/>
      <c r="P6" s="324"/>
      <c r="Q6" s="324"/>
      <c r="R6" s="324"/>
      <c r="S6" s="324"/>
      <c r="T6" s="324"/>
      <c r="U6" s="324"/>
      <c r="V6" s="324"/>
      <c r="W6" s="324"/>
      <c r="X6" s="324"/>
      <c r="Y6" s="324"/>
      <c r="Z6" s="324"/>
      <c r="AA6" s="324"/>
      <c r="AB6" s="324"/>
      <c r="AC6" s="324"/>
      <c r="AD6" s="324"/>
      <c r="AE6" s="1443" t="s">
        <v>195</v>
      </c>
      <c r="AF6" s="1471"/>
      <c r="AG6" s="1471"/>
      <c r="AH6" s="1471"/>
      <c r="AI6" s="1471"/>
      <c r="AJ6" s="1471"/>
      <c r="AK6" s="1471"/>
      <c r="AL6" s="1471"/>
      <c r="AM6" s="1471"/>
      <c r="AN6" s="1471"/>
      <c r="AO6" s="1471"/>
      <c r="AP6" s="1471"/>
      <c r="AQ6" s="1471"/>
      <c r="AR6" s="1471"/>
      <c r="AS6" s="1471"/>
      <c r="AT6" s="1472"/>
      <c r="AU6" s="323"/>
      <c r="AV6" s="324"/>
      <c r="AW6" s="324"/>
      <c r="AX6" s="324"/>
      <c r="AY6" s="324"/>
      <c r="AZ6" s="324"/>
      <c r="BA6" s="324"/>
      <c r="BB6" s="324"/>
      <c r="BC6" s="324"/>
      <c r="BD6" s="324"/>
      <c r="BE6" s="324"/>
      <c r="BF6" s="324"/>
      <c r="BG6" s="324"/>
      <c r="BH6" s="324"/>
      <c r="BI6" s="324"/>
      <c r="BJ6" s="324"/>
      <c r="BK6" s="1443" t="s">
        <v>195</v>
      </c>
      <c r="BL6" s="1471"/>
      <c r="BM6" s="1471"/>
      <c r="BN6" s="1471"/>
      <c r="BO6" s="1471"/>
      <c r="BP6" s="1471"/>
      <c r="BQ6" s="1471"/>
      <c r="BR6" s="1471"/>
      <c r="BS6" s="1471"/>
      <c r="BT6" s="1471"/>
      <c r="BU6" s="1471"/>
      <c r="BV6" s="1471"/>
      <c r="BW6" s="1471"/>
      <c r="BX6" s="1471"/>
      <c r="BY6" s="1471"/>
      <c r="BZ6" s="1472"/>
      <c r="CA6" s="325"/>
      <c r="CB6" s="326" t="s">
        <v>196</v>
      </c>
      <c r="CC6" s="513"/>
      <c r="CD6" s="513"/>
    </row>
    <row r="7" spans="1:82" s="515" customFormat="1" ht="26.1" customHeight="1">
      <c r="A7" s="327" t="s">
        <v>197</v>
      </c>
      <c r="B7" s="1465" t="s">
        <v>198</v>
      </c>
      <c r="C7" s="1460"/>
      <c r="D7" s="1460"/>
      <c r="E7" s="1460"/>
      <c r="F7" s="1460"/>
      <c r="G7" s="1459" t="s">
        <v>199</v>
      </c>
      <c r="H7" s="1460"/>
      <c r="I7" s="1460"/>
      <c r="J7" s="328">
        <v>9</v>
      </c>
      <c r="K7" s="1459" t="s">
        <v>4</v>
      </c>
      <c r="L7" s="1460"/>
      <c r="M7" s="1460"/>
      <c r="N7" s="1461"/>
      <c r="O7" s="1402">
        <v>40000</v>
      </c>
      <c r="P7" s="1401"/>
      <c r="Q7" s="1401"/>
      <c r="R7" s="329" t="s">
        <v>12</v>
      </c>
      <c r="S7" s="329" t="s">
        <v>200</v>
      </c>
      <c r="T7" s="330">
        <v>12</v>
      </c>
      <c r="U7" s="329" t="s">
        <v>201</v>
      </c>
      <c r="V7" s="329" t="s">
        <v>202</v>
      </c>
      <c r="W7" s="330">
        <v>2</v>
      </c>
      <c r="X7" s="329" t="s">
        <v>168</v>
      </c>
      <c r="Y7" s="329" t="s">
        <v>203</v>
      </c>
      <c r="Z7" s="1414">
        <f t="shared" ref="Z7:Z8" si="0">O7*T7*W7</f>
        <v>960000</v>
      </c>
      <c r="AA7" s="1414"/>
      <c r="AB7" s="1414"/>
      <c r="AC7" s="1414"/>
      <c r="AD7" s="331" t="s">
        <v>12</v>
      </c>
      <c r="AE7" s="1462">
        <v>0</v>
      </c>
      <c r="AF7" s="1463"/>
      <c r="AG7" s="1463"/>
      <c r="AH7" s="332" t="s">
        <v>12</v>
      </c>
      <c r="AI7" s="332" t="s">
        <v>204</v>
      </c>
      <c r="AJ7" s="333">
        <v>12</v>
      </c>
      <c r="AK7" s="332" t="s">
        <v>201</v>
      </c>
      <c r="AL7" s="332" t="s">
        <v>205</v>
      </c>
      <c r="AM7" s="333">
        <v>2</v>
      </c>
      <c r="AN7" s="332" t="s">
        <v>168</v>
      </c>
      <c r="AO7" s="332" t="s">
        <v>203</v>
      </c>
      <c r="AP7" s="1464">
        <f t="shared" ref="AP7:AP8" si="1">AE7*AJ7*AM7</f>
        <v>0</v>
      </c>
      <c r="AQ7" s="1464"/>
      <c r="AR7" s="1464"/>
      <c r="AS7" s="1464"/>
      <c r="AT7" s="334" t="s">
        <v>12</v>
      </c>
      <c r="AU7" s="1402">
        <f>40000-O7</f>
        <v>0</v>
      </c>
      <c r="AV7" s="1401"/>
      <c r="AW7" s="1401"/>
      <c r="AX7" s="329" t="s">
        <v>12</v>
      </c>
      <c r="AY7" s="329" t="s">
        <v>204</v>
      </c>
      <c r="AZ7" s="330">
        <v>12</v>
      </c>
      <c r="BA7" s="329" t="s">
        <v>201</v>
      </c>
      <c r="BB7" s="329" t="s">
        <v>202</v>
      </c>
      <c r="BC7" s="330">
        <v>2</v>
      </c>
      <c r="BD7" s="329" t="s">
        <v>168</v>
      </c>
      <c r="BE7" s="329" t="s">
        <v>203</v>
      </c>
      <c r="BF7" s="1414">
        <f>AU7*AZ7*BC7</f>
        <v>0</v>
      </c>
      <c r="BG7" s="1414"/>
      <c r="BH7" s="1414"/>
      <c r="BI7" s="1414"/>
      <c r="BJ7" s="331" t="s">
        <v>12</v>
      </c>
      <c r="BK7" s="1462">
        <v>0</v>
      </c>
      <c r="BL7" s="1463"/>
      <c r="BM7" s="1463"/>
      <c r="BN7" s="332" t="s">
        <v>12</v>
      </c>
      <c r="BO7" s="332" t="s">
        <v>204</v>
      </c>
      <c r="BP7" s="333">
        <v>12</v>
      </c>
      <c r="BQ7" s="332" t="s">
        <v>201</v>
      </c>
      <c r="BR7" s="332" t="s">
        <v>205</v>
      </c>
      <c r="BS7" s="333">
        <v>2</v>
      </c>
      <c r="BT7" s="332" t="s">
        <v>168</v>
      </c>
      <c r="BU7" s="332" t="s">
        <v>206</v>
      </c>
      <c r="BV7" s="1464">
        <f>BK7*BP7*BS7</f>
        <v>0</v>
      </c>
      <c r="BW7" s="1464"/>
      <c r="BX7" s="1464"/>
      <c r="BY7" s="1464"/>
      <c r="BZ7" s="335" t="s">
        <v>12</v>
      </c>
      <c r="CA7" s="336">
        <f t="shared" ref="CA7:CA8" si="2">IFERROR(Z7+BF7,"NG")</f>
        <v>960000</v>
      </c>
      <c r="CB7" s="337">
        <f>IFERROR(AP7+BV7,"NG")</f>
        <v>0</v>
      </c>
      <c r="CC7" s="317"/>
      <c r="CD7" s="317"/>
    </row>
    <row r="8" spans="1:82" s="515" customFormat="1" ht="26.1" customHeight="1">
      <c r="A8" s="327" t="s">
        <v>207</v>
      </c>
      <c r="B8" s="1465" t="s">
        <v>208</v>
      </c>
      <c r="C8" s="1460"/>
      <c r="D8" s="1460"/>
      <c r="E8" s="1460"/>
      <c r="F8" s="1460"/>
      <c r="G8" s="1459" t="s">
        <v>199</v>
      </c>
      <c r="H8" s="1460"/>
      <c r="I8" s="1460"/>
      <c r="J8" s="338">
        <v>7</v>
      </c>
      <c r="K8" s="1459" t="s">
        <v>209</v>
      </c>
      <c r="L8" s="1460"/>
      <c r="M8" s="1460"/>
      <c r="N8" s="1461"/>
      <c r="O8" s="1402">
        <v>30000</v>
      </c>
      <c r="P8" s="1401"/>
      <c r="Q8" s="1401"/>
      <c r="R8" s="329" t="s">
        <v>12</v>
      </c>
      <c r="S8" s="329" t="s">
        <v>210</v>
      </c>
      <c r="T8" s="330">
        <v>12</v>
      </c>
      <c r="U8" s="329" t="s">
        <v>201</v>
      </c>
      <c r="V8" s="329" t="s">
        <v>210</v>
      </c>
      <c r="W8" s="330">
        <v>1</v>
      </c>
      <c r="X8" s="329" t="s">
        <v>168</v>
      </c>
      <c r="Y8" s="329" t="s">
        <v>206</v>
      </c>
      <c r="Z8" s="1414">
        <f t="shared" si="0"/>
        <v>360000</v>
      </c>
      <c r="AA8" s="1414"/>
      <c r="AB8" s="1414"/>
      <c r="AC8" s="1414"/>
      <c r="AD8" s="331" t="s">
        <v>12</v>
      </c>
      <c r="AE8" s="1402">
        <v>0</v>
      </c>
      <c r="AF8" s="1401"/>
      <c r="AG8" s="1401"/>
      <c r="AH8" s="329" t="s">
        <v>12</v>
      </c>
      <c r="AI8" s="329" t="s">
        <v>204</v>
      </c>
      <c r="AJ8" s="330">
        <v>12</v>
      </c>
      <c r="AK8" s="329" t="s">
        <v>201</v>
      </c>
      <c r="AL8" s="329" t="s">
        <v>211</v>
      </c>
      <c r="AM8" s="330">
        <v>1</v>
      </c>
      <c r="AN8" s="329" t="s">
        <v>168</v>
      </c>
      <c r="AO8" s="329" t="s">
        <v>206</v>
      </c>
      <c r="AP8" s="1464">
        <f t="shared" si="1"/>
        <v>0</v>
      </c>
      <c r="AQ8" s="1464"/>
      <c r="AR8" s="1464"/>
      <c r="AS8" s="1464"/>
      <c r="AT8" s="339" t="s">
        <v>12</v>
      </c>
      <c r="AU8" s="1402">
        <f>40000-O8</f>
        <v>10000</v>
      </c>
      <c r="AV8" s="1401"/>
      <c r="AW8" s="1401"/>
      <c r="AX8" s="329" t="s">
        <v>12</v>
      </c>
      <c r="AY8" s="329" t="s">
        <v>204</v>
      </c>
      <c r="AZ8" s="330">
        <v>12</v>
      </c>
      <c r="BA8" s="329" t="s">
        <v>201</v>
      </c>
      <c r="BB8" s="329" t="s">
        <v>204</v>
      </c>
      <c r="BC8" s="330">
        <v>1</v>
      </c>
      <c r="BD8" s="329" t="s">
        <v>168</v>
      </c>
      <c r="BE8" s="329" t="s">
        <v>212</v>
      </c>
      <c r="BF8" s="1414">
        <f>AU8*AZ8*BC8</f>
        <v>120000</v>
      </c>
      <c r="BG8" s="1414"/>
      <c r="BH8" s="1414"/>
      <c r="BI8" s="1414"/>
      <c r="BJ8" s="331" t="s">
        <v>12</v>
      </c>
      <c r="BK8" s="1402">
        <v>0</v>
      </c>
      <c r="BL8" s="1401"/>
      <c r="BM8" s="1401"/>
      <c r="BN8" s="329" t="s">
        <v>12</v>
      </c>
      <c r="BO8" s="329" t="s">
        <v>205</v>
      </c>
      <c r="BP8" s="330">
        <v>12</v>
      </c>
      <c r="BQ8" s="329" t="s">
        <v>201</v>
      </c>
      <c r="BR8" s="329" t="s">
        <v>205</v>
      </c>
      <c r="BS8" s="330">
        <v>1</v>
      </c>
      <c r="BT8" s="329" t="s">
        <v>168</v>
      </c>
      <c r="BU8" s="329" t="s">
        <v>212</v>
      </c>
      <c r="BV8" s="1464">
        <f>BK8*BP8*BS8</f>
        <v>0</v>
      </c>
      <c r="BW8" s="1464"/>
      <c r="BX8" s="1464"/>
      <c r="BY8" s="1464"/>
      <c r="BZ8" s="331" t="s">
        <v>12</v>
      </c>
      <c r="CA8" s="336">
        <f t="shared" si="2"/>
        <v>480000</v>
      </c>
      <c r="CB8" s="337">
        <f t="shared" ref="CB8" si="3">IFERROR(AP8+BV8,"NG")</f>
        <v>0</v>
      </c>
      <c r="CC8" s="516"/>
      <c r="CD8" s="317"/>
    </row>
    <row r="9" spans="1:82" ht="26.1" customHeight="1">
      <c r="A9" s="340">
        <v>1</v>
      </c>
      <c r="B9" s="1351" t="str">
        <f ca="1">IF((ROW()-8)&lt;=MAX(⑤入力シート2!$AV$6:$AV$1085),IF(INDIRECT("⑤入力シート2!C"&amp;(INDEX(⑤入力シート2!AO$6:AO$1085,MATCH(ROW()-8,⑤入力シート2!$AV$6:$AV$1085,0))+1)*3)="","",INDIRECT("⑤入力シート2!C"&amp;(INDEX(⑤入力シート2!AO$6:AO$1085,MATCH(ROW()-8,⑤入力シート2!$AV$6:$AV$1085,0))+1)*3)),"")</f>
        <v/>
      </c>
      <c r="C9" s="1352"/>
      <c r="D9" s="1352"/>
      <c r="E9" s="1352"/>
      <c r="F9" s="1352"/>
      <c r="G9" s="1347" t="str">
        <f ca="1">IF((ROW()-8)&lt;=MAX(⑤入力シート2!$AV$6:$AV$1085),IF(INDIRECT("⑤入力シート2!E"&amp;(INDEX(⑤入力シート2!AO$6:AO$1085,MATCH(ROW()-8,⑤入力シート2!$AV$6:$AV$1085,0))+1)*3)="","",INDIRECT("⑤入力シート2!E"&amp;(INDEX(⑤入力シート2!AO$6:AO$1085,MATCH(ROW()-8,⑤入力シート2!$AV$6:$AV$1085,0))+1)*3)),"")</f>
        <v/>
      </c>
      <c r="H9" s="1348"/>
      <c r="I9" s="1349"/>
      <c r="J9" s="341" t="str">
        <f ca="1">IF((ROW()-8)&lt;=MAX(⑤入力シート2!$AV$6:$AV$1085),IF(INDIRECT("⑤入力シート2!F"&amp;(INDEX(⑤入力シート2!AO$6:AO$1085,MATCH(ROW()-8,⑤入力シート2!$AV$6:$AV$1085,0))+1)*3)="","",INDIRECT("⑤入力シート2!F"&amp;(INDEX(⑤入力シート2!AO$6:AO$1085,MATCH(ROW()-8,⑤入力シート2!$AV$6:$AV$1085,0))+1)*3)),"")</f>
        <v/>
      </c>
      <c r="K9" s="1347" t="str">
        <f ca="1">IF((ROW()-8)&lt;=MAX(⑤入力シート2!$AV$6:$AV$1085),IF(INDEX(⑤入力シート2!AP$6:AP$1085,MATCH(ROW()-8,⑤入力シート2!$AV$6:$AV$1085,0))=1,"基本給",IF(INDEX(⑤入力シート2!AP$6:AP$1085,MATCH(ROW()-8,⑤入力シート2!$AV$6:$AV$1085,0))=2,"手当","残")),"")</f>
        <v/>
      </c>
      <c r="L9" s="1348"/>
      <c r="M9" s="1348"/>
      <c r="N9" s="1349"/>
      <c r="O9" s="1343" t="str">
        <f ca="1">IF((ROW()-8)&lt;=MAX(⑤入力シート2!$AV$6:$AV$1085),INDEX(⑤入力シート2!AR$6:AR$1085,MATCH(ROW()-8,⑤入力シート2!$AV$6:$AV$1085,0)),"")</f>
        <v/>
      </c>
      <c r="P9" s="1344"/>
      <c r="Q9" s="1344"/>
      <c r="R9" s="476" t="s">
        <v>213</v>
      </c>
      <c r="S9" s="476" t="s">
        <v>214</v>
      </c>
      <c r="T9" s="477" t="str">
        <f ca="1">IF((ROW()-8)&lt;=MAX(⑤入力シート2!$AV$6:$AV$1085),INDEX(⑤入力シート2!AS$6:AS$1085,MATCH(ROW()-8,⑤入力シート2!$AV$6:$AV$1085,0)),"")</f>
        <v/>
      </c>
      <c r="U9" s="476" t="s">
        <v>89</v>
      </c>
      <c r="V9" s="476" t="s">
        <v>214</v>
      </c>
      <c r="W9" s="478">
        <v>1</v>
      </c>
      <c r="X9" s="476" t="s">
        <v>215</v>
      </c>
      <c r="Y9" s="476" t="s">
        <v>216</v>
      </c>
      <c r="Z9" s="1340" t="str">
        <f ca="1">IFERROR(O9*T9*W9,"")</f>
        <v/>
      </c>
      <c r="AA9" s="1340"/>
      <c r="AB9" s="1340"/>
      <c r="AC9" s="1340"/>
      <c r="AD9" s="479" t="s">
        <v>213</v>
      </c>
      <c r="AE9" s="1341"/>
      <c r="AF9" s="1342"/>
      <c r="AG9" s="1342"/>
      <c r="AH9" s="476" t="s">
        <v>213</v>
      </c>
      <c r="AI9" s="476" t="s">
        <v>214</v>
      </c>
      <c r="AJ9" s="524"/>
      <c r="AK9" s="476" t="s">
        <v>89</v>
      </c>
      <c r="AL9" s="476" t="s">
        <v>214</v>
      </c>
      <c r="AM9" s="478">
        <v>1</v>
      </c>
      <c r="AN9" s="476" t="s">
        <v>215</v>
      </c>
      <c r="AO9" s="476" t="s">
        <v>216</v>
      </c>
      <c r="AP9" s="1340">
        <f>IFERROR(AE9*AJ9*AM9,"")</f>
        <v>0</v>
      </c>
      <c r="AQ9" s="1340"/>
      <c r="AR9" s="1340"/>
      <c r="AS9" s="1340"/>
      <c r="AT9" s="484" t="s">
        <v>213</v>
      </c>
      <c r="AU9" s="1343" t="str">
        <f ca="1">IF((ROW()-8)&lt;=MAX(⑤入力シート2!$AV$6:$AV$1085),INDEX(⑤入力シート2!AT$6:AT$1085,MATCH(ROW()-8,⑤入力シート2!$AV$6:$AV$1085,0)),"")</f>
        <v/>
      </c>
      <c r="AV9" s="1344"/>
      <c r="AW9" s="1344"/>
      <c r="AX9" s="476" t="s">
        <v>213</v>
      </c>
      <c r="AY9" s="476" t="s">
        <v>214</v>
      </c>
      <c r="AZ9" s="477" t="str">
        <f ca="1">IF((ROW()-8)&lt;=MAX(⑤入力シート2!$AV$6:$AV$1085),INDEX(⑤入力シート2!AU$6:AU$1085,MATCH(ROW()-8,⑤入力シート2!$AV$6:$AV$1085,0)),"")</f>
        <v/>
      </c>
      <c r="BA9" s="476" t="s">
        <v>89</v>
      </c>
      <c r="BB9" s="476" t="s">
        <v>214</v>
      </c>
      <c r="BC9" s="478">
        <v>1</v>
      </c>
      <c r="BD9" s="476" t="s">
        <v>215</v>
      </c>
      <c r="BE9" s="476" t="s">
        <v>216</v>
      </c>
      <c r="BF9" s="1340" t="str">
        <f t="shared" ref="BF9:BF68" ca="1" si="4">IFERROR(AU9*AZ9*BC9,"")</f>
        <v/>
      </c>
      <c r="BG9" s="1340"/>
      <c r="BH9" s="1340"/>
      <c r="BI9" s="1340"/>
      <c r="BJ9" s="479" t="s">
        <v>213</v>
      </c>
      <c r="BK9" s="1341"/>
      <c r="BL9" s="1342"/>
      <c r="BM9" s="1342"/>
      <c r="BN9" s="476" t="s">
        <v>213</v>
      </c>
      <c r="BO9" s="476" t="s">
        <v>214</v>
      </c>
      <c r="BP9" s="524"/>
      <c r="BQ9" s="476" t="s">
        <v>89</v>
      </c>
      <c r="BR9" s="476" t="s">
        <v>214</v>
      </c>
      <c r="BS9" s="478">
        <v>1</v>
      </c>
      <c r="BT9" s="476" t="s">
        <v>215</v>
      </c>
      <c r="BU9" s="476" t="s">
        <v>216</v>
      </c>
      <c r="BV9" s="1340">
        <f t="shared" ref="BV9:BV68" si="5">IFERROR(BK9*BP9*BS9,"")</f>
        <v>0</v>
      </c>
      <c r="BW9" s="1340"/>
      <c r="BX9" s="1340"/>
      <c r="BY9" s="1340"/>
      <c r="BZ9" s="479" t="s">
        <v>213</v>
      </c>
      <c r="CA9" s="342" t="str">
        <f ca="1">IFERROR(Z9+BF9,"")</f>
        <v/>
      </c>
      <c r="CB9" s="343">
        <f>IFERROR(AP9+BV9,"")</f>
        <v>0</v>
      </c>
      <c r="CC9" s="511"/>
      <c r="CD9" s="511"/>
    </row>
    <row r="10" spans="1:82" ht="26.1" customHeight="1">
      <c r="A10" s="340">
        <v>2</v>
      </c>
      <c r="B10" s="1351" t="str">
        <f ca="1">IF((ROW()-8)&lt;=MAX(⑤入力シート2!$AV$6:$AV$1085),IF(INDIRECT("⑤入力シート2!C"&amp;(INDEX(⑤入力シート2!AO$6:AO$1085,MATCH(ROW()-8,⑤入力シート2!$AV$6:$AV$1085,0))+1)*3)="","",INDIRECT("⑤入力シート2!C"&amp;(INDEX(⑤入力シート2!AO$6:AO$1085,MATCH(ROW()-8,⑤入力シート2!$AV$6:$AV$1085,0))+1)*3)),"")</f>
        <v/>
      </c>
      <c r="C10" s="1352"/>
      <c r="D10" s="1352"/>
      <c r="E10" s="1352"/>
      <c r="F10" s="1352"/>
      <c r="G10" s="1347" t="str">
        <f ca="1">IF((ROW()-8)&lt;=MAX(⑤入力シート2!$AV$6:$AV$1085),IF(INDIRECT("⑤入力シート2!E"&amp;(INDEX(⑤入力シート2!AO$6:AO$1085,MATCH(ROW()-8,⑤入力シート2!$AV$6:$AV$1085,0))+1)*3)="","",INDIRECT("⑤入力シート2!E"&amp;(INDEX(⑤入力シート2!AO$6:AO$1085,MATCH(ROW()-8,⑤入力シート2!$AV$6:$AV$1085,0))+1)*3)),"")</f>
        <v/>
      </c>
      <c r="H10" s="1348"/>
      <c r="I10" s="1349"/>
      <c r="J10" s="341" t="str">
        <f ca="1">IF((ROW()-8)&lt;=MAX(⑤入力シート2!$AV$6:$AV$1085),IF(INDIRECT("⑤入力シート2!F"&amp;(INDEX(⑤入力シート2!AO$6:AO$1085,MATCH(ROW()-8,⑤入力シート2!$AV$6:$AV$1085,0))+1)*3)="","",INDIRECT("⑤入力シート2!F"&amp;(INDEX(⑤入力シート2!AO$6:AO$1085,MATCH(ROW()-8,⑤入力シート2!$AV$6:$AV$1085,0))+1)*3)),"")</f>
        <v/>
      </c>
      <c r="K10" s="1347" t="str">
        <f ca="1">IF((ROW()-8)&lt;=MAX(⑤入力シート2!$AV$6:$AV$1085),IF(INDEX(⑤入力シート2!AP$6:AP$1085,MATCH(ROW()-8,⑤入力シート2!$AV$6:$AV$1085,0))=1,"基本給",IF(INDEX(⑤入力シート2!AP$6:AP$1085,MATCH(ROW()-8,⑤入力シート2!$AV$6:$AV$1085,0))=2,"手当","残")),"")</f>
        <v/>
      </c>
      <c r="L10" s="1348"/>
      <c r="M10" s="1348"/>
      <c r="N10" s="1349"/>
      <c r="O10" s="1343" t="str">
        <f ca="1">IF((ROW()-8)&lt;=MAX(⑤入力シート2!$AV$6:$AV$1085),INDEX(⑤入力シート2!AR$6:AR$1085,MATCH(ROW()-8,⑤入力シート2!$AV$6:$AV$1085,0)),"")</f>
        <v/>
      </c>
      <c r="P10" s="1344"/>
      <c r="Q10" s="1344"/>
      <c r="R10" s="476" t="s">
        <v>213</v>
      </c>
      <c r="S10" s="476" t="s">
        <v>214</v>
      </c>
      <c r="T10" s="477" t="str">
        <f ca="1">IF((ROW()-8)&lt;=MAX(⑤入力シート2!$AV$6:$AV$1085),INDEX(⑤入力シート2!AS$6:AS$1085,MATCH(ROW()-8,⑤入力シート2!$AV$6:$AV$1085,0)),"")</f>
        <v/>
      </c>
      <c r="U10" s="476" t="s">
        <v>89</v>
      </c>
      <c r="V10" s="476" t="s">
        <v>214</v>
      </c>
      <c r="W10" s="478">
        <v>1</v>
      </c>
      <c r="X10" s="476" t="s">
        <v>215</v>
      </c>
      <c r="Y10" s="476" t="s">
        <v>216</v>
      </c>
      <c r="Z10" s="1340" t="str">
        <f t="shared" ref="Z10:Z68" ca="1" si="6">IFERROR(O10*T10*W10,"")</f>
        <v/>
      </c>
      <c r="AA10" s="1340"/>
      <c r="AB10" s="1340"/>
      <c r="AC10" s="1340"/>
      <c r="AD10" s="479" t="s">
        <v>213</v>
      </c>
      <c r="AE10" s="1341"/>
      <c r="AF10" s="1342"/>
      <c r="AG10" s="1342"/>
      <c r="AH10" s="476" t="s">
        <v>213</v>
      </c>
      <c r="AI10" s="476" t="s">
        <v>214</v>
      </c>
      <c r="AJ10" s="524"/>
      <c r="AK10" s="476" t="s">
        <v>89</v>
      </c>
      <c r="AL10" s="476" t="s">
        <v>214</v>
      </c>
      <c r="AM10" s="478">
        <v>1</v>
      </c>
      <c r="AN10" s="476" t="s">
        <v>215</v>
      </c>
      <c r="AO10" s="476" t="s">
        <v>216</v>
      </c>
      <c r="AP10" s="1340">
        <f t="shared" ref="AP10:AP68" si="7">IFERROR(AE10*AJ10*AM10,"")</f>
        <v>0</v>
      </c>
      <c r="AQ10" s="1340"/>
      <c r="AR10" s="1340"/>
      <c r="AS10" s="1340"/>
      <c r="AT10" s="484" t="s">
        <v>213</v>
      </c>
      <c r="AU10" s="1343" t="str">
        <f ca="1">IF((ROW()-8)&lt;=MAX(⑤入力シート2!$AV$6:$AV$1085),INDEX(⑤入力シート2!AT$6:AT$1085,MATCH(ROW()-8,⑤入力シート2!$AV$6:$AV$1085,0)),"")</f>
        <v/>
      </c>
      <c r="AV10" s="1344"/>
      <c r="AW10" s="1344"/>
      <c r="AX10" s="476" t="s">
        <v>213</v>
      </c>
      <c r="AY10" s="476" t="s">
        <v>214</v>
      </c>
      <c r="AZ10" s="477" t="str">
        <f ca="1">IF((ROW()-8)&lt;=MAX(⑤入力シート2!$AV$6:$AV$1085),INDEX(⑤入力シート2!AU$6:AU$1085,MATCH(ROW()-8,⑤入力シート2!$AV$6:$AV$1085,0)),"")</f>
        <v/>
      </c>
      <c r="BA10" s="476" t="s">
        <v>89</v>
      </c>
      <c r="BB10" s="476" t="s">
        <v>214</v>
      </c>
      <c r="BC10" s="478">
        <v>1</v>
      </c>
      <c r="BD10" s="476" t="s">
        <v>215</v>
      </c>
      <c r="BE10" s="476" t="s">
        <v>216</v>
      </c>
      <c r="BF10" s="1340" t="str">
        <f t="shared" ca="1" si="4"/>
        <v/>
      </c>
      <c r="BG10" s="1340"/>
      <c r="BH10" s="1340"/>
      <c r="BI10" s="1340"/>
      <c r="BJ10" s="479" t="s">
        <v>213</v>
      </c>
      <c r="BK10" s="1341"/>
      <c r="BL10" s="1342"/>
      <c r="BM10" s="1342"/>
      <c r="BN10" s="476" t="s">
        <v>213</v>
      </c>
      <c r="BO10" s="476" t="s">
        <v>214</v>
      </c>
      <c r="BP10" s="524"/>
      <c r="BQ10" s="476" t="s">
        <v>89</v>
      </c>
      <c r="BR10" s="476" t="s">
        <v>214</v>
      </c>
      <c r="BS10" s="478">
        <v>1</v>
      </c>
      <c r="BT10" s="476" t="s">
        <v>215</v>
      </c>
      <c r="BU10" s="476" t="s">
        <v>216</v>
      </c>
      <c r="BV10" s="1340">
        <f t="shared" si="5"/>
        <v>0</v>
      </c>
      <c r="BW10" s="1340"/>
      <c r="BX10" s="1340"/>
      <c r="BY10" s="1340"/>
      <c r="BZ10" s="479" t="s">
        <v>213</v>
      </c>
      <c r="CA10" s="342" t="str">
        <f t="shared" ref="CA10:CA68" ca="1" si="8">IFERROR(Z10+BF10,"")</f>
        <v/>
      </c>
      <c r="CB10" s="343">
        <f t="shared" ref="CB10:CB68" si="9">IFERROR(AP10+BV10,"")</f>
        <v>0</v>
      </c>
      <c r="CC10" s="511"/>
      <c r="CD10" s="511"/>
    </row>
    <row r="11" spans="1:82" ht="26.1" customHeight="1">
      <c r="A11" s="340">
        <v>3</v>
      </c>
      <c r="B11" s="1351" t="str">
        <f ca="1">IF((ROW()-8)&lt;=MAX(⑤入力シート2!$AV$6:$AV$1085),IF(INDIRECT("⑤入力シート2!C"&amp;(INDEX(⑤入力シート2!AO$6:AO$1085,MATCH(ROW()-8,⑤入力シート2!$AV$6:$AV$1085,0))+1)*3)="","",INDIRECT("⑤入力シート2!C"&amp;(INDEX(⑤入力シート2!AO$6:AO$1085,MATCH(ROW()-8,⑤入力シート2!$AV$6:$AV$1085,0))+1)*3)),"")</f>
        <v/>
      </c>
      <c r="C11" s="1352"/>
      <c r="D11" s="1352"/>
      <c r="E11" s="1352"/>
      <c r="F11" s="1352"/>
      <c r="G11" s="1347" t="str">
        <f ca="1">IF((ROW()-8)&lt;=MAX(⑤入力シート2!$AV$6:$AV$1085),IF(INDIRECT("⑤入力シート2!E"&amp;(INDEX(⑤入力シート2!AO$6:AO$1085,MATCH(ROW()-8,⑤入力シート2!$AV$6:$AV$1085,0))+1)*3)="","",INDIRECT("⑤入力シート2!E"&amp;(INDEX(⑤入力シート2!AO$6:AO$1085,MATCH(ROW()-8,⑤入力シート2!$AV$6:$AV$1085,0))+1)*3)),"")</f>
        <v/>
      </c>
      <c r="H11" s="1348"/>
      <c r="I11" s="1349"/>
      <c r="J11" s="341" t="str">
        <f ca="1">IF((ROW()-8)&lt;=MAX(⑤入力シート2!$AV$6:$AV$1085),IF(INDIRECT("⑤入力シート2!F"&amp;(INDEX(⑤入力シート2!AO$6:AO$1085,MATCH(ROW()-8,⑤入力シート2!$AV$6:$AV$1085,0))+1)*3)="","",INDIRECT("⑤入力シート2!F"&amp;(INDEX(⑤入力シート2!AO$6:AO$1085,MATCH(ROW()-8,⑤入力シート2!$AV$6:$AV$1085,0))+1)*3)),"")</f>
        <v/>
      </c>
      <c r="K11" s="1347" t="str">
        <f ca="1">IF((ROW()-8)&lt;=MAX(⑤入力シート2!$AV$6:$AV$1085),IF(INDEX(⑤入力シート2!AP$6:AP$1085,MATCH(ROW()-8,⑤入力シート2!$AV$6:$AV$1085,0))=1,"基本給",IF(INDEX(⑤入力シート2!AP$6:AP$1085,MATCH(ROW()-8,⑤入力シート2!$AV$6:$AV$1085,0))=2,"手当","残")),"")</f>
        <v/>
      </c>
      <c r="L11" s="1348"/>
      <c r="M11" s="1348"/>
      <c r="N11" s="1349"/>
      <c r="O11" s="1343" t="str">
        <f ca="1">IF((ROW()-8)&lt;=MAX(⑤入力シート2!$AV$6:$AV$1085),INDEX(⑤入力シート2!AR$6:AR$1085,MATCH(ROW()-8,⑤入力シート2!$AV$6:$AV$1085,0)),"")</f>
        <v/>
      </c>
      <c r="P11" s="1344"/>
      <c r="Q11" s="1344"/>
      <c r="R11" s="476" t="s">
        <v>213</v>
      </c>
      <c r="S11" s="476" t="s">
        <v>214</v>
      </c>
      <c r="T11" s="477" t="str">
        <f ca="1">IF((ROW()-8)&lt;=MAX(⑤入力シート2!$AV$6:$AV$1085),INDEX(⑤入力シート2!AS$6:AS$1085,MATCH(ROW()-8,⑤入力シート2!$AV$6:$AV$1085,0)),"")</f>
        <v/>
      </c>
      <c r="U11" s="476" t="s">
        <v>89</v>
      </c>
      <c r="V11" s="476" t="s">
        <v>214</v>
      </c>
      <c r="W11" s="478">
        <v>1</v>
      </c>
      <c r="X11" s="476" t="s">
        <v>215</v>
      </c>
      <c r="Y11" s="476" t="s">
        <v>216</v>
      </c>
      <c r="Z11" s="1340" t="str">
        <f t="shared" ca="1" si="6"/>
        <v/>
      </c>
      <c r="AA11" s="1340"/>
      <c r="AB11" s="1340"/>
      <c r="AC11" s="1340"/>
      <c r="AD11" s="479" t="s">
        <v>213</v>
      </c>
      <c r="AE11" s="1341"/>
      <c r="AF11" s="1342"/>
      <c r="AG11" s="1342"/>
      <c r="AH11" s="476" t="s">
        <v>213</v>
      </c>
      <c r="AI11" s="476" t="s">
        <v>214</v>
      </c>
      <c r="AJ11" s="524"/>
      <c r="AK11" s="476" t="s">
        <v>89</v>
      </c>
      <c r="AL11" s="476" t="s">
        <v>214</v>
      </c>
      <c r="AM11" s="478">
        <v>1</v>
      </c>
      <c r="AN11" s="476" t="s">
        <v>215</v>
      </c>
      <c r="AO11" s="476" t="s">
        <v>216</v>
      </c>
      <c r="AP11" s="1340">
        <f t="shared" si="7"/>
        <v>0</v>
      </c>
      <c r="AQ11" s="1340"/>
      <c r="AR11" s="1340"/>
      <c r="AS11" s="1340"/>
      <c r="AT11" s="484" t="s">
        <v>213</v>
      </c>
      <c r="AU11" s="1343" t="str">
        <f ca="1">IF((ROW()-8)&lt;=MAX(⑤入力シート2!$AV$6:$AV$1085),INDEX(⑤入力シート2!AT$6:AT$1085,MATCH(ROW()-8,⑤入力シート2!$AV$6:$AV$1085,0)),"")</f>
        <v/>
      </c>
      <c r="AV11" s="1344"/>
      <c r="AW11" s="1344"/>
      <c r="AX11" s="476" t="s">
        <v>213</v>
      </c>
      <c r="AY11" s="476" t="s">
        <v>214</v>
      </c>
      <c r="AZ11" s="477" t="str">
        <f ca="1">IF((ROW()-8)&lt;=MAX(⑤入力シート2!$AV$6:$AV$1085),INDEX(⑤入力シート2!AU$6:AU$1085,MATCH(ROW()-8,⑤入力シート2!$AV$6:$AV$1085,0)),"")</f>
        <v/>
      </c>
      <c r="BA11" s="476" t="s">
        <v>89</v>
      </c>
      <c r="BB11" s="476" t="s">
        <v>214</v>
      </c>
      <c r="BC11" s="478">
        <v>1</v>
      </c>
      <c r="BD11" s="476" t="s">
        <v>215</v>
      </c>
      <c r="BE11" s="476" t="s">
        <v>216</v>
      </c>
      <c r="BF11" s="1340" t="str">
        <f t="shared" ca="1" si="4"/>
        <v/>
      </c>
      <c r="BG11" s="1340"/>
      <c r="BH11" s="1340"/>
      <c r="BI11" s="1340"/>
      <c r="BJ11" s="479" t="s">
        <v>213</v>
      </c>
      <c r="BK11" s="1341"/>
      <c r="BL11" s="1342"/>
      <c r="BM11" s="1342"/>
      <c r="BN11" s="476" t="s">
        <v>213</v>
      </c>
      <c r="BO11" s="476" t="s">
        <v>214</v>
      </c>
      <c r="BP11" s="524"/>
      <c r="BQ11" s="476" t="s">
        <v>89</v>
      </c>
      <c r="BR11" s="476" t="s">
        <v>214</v>
      </c>
      <c r="BS11" s="478">
        <v>1</v>
      </c>
      <c r="BT11" s="476" t="s">
        <v>215</v>
      </c>
      <c r="BU11" s="476" t="s">
        <v>216</v>
      </c>
      <c r="BV11" s="1340">
        <f t="shared" si="5"/>
        <v>0</v>
      </c>
      <c r="BW11" s="1340"/>
      <c r="BX11" s="1340"/>
      <c r="BY11" s="1340"/>
      <c r="BZ11" s="479" t="s">
        <v>213</v>
      </c>
      <c r="CA11" s="342" t="str">
        <f t="shared" ca="1" si="8"/>
        <v/>
      </c>
      <c r="CB11" s="343">
        <f t="shared" si="9"/>
        <v>0</v>
      </c>
      <c r="CC11" s="511"/>
      <c r="CD11" s="511"/>
    </row>
    <row r="12" spans="1:82" ht="26.1" customHeight="1">
      <c r="A12" s="340">
        <v>4</v>
      </c>
      <c r="B12" s="1351" t="str">
        <f ca="1">IF((ROW()-8)&lt;=MAX(⑤入力シート2!$AV$6:$AV$1085),IF(INDIRECT("⑤入力シート2!C"&amp;(INDEX(⑤入力シート2!AO$6:AO$1085,MATCH(ROW()-8,⑤入力シート2!$AV$6:$AV$1085,0))+1)*3)="","",INDIRECT("⑤入力シート2!C"&amp;(INDEX(⑤入力シート2!AO$6:AO$1085,MATCH(ROW()-8,⑤入力シート2!$AV$6:$AV$1085,0))+1)*3)),"")</f>
        <v/>
      </c>
      <c r="C12" s="1352"/>
      <c r="D12" s="1352"/>
      <c r="E12" s="1352"/>
      <c r="F12" s="1352"/>
      <c r="G12" s="1347" t="str">
        <f ca="1">IF((ROW()-8)&lt;=MAX(⑤入力シート2!$AV$6:$AV$1085),IF(INDIRECT("⑤入力シート2!E"&amp;(INDEX(⑤入力シート2!AO$6:AO$1085,MATCH(ROW()-8,⑤入力シート2!$AV$6:$AV$1085,0))+1)*3)="","",INDIRECT("⑤入力シート2!E"&amp;(INDEX(⑤入力シート2!AO$6:AO$1085,MATCH(ROW()-8,⑤入力シート2!$AV$6:$AV$1085,0))+1)*3)),"")</f>
        <v/>
      </c>
      <c r="H12" s="1348"/>
      <c r="I12" s="1349"/>
      <c r="J12" s="341" t="str">
        <f ca="1">IF((ROW()-8)&lt;=MAX(⑤入力シート2!$AV$6:$AV$1085),IF(INDIRECT("⑤入力シート2!F"&amp;(INDEX(⑤入力シート2!AO$6:AO$1085,MATCH(ROW()-8,⑤入力シート2!$AV$6:$AV$1085,0))+1)*3)="","",INDIRECT("⑤入力シート2!F"&amp;(INDEX(⑤入力シート2!AO$6:AO$1085,MATCH(ROW()-8,⑤入力シート2!$AV$6:$AV$1085,0))+1)*3)),"")</f>
        <v/>
      </c>
      <c r="K12" s="1347" t="str">
        <f ca="1">IF((ROW()-8)&lt;=MAX(⑤入力シート2!$AV$6:$AV$1085),IF(INDEX(⑤入力シート2!AP$6:AP$1085,MATCH(ROW()-8,⑤入力シート2!$AV$6:$AV$1085,0))=1,"基本給",IF(INDEX(⑤入力シート2!AP$6:AP$1085,MATCH(ROW()-8,⑤入力シート2!$AV$6:$AV$1085,0))=2,"手当","残")),"")</f>
        <v/>
      </c>
      <c r="L12" s="1348"/>
      <c r="M12" s="1348"/>
      <c r="N12" s="1349"/>
      <c r="O12" s="1343" t="str">
        <f ca="1">IF((ROW()-8)&lt;=MAX(⑤入力シート2!$AV$6:$AV$1085),INDEX(⑤入力シート2!AR$6:AR$1085,MATCH(ROW()-8,⑤入力シート2!$AV$6:$AV$1085,0)),"")</f>
        <v/>
      </c>
      <c r="P12" s="1344"/>
      <c r="Q12" s="1344"/>
      <c r="R12" s="476" t="s">
        <v>213</v>
      </c>
      <c r="S12" s="476" t="s">
        <v>214</v>
      </c>
      <c r="T12" s="477" t="str">
        <f ca="1">IF((ROW()-8)&lt;=MAX(⑤入力シート2!$AV$6:$AV$1085),INDEX(⑤入力シート2!AS$6:AS$1085,MATCH(ROW()-8,⑤入力シート2!$AV$6:$AV$1085,0)),"")</f>
        <v/>
      </c>
      <c r="U12" s="476" t="s">
        <v>89</v>
      </c>
      <c r="V12" s="476" t="s">
        <v>214</v>
      </c>
      <c r="W12" s="478">
        <v>1</v>
      </c>
      <c r="X12" s="476" t="s">
        <v>215</v>
      </c>
      <c r="Y12" s="476" t="s">
        <v>216</v>
      </c>
      <c r="Z12" s="1340" t="str">
        <f t="shared" ca="1" si="6"/>
        <v/>
      </c>
      <c r="AA12" s="1340"/>
      <c r="AB12" s="1340"/>
      <c r="AC12" s="1340"/>
      <c r="AD12" s="479" t="s">
        <v>213</v>
      </c>
      <c r="AE12" s="1341"/>
      <c r="AF12" s="1342"/>
      <c r="AG12" s="1342"/>
      <c r="AH12" s="476" t="s">
        <v>213</v>
      </c>
      <c r="AI12" s="476" t="s">
        <v>214</v>
      </c>
      <c r="AJ12" s="524"/>
      <c r="AK12" s="476" t="s">
        <v>89</v>
      </c>
      <c r="AL12" s="476" t="s">
        <v>214</v>
      </c>
      <c r="AM12" s="478">
        <v>1</v>
      </c>
      <c r="AN12" s="476" t="s">
        <v>215</v>
      </c>
      <c r="AO12" s="476" t="s">
        <v>216</v>
      </c>
      <c r="AP12" s="1340">
        <f t="shared" si="7"/>
        <v>0</v>
      </c>
      <c r="AQ12" s="1340"/>
      <c r="AR12" s="1340"/>
      <c r="AS12" s="1340"/>
      <c r="AT12" s="484" t="s">
        <v>213</v>
      </c>
      <c r="AU12" s="1343" t="str">
        <f ca="1">IF((ROW()-8)&lt;=MAX(⑤入力シート2!$AV$6:$AV$1085),INDEX(⑤入力シート2!AT$6:AT$1085,MATCH(ROW()-8,⑤入力シート2!$AV$6:$AV$1085,0)),"")</f>
        <v/>
      </c>
      <c r="AV12" s="1344"/>
      <c r="AW12" s="1344"/>
      <c r="AX12" s="476" t="s">
        <v>213</v>
      </c>
      <c r="AY12" s="476" t="s">
        <v>214</v>
      </c>
      <c r="AZ12" s="477" t="str">
        <f ca="1">IF((ROW()-8)&lt;=MAX(⑤入力シート2!$AV$6:$AV$1085),INDEX(⑤入力シート2!AU$6:AU$1085,MATCH(ROW()-8,⑤入力シート2!$AV$6:$AV$1085,0)),"")</f>
        <v/>
      </c>
      <c r="BA12" s="476" t="s">
        <v>89</v>
      </c>
      <c r="BB12" s="476" t="s">
        <v>214</v>
      </c>
      <c r="BC12" s="478">
        <v>1</v>
      </c>
      <c r="BD12" s="476" t="s">
        <v>215</v>
      </c>
      <c r="BE12" s="476" t="s">
        <v>216</v>
      </c>
      <c r="BF12" s="1340" t="str">
        <f t="shared" ca="1" si="4"/>
        <v/>
      </c>
      <c r="BG12" s="1340"/>
      <c r="BH12" s="1340"/>
      <c r="BI12" s="1340"/>
      <c r="BJ12" s="479" t="s">
        <v>213</v>
      </c>
      <c r="BK12" s="1341"/>
      <c r="BL12" s="1342"/>
      <c r="BM12" s="1342"/>
      <c r="BN12" s="476" t="s">
        <v>213</v>
      </c>
      <c r="BO12" s="476" t="s">
        <v>214</v>
      </c>
      <c r="BP12" s="524"/>
      <c r="BQ12" s="476" t="s">
        <v>89</v>
      </c>
      <c r="BR12" s="476" t="s">
        <v>214</v>
      </c>
      <c r="BS12" s="478">
        <v>1</v>
      </c>
      <c r="BT12" s="476" t="s">
        <v>215</v>
      </c>
      <c r="BU12" s="476" t="s">
        <v>216</v>
      </c>
      <c r="BV12" s="1340">
        <f t="shared" si="5"/>
        <v>0</v>
      </c>
      <c r="BW12" s="1340"/>
      <c r="BX12" s="1340"/>
      <c r="BY12" s="1340"/>
      <c r="BZ12" s="479" t="s">
        <v>213</v>
      </c>
      <c r="CA12" s="342" t="str">
        <f t="shared" ca="1" si="8"/>
        <v/>
      </c>
      <c r="CB12" s="343">
        <f t="shared" si="9"/>
        <v>0</v>
      </c>
      <c r="CC12" s="511"/>
      <c r="CD12" s="511"/>
    </row>
    <row r="13" spans="1:82" ht="26.1" customHeight="1">
      <c r="A13" s="340">
        <v>5</v>
      </c>
      <c r="B13" s="1351" t="str">
        <f ca="1">IF((ROW()-8)&lt;=MAX(⑤入力シート2!$AV$6:$AV$1085),IF(INDIRECT("⑤入力シート2!C"&amp;(INDEX(⑤入力シート2!AO$6:AO$1085,MATCH(ROW()-8,⑤入力シート2!$AV$6:$AV$1085,0))+1)*3)="","",INDIRECT("⑤入力シート2!C"&amp;(INDEX(⑤入力シート2!AO$6:AO$1085,MATCH(ROW()-8,⑤入力シート2!$AV$6:$AV$1085,0))+1)*3)),"")</f>
        <v/>
      </c>
      <c r="C13" s="1352"/>
      <c r="D13" s="1352"/>
      <c r="E13" s="1352"/>
      <c r="F13" s="1352"/>
      <c r="G13" s="1347" t="str">
        <f ca="1">IF((ROW()-8)&lt;=MAX(⑤入力シート2!$AV$6:$AV$1085),IF(INDIRECT("⑤入力シート2!E"&amp;(INDEX(⑤入力シート2!AO$6:AO$1085,MATCH(ROW()-8,⑤入力シート2!$AV$6:$AV$1085,0))+1)*3)="","",INDIRECT("⑤入力シート2!E"&amp;(INDEX(⑤入力シート2!AO$6:AO$1085,MATCH(ROW()-8,⑤入力シート2!$AV$6:$AV$1085,0))+1)*3)),"")</f>
        <v/>
      </c>
      <c r="H13" s="1348"/>
      <c r="I13" s="1349"/>
      <c r="J13" s="341" t="str">
        <f ca="1">IF((ROW()-8)&lt;=MAX(⑤入力シート2!$AV$6:$AV$1085),IF(INDIRECT("⑤入力シート2!F"&amp;(INDEX(⑤入力シート2!AO$6:AO$1085,MATCH(ROW()-8,⑤入力シート2!$AV$6:$AV$1085,0))+1)*3)="","",INDIRECT("⑤入力シート2!F"&amp;(INDEX(⑤入力シート2!AO$6:AO$1085,MATCH(ROW()-8,⑤入力シート2!$AV$6:$AV$1085,0))+1)*3)),"")</f>
        <v/>
      </c>
      <c r="K13" s="1347" t="str">
        <f ca="1">IF((ROW()-8)&lt;=MAX(⑤入力シート2!$AV$6:$AV$1085),IF(INDEX(⑤入力シート2!AP$6:AP$1085,MATCH(ROW()-8,⑤入力シート2!$AV$6:$AV$1085,0))=1,"基本給",IF(INDEX(⑤入力シート2!AP$6:AP$1085,MATCH(ROW()-8,⑤入力シート2!$AV$6:$AV$1085,0))=2,"手当","残")),"")</f>
        <v/>
      </c>
      <c r="L13" s="1348"/>
      <c r="M13" s="1348"/>
      <c r="N13" s="1349"/>
      <c r="O13" s="1343" t="str">
        <f ca="1">IF((ROW()-8)&lt;=MAX(⑤入力シート2!$AV$6:$AV$1085),INDEX(⑤入力シート2!AR$6:AR$1085,MATCH(ROW()-8,⑤入力シート2!$AV$6:$AV$1085,0)),"")</f>
        <v/>
      </c>
      <c r="P13" s="1344"/>
      <c r="Q13" s="1344"/>
      <c r="R13" s="476" t="s">
        <v>213</v>
      </c>
      <c r="S13" s="476" t="s">
        <v>214</v>
      </c>
      <c r="T13" s="477" t="str">
        <f ca="1">IF((ROW()-8)&lt;=MAX(⑤入力シート2!$AV$6:$AV$1085),INDEX(⑤入力シート2!AS$6:AS$1085,MATCH(ROW()-8,⑤入力シート2!$AV$6:$AV$1085,0)),"")</f>
        <v/>
      </c>
      <c r="U13" s="476" t="s">
        <v>89</v>
      </c>
      <c r="V13" s="476" t="s">
        <v>214</v>
      </c>
      <c r="W13" s="478">
        <v>1</v>
      </c>
      <c r="X13" s="476" t="s">
        <v>215</v>
      </c>
      <c r="Y13" s="476" t="s">
        <v>216</v>
      </c>
      <c r="Z13" s="1340" t="str">
        <f t="shared" ca="1" si="6"/>
        <v/>
      </c>
      <c r="AA13" s="1340"/>
      <c r="AB13" s="1340"/>
      <c r="AC13" s="1340"/>
      <c r="AD13" s="479" t="s">
        <v>213</v>
      </c>
      <c r="AE13" s="1341"/>
      <c r="AF13" s="1342"/>
      <c r="AG13" s="1342"/>
      <c r="AH13" s="476" t="s">
        <v>213</v>
      </c>
      <c r="AI13" s="476" t="s">
        <v>214</v>
      </c>
      <c r="AJ13" s="524"/>
      <c r="AK13" s="476" t="s">
        <v>89</v>
      </c>
      <c r="AL13" s="476" t="s">
        <v>214</v>
      </c>
      <c r="AM13" s="478">
        <v>1</v>
      </c>
      <c r="AN13" s="476" t="s">
        <v>215</v>
      </c>
      <c r="AO13" s="476" t="s">
        <v>216</v>
      </c>
      <c r="AP13" s="1340">
        <f t="shared" si="7"/>
        <v>0</v>
      </c>
      <c r="AQ13" s="1340"/>
      <c r="AR13" s="1340"/>
      <c r="AS13" s="1340"/>
      <c r="AT13" s="484" t="s">
        <v>213</v>
      </c>
      <c r="AU13" s="1343" t="str">
        <f ca="1">IF((ROW()-8)&lt;=MAX(⑤入力シート2!$AV$6:$AV$1085),INDEX(⑤入力シート2!AT$6:AT$1085,MATCH(ROW()-8,⑤入力シート2!$AV$6:$AV$1085,0)),"")</f>
        <v/>
      </c>
      <c r="AV13" s="1344"/>
      <c r="AW13" s="1344"/>
      <c r="AX13" s="476" t="s">
        <v>213</v>
      </c>
      <c r="AY13" s="476" t="s">
        <v>214</v>
      </c>
      <c r="AZ13" s="477" t="str">
        <f ca="1">IF((ROW()-8)&lt;=MAX(⑤入力シート2!$AV$6:$AV$1085),INDEX(⑤入力シート2!AU$6:AU$1085,MATCH(ROW()-8,⑤入力シート2!$AV$6:$AV$1085,0)),"")</f>
        <v/>
      </c>
      <c r="BA13" s="476" t="s">
        <v>89</v>
      </c>
      <c r="BB13" s="476" t="s">
        <v>214</v>
      </c>
      <c r="BC13" s="478">
        <v>1</v>
      </c>
      <c r="BD13" s="476" t="s">
        <v>215</v>
      </c>
      <c r="BE13" s="476" t="s">
        <v>216</v>
      </c>
      <c r="BF13" s="1340" t="str">
        <f t="shared" ca="1" si="4"/>
        <v/>
      </c>
      <c r="BG13" s="1340"/>
      <c r="BH13" s="1340"/>
      <c r="BI13" s="1340"/>
      <c r="BJ13" s="479" t="s">
        <v>213</v>
      </c>
      <c r="BK13" s="1341"/>
      <c r="BL13" s="1342"/>
      <c r="BM13" s="1342"/>
      <c r="BN13" s="476" t="s">
        <v>213</v>
      </c>
      <c r="BO13" s="476" t="s">
        <v>214</v>
      </c>
      <c r="BP13" s="524"/>
      <c r="BQ13" s="476" t="s">
        <v>89</v>
      </c>
      <c r="BR13" s="476" t="s">
        <v>214</v>
      </c>
      <c r="BS13" s="478">
        <v>1</v>
      </c>
      <c r="BT13" s="476" t="s">
        <v>215</v>
      </c>
      <c r="BU13" s="476" t="s">
        <v>216</v>
      </c>
      <c r="BV13" s="1340">
        <f t="shared" si="5"/>
        <v>0</v>
      </c>
      <c r="BW13" s="1340"/>
      <c r="BX13" s="1340"/>
      <c r="BY13" s="1340"/>
      <c r="BZ13" s="479" t="s">
        <v>213</v>
      </c>
      <c r="CA13" s="342" t="str">
        <f t="shared" ca="1" si="8"/>
        <v/>
      </c>
      <c r="CB13" s="343">
        <f t="shared" si="9"/>
        <v>0</v>
      </c>
      <c r="CC13" s="511"/>
      <c r="CD13" s="511"/>
    </row>
    <row r="14" spans="1:82" ht="26.1" customHeight="1">
      <c r="A14" s="340">
        <v>6</v>
      </c>
      <c r="B14" s="1351" t="str">
        <f ca="1">IF((ROW()-8)&lt;=MAX(⑤入力シート2!$AV$6:$AV$1085),IF(INDIRECT("⑤入力シート2!C"&amp;(INDEX(⑤入力シート2!AO$6:AO$1085,MATCH(ROW()-8,⑤入力シート2!$AV$6:$AV$1085,0))+1)*3)="","",INDIRECT("⑤入力シート2!C"&amp;(INDEX(⑤入力シート2!AO$6:AO$1085,MATCH(ROW()-8,⑤入力シート2!$AV$6:$AV$1085,0))+1)*3)),"")</f>
        <v/>
      </c>
      <c r="C14" s="1352"/>
      <c r="D14" s="1352"/>
      <c r="E14" s="1352"/>
      <c r="F14" s="1352"/>
      <c r="G14" s="1347" t="str">
        <f ca="1">IF((ROW()-8)&lt;=MAX(⑤入力シート2!$AV$6:$AV$1085),IF(INDIRECT("⑤入力シート2!E"&amp;(INDEX(⑤入力シート2!AO$6:AO$1085,MATCH(ROW()-8,⑤入力シート2!$AV$6:$AV$1085,0))+1)*3)="","",INDIRECT("⑤入力シート2!E"&amp;(INDEX(⑤入力シート2!AO$6:AO$1085,MATCH(ROW()-8,⑤入力シート2!$AV$6:$AV$1085,0))+1)*3)),"")</f>
        <v/>
      </c>
      <c r="H14" s="1348"/>
      <c r="I14" s="1349"/>
      <c r="J14" s="341" t="str">
        <f ca="1">IF((ROW()-8)&lt;=MAX(⑤入力シート2!$AV$6:$AV$1085),IF(INDIRECT("⑤入力シート2!F"&amp;(INDEX(⑤入力シート2!AO$6:AO$1085,MATCH(ROW()-8,⑤入力シート2!$AV$6:$AV$1085,0))+1)*3)="","",INDIRECT("⑤入力シート2!F"&amp;(INDEX(⑤入力シート2!AO$6:AO$1085,MATCH(ROW()-8,⑤入力シート2!$AV$6:$AV$1085,0))+1)*3)),"")</f>
        <v/>
      </c>
      <c r="K14" s="1347" t="str">
        <f ca="1">IF((ROW()-8)&lt;=MAX(⑤入力シート2!$AV$6:$AV$1085),IF(INDEX(⑤入力シート2!AP$6:AP$1085,MATCH(ROW()-8,⑤入力シート2!$AV$6:$AV$1085,0))=1,"基本給",IF(INDEX(⑤入力シート2!AP$6:AP$1085,MATCH(ROW()-8,⑤入力シート2!$AV$6:$AV$1085,0))=2,"手当","残")),"")</f>
        <v/>
      </c>
      <c r="L14" s="1348"/>
      <c r="M14" s="1348"/>
      <c r="N14" s="1349"/>
      <c r="O14" s="1343" t="str">
        <f ca="1">IF((ROW()-8)&lt;=MAX(⑤入力シート2!$AV$6:$AV$1085),INDEX(⑤入力シート2!AR$6:AR$1085,MATCH(ROW()-8,⑤入力シート2!$AV$6:$AV$1085,0)),"")</f>
        <v/>
      </c>
      <c r="P14" s="1344"/>
      <c r="Q14" s="1344"/>
      <c r="R14" s="476" t="s">
        <v>213</v>
      </c>
      <c r="S14" s="476" t="s">
        <v>214</v>
      </c>
      <c r="T14" s="477" t="str">
        <f ca="1">IF((ROW()-8)&lt;=MAX(⑤入力シート2!$AV$6:$AV$1085),INDEX(⑤入力シート2!AS$6:AS$1085,MATCH(ROW()-8,⑤入力シート2!$AV$6:$AV$1085,0)),"")</f>
        <v/>
      </c>
      <c r="U14" s="476" t="s">
        <v>89</v>
      </c>
      <c r="V14" s="476" t="s">
        <v>214</v>
      </c>
      <c r="W14" s="478">
        <v>1</v>
      </c>
      <c r="X14" s="476" t="s">
        <v>215</v>
      </c>
      <c r="Y14" s="476" t="s">
        <v>216</v>
      </c>
      <c r="Z14" s="1340" t="str">
        <f t="shared" ca="1" si="6"/>
        <v/>
      </c>
      <c r="AA14" s="1340"/>
      <c r="AB14" s="1340"/>
      <c r="AC14" s="1340"/>
      <c r="AD14" s="479" t="s">
        <v>213</v>
      </c>
      <c r="AE14" s="1341"/>
      <c r="AF14" s="1342"/>
      <c r="AG14" s="1342"/>
      <c r="AH14" s="476" t="s">
        <v>213</v>
      </c>
      <c r="AI14" s="476" t="s">
        <v>214</v>
      </c>
      <c r="AJ14" s="524"/>
      <c r="AK14" s="476" t="s">
        <v>89</v>
      </c>
      <c r="AL14" s="476" t="s">
        <v>214</v>
      </c>
      <c r="AM14" s="478">
        <v>1</v>
      </c>
      <c r="AN14" s="476" t="s">
        <v>215</v>
      </c>
      <c r="AO14" s="476" t="s">
        <v>216</v>
      </c>
      <c r="AP14" s="1340">
        <f t="shared" si="7"/>
        <v>0</v>
      </c>
      <c r="AQ14" s="1340"/>
      <c r="AR14" s="1340"/>
      <c r="AS14" s="1340"/>
      <c r="AT14" s="484" t="s">
        <v>213</v>
      </c>
      <c r="AU14" s="1343" t="str">
        <f ca="1">IF((ROW()-8)&lt;=MAX(⑤入力シート2!$AV$6:$AV$1085),INDEX(⑤入力シート2!AT$6:AT$1085,MATCH(ROW()-8,⑤入力シート2!$AV$6:$AV$1085,0)),"")</f>
        <v/>
      </c>
      <c r="AV14" s="1344"/>
      <c r="AW14" s="1344"/>
      <c r="AX14" s="476" t="s">
        <v>213</v>
      </c>
      <c r="AY14" s="476" t="s">
        <v>214</v>
      </c>
      <c r="AZ14" s="477" t="str">
        <f ca="1">IF((ROW()-8)&lt;=MAX(⑤入力シート2!$AV$6:$AV$1085),INDEX(⑤入力シート2!AU$6:AU$1085,MATCH(ROW()-8,⑤入力シート2!$AV$6:$AV$1085,0)),"")</f>
        <v/>
      </c>
      <c r="BA14" s="476" t="s">
        <v>89</v>
      </c>
      <c r="BB14" s="476" t="s">
        <v>214</v>
      </c>
      <c r="BC14" s="478">
        <v>1</v>
      </c>
      <c r="BD14" s="476" t="s">
        <v>215</v>
      </c>
      <c r="BE14" s="476" t="s">
        <v>216</v>
      </c>
      <c r="BF14" s="1340" t="str">
        <f t="shared" ca="1" si="4"/>
        <v/>
      </c>
      <c r="BG14" s="1340"/>
      <c r="BH14" s="1340"/>
      <c r="BI14" s="1340"/>
      <c r="BJ14" s="479" t="s">
        <v>213</v>
      </c>
      <c r="BK14" s="1341"/>
      <c r="BL14" s="1342"/>
      <c r="BM14" s="1342"/>
      <c r="BN14" s="476" t="s">
        <v>213</v>
      </c>
      <c r="BO14" s="476" t="s">
        <v>214</v>
      </c>
      <c r="BP14" s="524"/>
      <c r="BQ14" s="476" t="s">
        <v>89</v>
      </c>
      <c r="BR14" s="476" t="s">
        <v>214</v>
      </c>
      <c r="BS14" s="478">
        <v>1</v>
      </c>
      <c r="BT14" s="476" t="s">
        <v>215</v>
      </c>
      <c r="BU14" s="476" t="s">
        <v>216</v>
      </c>
      <c r="BV14" s="1340">
        <f t="shared" si="5"/>
        <v>0</v>
      </c>
      <c r="BW14" s="1340"/>
      <c r="BX14" s="1340"/>
      <c r="BY14" s="1340"/>
      <c r="BZ14" s="479" t="s">
        <v>213</v>
      </c>
      <c r="CA14" s="342" t="str">
        <f t="shared" ca="1" si="8"/>
        <v/>
      </c>
      <c r="CB14" s="343">
        <f t="shared" si="9"/>
        <v>0</v>
      </c>
      <c r="CC14" s="511"/>
      <c r="CD14" s="511"/>
    </row>
    <row r="15" spans="1:82" ht="26.1" customHeight="1">
      <c r="A15" s="340">
        <v>7</v>
      </c>
      <c r="B15" s="1351" t="str">
        <f ca="1">IF((ROW()-8)&lt;=MAX(⑤入力シート2!$AV$6:$AV$1085),IF(INDIRECT("⑤入力シート2!C"&amp;(INDEX(⑤入力シート2!AO$6:AO$1085,MATCH(ROW()-8,⑤入力シート2!$AV$6:$AV$1085,0))+1)*3)="","",INDIRECT("⑤入力シート2!C"&amp;(INDEX(⑤入力シート2!AO$6:AO$1085,MATCH(ROW()-8,⑤入力シート2!$AV$6:$AV$1085,0))+1)*3)),"")</f>
        <v/>
      </c>
      <c r="C15" s="1352"/>
      <c r="D15" s="1352"/>
      <c r="E15" s="1352"/>
      <c r="F15" s="1352"/>
      <c r="G15" s="1347" t="str">
        <f ca="1">IF((ROW()-8)&lt;=MAX(⑤入力シート2!$AV$6:$AV$1085),IF(INDIRECT("⑤入力シート2!E"&amp;(INDEX(⑤入力シート2!AO$6:AO$1085,MATCH(ROW()-8,⑤入力シート2!$AV$6:$AV$1085,0))+1)*3)="","",INDIRECT("⑤入力シート2!E"&amp;(INDEX(⑤入力シート2!AO$6:AO$1085,MATCH(ROW()-8,⑤入力シート2!$AV$6:$AV$1085,0))+1)*3)),"")</f>
        <v/>
      </c>
      <c r="H15" s="1348"/>
      <c r="I15" s="1349"/>
      <c r="J15" s="341" t="str">
        <f ca="1">IF((ROW()-8)&lt;=MAX(⑤入力シート2!$AV$6:$AV$1085),IF(INDIRECT("⑤入力シート2!F"&amp;(INDEX(⑤入力シート2!AO$6:AO$1085,MATCH(ROW()-8,⑤入力シート2!$AV$6:$AV$1085,0))+1)*3)="","",INDIRECT("⑤入力シート2!F"&amp;(INDEX(⑤入力シート2!AO$6:AO$1085,MATCH(ROW()-8,⑤入力シート2!$AV$6:$AV$1085,0))+1)*3)),"")</f>
        <v/>
      </c>
      <c r="K15" s="1347" t="str">
        <f ca="1">IF((ROW()-8)&lt;=MAX(⑤入力シート2!$AV$6:$AV$1085),IF(INDEX(⑤入力シート2!AP$6:AP$1085,MATCH(ROW()-8,⑤入力シート2!$AV$6:$AV$1085,0))=1,"基本給",IF(INDEX(⑤入力シート2!AP$6:AP$1085,MATCH(ROW()-8,⑤入力シート2!$AV$6:$AV$1085,0))=2,"手当","残")),"")</f>
        <v/>
      </c>
      <c r="L15" s="1348"/>
      <c r="M15" s="1348"/>
      <c r="N15" s="1349"/>
      <c r="O15" s="1343" t="str">
        <f ca="1">IF((ROW()-8)&lt;=MAX(⑤入力シート2!$AV$6:$AV$1085),INDEX(⑤入力シート2!AR$6:AR$1085,MATCH(ROW()-8,⑤入力シート2!$AV$6:$AV$1085,0)),"")</f>
        <v/>
      </c>
      <c r="P15" s="1344"/>
      <c r="Q15" s="1344"/>
      <c r="R15" s="476" t="s">
        <v>213</v>
      </c>
      <c r="S15" s="476" t="s">
        <v>214</v>
      </c>
      <c r="T15" s="477" t="str">
        <f ca="1">IF((ROW()-8)&lt;=MAX(⑤入力シート2!$AV$6:$AV$1085),INDEX(⑤入力シート2!AS$6:AS$1085,MATCH(ROW()-8,⑤入力シート2!$AV$6:$AV$1085,0)),"")</f>
        <v/>
      </c>
      <c r="U15" s="476" t="s">
        <v>89</v>
      </c>
      <c r="V15" s="476" t="s">
        <v>214</v>
      </c>
      <c r="W15" s="478">
        <v>1</v>
      </c>
      <c r="X15" s="476" t="s">
        <v>215</v>
      </c>
      <c r="Y15" s="476" t="s">
        <v>216</v>
      </c>
      <c r="Z15" s="1340" t="str">
        <f t="shared" ca="1" si="6"/>
        <v/>
      </c>
      <c r="AA15" s="1340"/>
      <c r="AB15" s="1340"/>
      <c r="AC15" s="1340"/>
      <c r="AD15" s="479" t="s">
        <v>213</v>
      </c>
      <c r="AE15" s="1341"/>
      <c r="AF15" s="1342"/>
      <c r="AG15" s="1342"/>
      <c r="AH15" s="476" t="s">
        <v>213</v>
      </c>
      <c r="AI15" s="476" t="s">
        <v>214</v>
      </c>
      <c r="AJ15" s="524"/>
      <c r="AK15" s="476" t="s">
        <v>89</v>
      </c>
      <c r="AL15" s="476" t="s">
        <v>214</v>
      </c>
      <c r="AM15" s="478">
        <v>1</v>
      </c>
      <c r="AN15" s="476" t="s">
        <v>215</v>
      </c>
      <c r="AO15" s="476" t="s">
        <v>216</v>
      </c>
      <c r="AP15" s="1340">
        <f t="shared" si="7"/>
        <v>0</v>
      </c>
      <c r="AQ15" s="1340"/>
      <c r="AR15" s="1340"/>
      <c r="AS15" s="1340"/>
      <c r="AT15" s="484" t="s">
        <v>213</v>
      </c>
      <c r="AU15" s="1343" t="str">
        <f ca="1">IF((ROW()-8)&lt;=MAX(⑤入力シート2!$AV$6:$AV$1085),INDEX(⑤入力シート2!AT$6:AT$1085,MATCH(ROW()-8,⑤入力シート2!$AV$6:$AV$1085,0)),"")</f>
        <v/>
      </c>
      <c r="AV15" s="1344"/>
      <c r="AW15" s="1344"/>
      <c r="AX15" s="476" t="s">
        <v>213</v>
      </c>
      <c r="AY15" s="476" t="s">
        <v>214</v>
      </c>
      <c r="AZ15" s="477" t="str">
        <f ca="1">IF((ROW()-8)&lt;=MAX(⑤入力シート2!$AV$6:$AV$1085),INDEX(⑤入力シート2!AU$6:AU$1085,MATCH(ROW()-8,⑤入力シート2!$AV$6:$AV$1085,0)),"")</f>
        <v/>
      </c>
      <c r="BA15" s="476" t="s">
        <v>89</v>
      </c>
      <c r="BB15" s="476" t="s">
        <v>214</v>
      </c>
      <c r="BC15" s="478">
        <v>1</v>
      </c>
      <c r="BD15" s="476" t="s">
        <v>215</v>
      </c>
      <c r="BE15" s="476" t="s">
        <v>216</v>
      </c>
      <c r="BF15" s="1340" t="str">
        <f t="shared" ca="1" si="4"/>
        <v/>
      </c>
      <c r="BG15" s="1340"/>
      <c r="BH15" s="1340"/>
      <c r="BI15" s="1340"/>
      <c r="BJ15" s="479" t="s">
        <v>213</v>
      </c>
      <c r="BK15" s="1341"/>
      <c r="BL15" s="1342"/>
      <c r="BM15" s="1342"/>
      <c r="BN15" s="476" t="s">
        <v>213</v>
      </c>
      <c r="BO15" s="476" t="s">
        <v>214</v>
      </c>
      <c r="BP15" s="524"/>
      <c r="BQ15" s="476" t="s">
        <v>89</v>
      </c>
      <c r="BR15" s="476" t="s">
        <v>214</v>
      </c>
      <c r="BS15" s="478">
        <v>1</v>
      </c>
      <c r="BT15" s="476" t="s">
        <v>215</v>
      </c>
      <c r="BU15" s="476" t="s">
        <v>216</v>
      </c>
      <c r="BV15" s="1340">
        <f t="shared" si="5"/>
        <v>0</v>
      </c>
      <c r="BW15" s="1340"/>
      <c r="BX15" s="1340"/>
      <c r="BY15" s="1340"/>
      <c r="BZ15" s="479" t="s">
        <v>213</v>
      </c>
      <c r="CA15" s="342" t="str">
        <f t="shared" ca="1" si="8"/>
        <v/>
      </c>
      <c r="CB15" s="343">
        <f t="shared" si="9"/>
        <v>0</v>
      </c>
      <c r="CC15" s="511"/>
      <c r="CD15" s="511"/>
    </row>
    <row r="16" spans="1:82" ht="26.1" customHeight="1">
      <c r="A16" s="340">
        <v>8</v>
      </c>
      <c r="B16" s="1351" t="str">
        <f ca="1">IF((ROW()-8)&lt;=MAX(⑤入力シート2!$AV$6:$AV$1085),IF(INDIRECT("⑤入力シート2!C"&amp;(INDEX(⑤入力シート2!AO$6:AO$1085,MATCH(ROW()-8,⑤入力シート2!$AV$6:$AV$1085,0))+1)*3)="","",INDIRECT("⑤入力シート2!C"&amp;(INDEX(⑤入力シート2!AO$6:AO$1085,MATCH(ROW()-8,⑤入力シート2!$AV$6:$AV$1085,0))+1)*3)),"")</f>
        <v/>
      </c>
      <c r="C16" s="1352"/>
      <c r="D16" s="1352"/>
      <c r="E16" s="1352"/>
      <c r="F16" s="1352"/>
      <c r="G16" s="1347" t="str">
        <f ca="1">IF((ROW()-8)&lt;=MAX(⑤入力シート2!$AV$6:$AV$1085),IF(INDIRECT("⑤入力シート2!E"&amp;(INDEX(⑤入力シート2!AO$6:AO$1085,MATCH(ROW()-8,⑤入力シート2!$AV$6:$AV$1085,0))+1)*3)="","",INDIRECT("⑤入力シート2!E"&amp;(INDEX(⑤入力シート2!AO$6:AO$1085,MATCH(ROW()-8,⑤入力シート2!$AV$6:$AV$1085,0))+1)*3)),"")</f>
        <v/>
      </c>
      <c r="H16" s="1348"/>
      <c r="I16" s="1349"/>
      <c r="J16" s="341" t="str">
        <f ca="1">IF((ROW()-8)&lt;=MAX(⑤入力シート2!$AV$6:$AV$1085),IF(INDIRECT("⑤入力シート2!F"&amp;(INDEX(⑤入力シート2!AO$6:AO$1085,MATCH(ROW()-8,⑤入力シート2!$AV$6:$AV$1085,0))+1)*3)="","",INDIRECT("⑤入力シート2!F"&amp;(INDEX(⑤入力シート2!AO$6:AO$1085,MATCH(ROW()-8,⑤入力シート2!$AV$6:$AV$1085,0))+1)*3)),"")</f>
        <v/>
      </c>
      <c r="K16" s="1347" t="str">
        <f ca="1">IF((ROW()-8)&lt;=MAX(⑤入力シート2!$AV$6:$AV$1085),IF(INDEX(⑤入力シート2!AP$6:AP$1085,MATCH(ROW()-8,⑤入力シート2!$AV$6:$AV$1085,0))=1,"基本給",IF(INDEX(⑤入力シート2!AP$6:AP$1085,MATCH(ROW()-8,⑤入力シート2!$AV$6:$AV$1085,0))=2,"手当","残")),"")</f>
        <v/>
      </c>
      <c r="L16" s="1348"/>
      <c r="M16" s="1348"/>
      <c r="N16" s="1349"/>
      <c r="O16" s="1343" t="str">
        <f ca="1">IF((ROW()-8)&lt;=MAX(⑤入力シート2!$AV$6:$AV$1085),INDEX(⑤入力シート2!AR$6:AR$1085,MATCH(ROW()-8,⑤入力シート2!$AV$6:$AV$1085,0)),"")</f>
        <v/>
      </c>
      <c r="P16" s="1344"/>
      <c r="Q16" s="1344"/>
      <c r="R16" s="476" t="s">
        <v>213</v>
      </c>
      <c r="S16" s="476" t="s">
        <v>214</v>
      </c>
      <c r="T16" s="477" t="str">
        <f ca="1">IF((ROW()-8)&lt;=MAX(⑤入力シート2!$AV$6:$AV$1085),INDEX(⑤入力シート2!AS$6:AS$1085,MATCH(ROW()-8,⑤入力シート2!$AV$6:$AV$1085,0)),"")</f>
        <v/>
      </c>
      <c r="U16" s="476" t="s">
        <v>89</v>
      </c>
      <c r="V16" s="476" t="s">
        <v>214</v>
      </c>
      <c r="W16" s="478">
        <v>1</v>
      </c>
      <c r="X16" s="476" t="s">
        <v>215</v>
      </c>
      <c r="Y16" s="476" t="s">
        <v>216</v>
      </c>
      <c r="Z16" s="1340" t="str">
        <f t="shared" ca="1" si="6"/>
        <v/>
      </c>
      <c r="AA16" s="1340"/>
      <c r="AB16" s="1340"/>
      <c r="AC16" s="1340"/>
      <c r="AD16" s="479" t="s">
        <v>213</v>
      </c>
      <c r="AE16" s="1341"/>
      <c r="AF16" s="1342"/>
      <c r="AG16" s="1342"/>
      <c r="AH16" s="476" t="s">
        <v>213</v>
      </c>
      <c r="AI16" s="476" t="s">
        <v>214</v>
      </c>
      <c r="AJ16" s="524"/>
      <c r="AK16" s="476" t="s">
        <v>89</v>
      </c>
      <c r="AL16" s="476" t="s">
        <v>214</v>
      </c>
      <c r="AM16" s="478">
        <v>1</v>
      </c>
      <c r="AN16" s="476" t="s">
        <v>215</v>
      </c>
      <c r="AO16" s="476" t="s">
        <v>216</v>
      </c>
      <c r="AP16" s="1340">
        <f t="shared" si="7"/>
        <v>0</v>
      </c>
      <c r="AQ16" s="1340"/>
      <c r="AR16" s="1340"/>
      <c r="AS16" s="1340"/>
      <c r="AT16" s="484" t="s">
        <v>213</v>
      </c>
      <c r="AU16" s="1343" t="str">
        <f ca="1">IF((ROW()-8)&lt;=MAX(⑤入力シート2!$AV$6:$AV$1085),INDEX(⑤入力シート2!AT$6:AT$1085,MATCH(ROW()-8,⑤入力シート2!$AV$6:$AV$1085,0)),"")</f>
        <v/>
      </c>
      <c r="AV16" s="1344"/>
      <c r="AW16" s="1344"/>
      <c r="AX16" s="476" t="s">
        <v>213</v>
      </c>
      <c r="AY16" s="476" t="s">
        <v>214</v>
      </c>
      <c r="AZ16" s="477" t="str">
        <f ca="1">IF((ROW()-8)&lt;=MAX(⑤入力シート2!$AV$6:$AV$1085),INDEX(⑤入力シート2!AU$6:AU$1085,MATCH(ROW()-8,⑤入力シート2!$AV$6:$AV$1085,0)),"")</f>
        <v/>
      </c>
      <c r="BA16" s="476" t="s">
        <v>89</v>
      </c>
      <c r="BB16" s="476" t="s">
        <v>214</v>
      </c>
      <c r="BC16" s="478">
        <v>1</v>
      </c>
      <c r="BD16" s="476" t="s">
        <v>215</v>
      </c>
      <c r="BE16" s="476" t="s">
        <v>216</v>
      </c>
      <c r="BF16" s="1340" t="str">
        <f t="shared" ca="1" si="4"/>
        <v/>
      </c>
      <c r="BG16" s="1340"/>
      <c r="BH16" s="1340"/>
      <c r="BI16" s="1340"/>
      <c r="BJ16" s="479" t="s">
        <v>213</v>
      </c>
      <c r="BK16" s="1341"/>
      <c r="BL16" s="1342"/>
      <c r="BM16" s="1342"/>
      <c r="BN16" s="476" t="s">
        <v>213</v>
      </c>
      <c r="BO16" s="476" t="s">
        <v>214</v>
      </c>
      <c r="BP16" s="524"/>
      <c r="BQ16" s="476" t="s">
        <v>89</v>
      </c>
      <c r="BR16" s="476" t="s">
        <v>214</v>
      </c>
      <c r="BS16" s="478">
        <v>1</v>
      </c>
      <c r="BT16" s="476" t="s">
        <v>215</v>
      </c>
      <c r="BU16" s="476" t="s">
        <v>216</v>
      </c>
      <c r="BV16" s="1340">
        <f t="shared" si="5"/>
        <v>0</v>
      </c>
      <c r="BW16" s="1340"/>
      <c r="BX16" s="1340"/>
      <c r="BY16" s="1340"/>
      <c r="BZ16" s="479" t="s">
        <v>213</v>
      </c>
      <c r="CA16" s="342" t="str">
        <f t="shared" ca="1" si="8"/>
        <v/>
      </c>
      <c r="CB16" s="343">
        <f t="shared" si="9"/>
        <v>0</v>
      </c>
      <c r="CC16" s="511"/>
      <c r="CD16" s="511"/>
    </row>
    <row r="17" spans="1:82" ht="26.1" customHeight="1">
      <c r="A17" s="340">
        <v>9</v>
      </c>
      <c r="B17" s="1351" t="str">
        <f ca="1">IF((ROW()-8)&lt;=MAX(⑤入力シート2!$AV$6:$AV$1085),IF(INDIRECT("⑤入力シート2!C"&amp;(INDEX(⑤入力シート2!AO$6:AO$1085,MATCH(ROW()-8,⑤入力シート2!$AV$6:$AV$1085,0))+1)*3)="","",INDIRECT("⑤入力シート2!C"&amp;(INDEX(⑤入力シート2!AO$6:AO$1085,MATCH(ROW()-8,⑤入力シート2!$AV$6:$AV$1085,0))+1)*3)),"")</f>
        <v/>
      </c>
      <c r="C17" s="1352"/>
      <c r="D17" s="1352"/>
      <c r="E17" s="1352"/>
      <c r="F17" s="1352"/>
      <c r="G17" s="1347" t="str">
        <f ca="1">IF((ROW()-8)&lt;=MAX(⑤入力シート2!$AV$6:$AV$1085),IF(INDIRECT("⑤入力シート2!E"&amp;(INDEX(⑤入力シート2!AO$6:AO$1085,MATCH(ROW()-8,⑤入力シート2!$AV$6:$AV$1085,0))+1)*3)="","",INDIRECT("⑤入力シート2!E"&amp;(INDEX(⑤入力シート2!AO$6:AO$1085,MATCH(ROW()-8,⑤入力シート2!$AV$6:$AV$1085,0))+1)*3)),"")</f>
        <v/>
      </c>
      <c r="H17" s="1348"/>
      <c r="I17" s="1349"/>
      <c r="J17" s="341" t="str">
        <f ca="1">IF((ROW()-8)&lt;=MAX(⑤入力シート2!$AV$6:$AV$1085),IF(INDIRECT("⑤入力シート2!F"&amp;(INDEX(⑤入力シート2!AO$6:AO$1085,MATCH(ROW()-8,⑤入力シート2!$AV$6:$AV$1085,0))+1)*3)="","",INDIRECT("⑤入力シート2!F"&amp;(INDEX(⑤入力シート2!AO$6:AO$1085,MATCH(ROW()-8,⑤入力シート2!$AV$6:$AV$1085,0))+1)*3)),"")</f>
        <v/>
      </c>
      <c r="K17" s="1347" t="str">
        <f ca="1">IF((ROW()-8)&lt;=MAX(⑤入力シート2!$AV$6:$AV$1085),IF(INDEX(⑤入力シート2!AP$6:AP$1085,MATCH(ROW()-8,⑤入力シート2!$AV$6:$AV$1085,0))=1,"基本給",IF(INDEX(⑤入力シート2!AP$6:AP$1085,MATCH(ROW()-8,⑤入力シート2!$AV$6:$AV$1085,0))=2,"手当","残")),"")</f>
        <v/>
      </c>
      <c r="L17" s="1348"/>
      <c r="M17" s="1348"/>
      <c r="N17" s="1349"/>
      <c r="O17" s="1343" t="str">
        <f ca="1">IF((ROW()-8)&lt;=MAX(⑤入力シート2!$AV$6:$AV$1085),INDEX(⑤入力シート2!AR$6:AR$1085,MATCH(ROW()-8,⑤入力シート2!$AV$6:$AV$1085,0)),"")</f>
        <v/>
      </c>
      <c r="P17" s="1344"/>
      <c r="Q17" s="1344"/>
      <c r="R17" s="476" t="s">
        <v>213</v>
      </c>
      <c r="S17" s="476" t="s">
        <v>214</v>
      </c>
      <c r="T17" s="477" t="str">
        <f ca="1">IF((ROW()-8)&lt;=MAX(⑤入力シート2!$AV$6:$AV$1085),INDEX(⑤入力シート2!AS$6:AS$1085,MATCH(ROW()-8,⑤入力シート2!$AV$6:$AV$1085,0)),"")</f>
        <v/>
      </c>
      <c r="U17" s="476" t="s">
        <v>89</v>
      </c>
      <c r="V17" s="476" t="s">
        <v>214</v>
      </c>
      <c r="W17" s="478">
        <v>1</v>
      </c>
      <c r="X17" s="476" t="s">
        <v>215</v>
      </c>
      <c r="Y17" s="476" t="s">
        <v>216</v>
      </c>
      <c r="Z17" s="1340" t="str">
        <f t="shared" ca="1" si="6"/>
        <v/>
      </c>
      <c r="AA17" s="1340"/>
      <c r="AB17" s="1340"/>
      <c r="AC17" s="1340"/>
      <c r="AD17" s="479" t="s">
        <v>213</v>
      </c>
      <c r="AE17" s="1341"/>
      <c r="AF17" s="1342"/>
      <c r="AG17" s="1342"/>
      <c r="AH17" s="476" t="s">
        <v>213</v>
      </c>
      <c r="AI17" s="476" t="s">
        <v>214</v>
      </c>
      <c r="AJ17" s="524"/>
      <c r="AK17" s="476" t="s">
        <v>89</v>
      </c>
      <c r="AL17" s="476" t="s">
        <v>214</v>
      </c>
      <c r="AM17" s="478">
        <v>1</v>
      </c>
      <c r="AN17" s="476" t="s">
        <v>215</v>
      </c>
      <c r="AO17" s="476" t="s">
        <v>216</v>
      </c>
      <c r="AP17" s="1340">
        <f t="shared" si="7"/>
        <v>0</v>
      </c>
      <c r="AQ17" s="1340"/>
      <c r="AR17" s="1340"/>
      <c r="AS17" s="1340"/>
      <c r="AT17" s="484" t="s">
        <v>213</v>
      </c>
      <c r="AU17" s="1343" t="str">
        <f ca="1">IF((ROW()-8)&lt;=MAX(⑤入力シート2!$AV$6:$AV$1085),INDEX(⑤入力シート2!AT$6:AT$1085,MATCH(ROW()-8,⑤入力シート2!$AV$6:$AV$1085,0)),"")</f>
        <v/>
      </c>
      <c r="AV17" s="1344"/>
      <c r="AW17" s="1344"/>
      <c r="AX17" s="476" t="s">
        <v>213</v>
      </c>
      <c r="AY17" s="476" t="s">
        <v>214</v>
      </c>
      <c r="AZ17" s="477" t="str">
        <f ca="1">IF((ROW()-8)&lt;=MAX(⑤入力シート2!$AV$6:$AV$1085),INDEX(⑤入力シート2!AU$6:AU$1085,MATCH(ROW()-8,⑤入力シート2!$AV$6:$AV$1085,0)),"")</f>
        <v/>
      </c>
      <c r="BA17" s="476" t="s">
        <v>89</v>
      </c>
      <c r="BB17" s="476" t="s">
        <v>214</v>
      </c>
      <c r="BC17" s="478">
        <v>1</v>
      </c>
      <c r="BD17" s="476" t="s">
        <v>215</v>
      </c>
      <c r="BE17" s="476" t="s">
        <v>216</v>
      </c>
      <c r="BF17" s="1340" t="str">
        <f t="shared" ca="1" si="4"/>
        <v/>
      </c>
      <c r="BG17" s="1340"/>
      <c r="BH17" s="1340"/>
      <c r="BI17" s="1340"/>
      <c r="BJ17" s="479" t="s">
        <v>213</v>
      </c>
      <c r="BK17" s="1341"/>
      <c r="BL17" s="1342"/>
      <c r="BM17" s="1342"/>
      <c r="BN17" s="476" t="s">
        <v>213</v>
      </c>
      <c r="BO17" s="476" t="s">
        <v>214</v>
      </c>
      <c r="BP17" s="524"/>
      <c r="BQ17" s="476" t="s">
        <v>89</v>
      </c>
      <c r="BR17" s="476" t="s">
        <v>214</v>
      </c>
      <c r="BS17" s="478">
        <v>1</v>
      </c>
      <c r="BT17" s="476" t="s">
        <v>215</v>
      </c>
      <c r="BU17" s="476" t="s">
        <v>216</v>
      </c>
      <c r="BV17" s="1340">
        <f t="shared" si="5"/>
        <v>0</v>
      </c>
      <c r="BW17" s="1340"/>
      <c r="BX17" s="1340"/>
      <c r="BY17" s="1340"/>
      <c r="BZ17" s="479" t="s">
        <v>213</v>
      </c>
      <c r="CA17" s="342" t="str">
        <f t="shared" ca="1" si="8"/>
        <v/>
      </c>
      <c r="CB17" s="343">
        <f t="shared" si="9"/>
        <v>0</v>
      </c>
      <c r="CC17" s="511"/>
      <c r="CD17" s="511"/>
    </row>
    <row r="18" spans="1:82" ht="26.1" customHeight="1">
      <c r="A18" s="340">
        <v>10</v>
      </c>
      <c r="B18" s="1351" t="str">
        <f ca="1">IF((ROW()-8)&lt;=MAX(⑤入力シート2!$AV$6:$AV$1085),IF(INDIRECT("⑤入力シート2!C"&amp;(INDEX(⑤入力シート2!AO$6:AO$1085,MATCH(ROW()-8,⑤入力シート2!$AV$6:$AV$1085,0))+1)*3)="","",INDIRECT("⑤入力シート2!C"&amp;(INDEX(⑤入力シート2!AO$6:AO$1085,MATCH(ROW()-8,⑤入力シート2!$AV$6:$AV$1085,0))+1)*3)),"")</f>
        <v/>
      </c>
      <c r="C18" s="1352"/>
      <c r="D18" s="1352"/>
      <c r="E18" s="1352"/>
      <c r="F18" s="1352"/>
      <c r="G18" s="1347" t="str">
        <f ca="1">IF((ROW()-8)&lt;=MAX(⑤入力シート2!$AV$6:$AV$1085),IF(INDIRECT("⑤入力シート2!E"&amp;(INDEX(⑤入力シート2!AO$6:AO$1085,MATCH(ROW()-8,⑤入力シート2!$AV$6:$AV$1085,0))+1)*3)="","",INDIRECT("⑤入力シート2!E"&amp;(INDEX(⑤入力シート2!AO$6:AO$1085,MATCH(ROW()-8,⑤入力シート2!$AV$6:$AV$1085,0))+1)*3)),"")</f>
        <v/>
      </c>
      <c r="H18" s="1348"/>
      <c r="I18" s="1349"/>
      <c r="J18" s="341" t="str">
        <f ca="1">IF((ROW()-8)&lt;=MAX(⑤入力シート2!$AV$6:$AV$1085),IF(INDIRECT("⑤入力シート2!F"&amp;(INDEX(⑤入力シート2!AO$6:AO$1085,MATCH(ROW()-8,⑤入力シート2!$AV$6:$AV$1085,0))+1)*3)="","",INDIRECT("⑤入力シート2!F"&amp;(INDEX(⑤入力シート2!AO$6:AO$1085,MATCH(ROW()-8,⑤入力シート2!$AV$6:$AV$1085,0))+1)*3)),"")</f>
        <v/>
      </c>
      <c r="K18" s="1347" t="str">
        <f ca="1">IF((ROW()-8)&lt;=MAX(⑤入力シート2!$AV$6:$AV$1085),IF(INDEX(⑤入力シート2!AP$6:AP$1085,MATCH(ROW()-8,⑤入力シート2!$AV$6:$AV$1085,0))=1,"基本給",IF(INDEX(⑤入力シート2!AP$6:AP$1085,MATCH(ROW()-8,⑤入力シート2!$AV$6:$AV$1085,0))=2,"手当","残")),"")</f>
        <v/>
      </c>
      <c r="L18" s="1348"/>
      <c r="M18" s="1348"/>
      <c r="N18" s="1349"/>
      <c r="O18" s="1343" t="str">
        <f ca="1">IF((ROW()-8)&lt;=MAX(⑤入力シート2!$AV$6:$AV$1085),INDEX(⑤入力シート2!AR$6:AR$1085,MATCH(ROW()-8,⑤入力シート2!$AV$6:$AV$1085,0)),"")</f>
        <v/>
      </c>
      <c r="P18" s="1344"/>
      <c r="Q18" s="1344"/>
      <c r="R18" s="476" t="s">
        <v>213</v>
      </c>
      <c r="S18" s="476" t="s">
        <v>214</v>
      </c>
      <c r="T18" s="477" t="str">
        <f ca="1">IF((ROW()-8)&lt;=MAX(⑤入力シート2!$AV$6:$AV$1085),INDEX(⑤入力シート2!AS$6:AS$1085,MATCH(ROW()-8,⑤入力シート2!$AV$6:$AV$1085,0)),"")</f>
        <v/>
      </c>
      <c r="U18" s="476" t="s">
        <v>89</v>
      </c>
      <c r="V18" s="476" t="s">
        <v>214</v>
      </c>
      <c r="W18" s="478">
        <v>1</v>
      </c>
      <c r="X18" s="476" t="s">
        <v>215</v>
      </c>
      <c r="Y18" s="476" t="s">
        <v>216</v>
      </c>
      <c r="Z18" s="1340" t="str">
        <f t="shared" ca="1" si="6"/>
        <v/>
      </c>
      <c r="AA18" s="1340"/>
      <c r="AB18" s="1340"/>
      <c r="AC18" s="1340"/>
      <c r="AD18" s="479" t="s">
        <v>213</v>
      </c>
      <c r="AE18" s="1341"/>
      <c r="AF18" s="1342"/>
      <c r="AG18" s="1342"/>
      <c r="AH18" s="476" t="s">
        <v>213</v>
      </c>
      <c r="AI18" s="476" t="s">
        <v>214</v>
      </c>
      <c r="AJ18" s="524"/>
      <c r="AK18" s="476" t="s">
        <v>89</v>
      </c>
      <c r="AL18" s="476" t="s">
        <v>214</v>
      </c>
      <c r="AM18" s="478">
        <v>1</v>
      </c>
      <c r="AN18" s="476" t="s">
        <v>215</v>
      </c>
      <c r="AO18" s="476" t="s">
        <v>216</v>
      </c>
      <c r="AP18" s="1340">
        <f t="shared" si="7"/>
        <v>0</v>
      </c>
      <c r="AQ18" s="1340"/>
      <c r="AR18" s="1340"/>
      <c r="AS18" s="1340"/>
      <c r="AT18" s="484" t="s">
        <v>213</v>
      </c>
      <c r="AU18" s="1343" t="str">
        <f ca="1">IF((ROW()-8)&lt;=MAX(⑤入力シート2!$AV$6:$AV$1085),INDEX(⑤入力シート2!AT$6:AT$1085,MATCH(ROW()-8,⑤入力シート2!$AV$6:$AV$1085,0)),"")</f>
        <v/>
      </c>
      <c r="AV18" s="1344"/>
      <c r="AW18" s="1344"/>
      <c r="AX18" s="476" t="s">
        <v>213</v>
      </c>
      <c r="AY18" s="476" t="s">
        <v>214</v>
      </c>
      <c r="AZ18" s="477" t="str">
        <f ca="1">IF((ROW()-8)&lt;=MAX(⑤入力シート2!$AV$6:$AV$1085),INDEX(⑤入力シート2!AU$6:AU$1085,MATCH(ROW()-8,⑤入力シート2!$AV$6:$AV$1085,0)),"")</f>
        <v/>
      </c>
      <c r="BA18" s="476" t="s">
        <v>89</v>
      </c>
      <c r="BB18" s="476" t="s">
        <v>214</v>
      </c>
      <c r="BC18" s="478">
        <v>1</v>
      </c>
      <c r="BD18" s="476" t="s">
        <v>215</v>
      </c>
      <c r="BE18" s="476" t="s">
        <v>216</v>
      </c>
      <c r="BF18" s="1340" t="str">
        <f t="shared" ca="1" si="4"/>
        <v/>
      </c>
      <c r="BG18" s="1340"/>
      <c r="BH18" s="1340"/>
      <c r="BI18" s="1340"/>
      <c r="BJ18" s="479" t="s">
        <v>213</v>
      </c>
      <c r="BK18" s="1341"/>
      <c r="BL18" s="1342"/>
      <c r="BM18" s="1342"/>
      <c r="BN18" s="476" t="s">
        <v>213</v>
      </c>
      <c r="BO18" s="476" t="s">
        <v>214</v>
      </c>
      <c r="BP18" s="524"/>
      <c r="BQ18" s="476" t="s">
        <v>89</v>
      </c>
      <c r="BR18" s="476" t="s">
        <v>214</v>
      </c>
      <c r="BS18" s="478">
        <v>1</v>
      </c>
      <c r="BT18" s="476" t="s">
        <v>215</v>
      </c>
      <c r="BU18" s="476" t="s">
        <v>216</v>
      </c>
      <c r="BV18" s="1340">
        <f t="shared" si="5"/>
        <v>0</v>
      </c>
      <c r="BW18" s="1340"/>
      <c r="BX18" s="1340"/>
      <c r="BY18" s="1340"/>
      <c r="BZ18" s="479" t="s">
        <v>213</v>
      </c>
      <c r="CA18" s="342" t="str">
        <f t="shared" ca="1" si="8"/>
        <v/>
      </c>
      <c r="CB18" s="343">
        <f t="shared" si="9"/>
        <v>0</v>
      </c>
      <c r="CC18" s="511"/>
      <c r="CD18" s="511"/>
    </row>
    <row r="19" spans="1:82" ht="26.1" customHeight="1">
      <c r="A19" s="340">
        <v>11</v>
      </c>
      <c r="B19" s="1351" t="str">
        <f ca="1">IF((ROW()-8)&lt;=MAX(⑤入力シート2!$AV$6:$AV$1085),IF(INDIRECT("⑤入力シート2!C"&amp;(INDEX(⑤入力シート2!AO$6:AO$1085,MATCH(ROW()-8,⑤入力シート2!$AV$6:$AV$1085,0))+1)*3)="","",INDIRECT("⑤入力シート2!C"&amp;(INDEX(⑤入力シート2!AO$6:AO$1085,MATCH(ROW()-8,⑤入力シート2!$AV$6:$AV$1085,0))+1)*3)),"")</f>
        <v/>
      </c>
      <c r="C19" s="1352"/>
      <c r="D19" s="1352"/>
      <c r="E19" s="1352"/>
      <c r="F19" s="1352"/>
      <c r="G19" s="1347" t="str">
        <f ca="1">IF((ROW()-8)&lt;=MAX(⑤入力シート2!$AV$6:$AV$1085),IF(INDIRECT("⑤入力シート2!E"&amp;(INDEX(⑤入力シート2!AO$6:AO$1085,MATCH(ROW()-8,⑤入力シート2!$AV$6:$AV$1085,0))+1)*3)="","",INDIRECT("⑤入力シート2!E"&amp;(INDEX(⑤入力シート2!AO$6:AO$1085,MATCH(ROW()-8,⑤入力シート2!$AV$6:$AV$1085,0))+1)*3)),"")</f>
        <v/>
      </c>
      <c r="H19" s="1348"/>
      <c r="I19" s="1349"/>
      <c r="J19" s="341" t="str">
        <f ca="1">IF((ROW()-8)&lt;=MAX(⑤入力シート2!$AV$6:$AV$1085),IF(INDIRECT("⑤入力シート2!F"&amp;(INDEX(⑤入力シート2!AO$6:AO$1085,MATCH(ROW()-8,⑤入力シート2!$AV$6:$AV$1085,0))+1)*3)="","",INDIRECT("⑤入力シート2!F"&amp;(INDEX(⑤入力シート2!AO$6:AO$1085,MATCH(ROW()-8,⑤入力シート2!$AV$6:$AV$1085,0))+1)*3)),"")</f>
        <v/>
      </c>
      <c r="K19" s="1347" t="str">
        <f ca="1">IF((ROW()-8)&lt;=MAX(⑤入力シート2!$AV$6:$AV$1085),IF(INDEX(⑤入力シート2!AP$6:AP$1085,MATCH(ROW()-8,⑤入力シート2!$AV$6:$AV$1085,0))=1,"基本給",IF(INDEX(⑤入力シート2!AP$6:AP$1085,MATCH(ROW()-8,⑤入力シート2!$AV$6:$AV$1085,0))=2,"手当","残")),"")</f>
        <v/>
      </c>
      <c r="L19" s="1348"/>
      <c r="M19" s="1348"/>
      <c r="N19" s="1349"/>
      <c r="O19" s="1343" t="str">
        <f ca="1">IF((ROW()-8)&lt;=MAX(⑤入力シート2!$AV$6:$AV$1085),INDEX(⑤入力シート2!AR$6:AR$1085,MATCH(ROW()-8,⑤入力シート2!$AV$6:$AV$1085,0)),"")</f>
        <v/>
      </c>
      <c r="P19" s="1344"/>
      <c r="Q19" s="1344"/>
      <c r="R19" s="476" t="s">
        <v>213</v>
      </c>
      <c r="S19" s="476" t="s">
        <v>214</v>
      </c>
      <c r="T19" s="477" t="str">
        <f ca="1">IF((ROW()-8)&lt;=MAX(⑤入力シート2!$AV$6:$AV$1085),INDEX(⑤入力シート2!AS$6:AS$1085,MATCH(ROW()-8,⑤入力シート2!$AV$6:$AV$1085,0)),"")</f>
        <v/>
      </c>
      <c r="U19" s="476" t="s">
        <v>89</v>
      </c>
      <c r="V19" s="476" t="s">
        <v>214</v>
      </c>
      <c r="W19" s="478">
        <v>1</v>
      </c>
      <c r="X19" s="476" t="s">
        <v>215</v>
      </c>
      <c r="Y19" s="476" t="s">
        <v>216</v>
      </c>
      <c r="Z19" s="1340" t="str">
        <f t="shared" ca="1" si="6"/>
        <v/>
      </c>
      <c r="AA19" s="1340"/>
      <c r="AB19" s="1340"/>
      <c r="AC19" s="1340"/>
      <c r="AD19" s="479" t="s">
        <v>213</v>
      </c>
      <c r="AE19" s="1341"/>
      <c r="AF19" s="1342"/>
      <c r="AG19" s="1342"/>
      <c r="AH19" s="476" t="s">
        <v>213</v>
      </c>
      <c r="AI19" s="476" t="s">
        <v>214</v>
      </c>
      <c r="AJ19" s="524"/>
      <c r="AK19" s="476" t="s">
        <v>89</v>
      </c>
      <c r="AL19" s="476" t="s">
        <v>214</v>
      </c>
      <c r="AM19" s="478">
        <v>1</v>
      </c>
      <c r="AN19" s="476" t="s">
        <v>215</v>
      </c>
      <c r="AO19" s="476" t="s">
        <v>216</v>
      </c>
      <c r="AP19" s="1340">
        <f t="shared" si="7"/>
        <v>0</v>
      </c>
      <c r="AQ19" s="1340"/>
      <c r="AR19" s="1340"/>
      <c r="AS19" s="1340"/>
      <c r="AT19" s="484" t="s">
        <v>213</v>
      </c>
      <c r="AU19" s="1343" t="str">
        <f ca="1">IF((ROW()-8)&lt;=MAX(⑤入力シート2!$AV$6:$AV$1085),INDEX(⑤入力シート2!AT$6:AT$1085,MATCH(ROW()-8,⑤入力シート2!$AV$6:$AV$1085,0)),"")</f>
        <v/>
      </c>
      <c r="AV19" s="1344"/>
      <c r="AW19" s="1344"/>
      <c r="AX19" s="476" t="s">
        <v>213</v>
      </c>
      <c r="AY19" s="476" t="s">
        <v>214</v>
      </c>
      <c r="AZ19" s="477" t="str">
        <f ca="1">IF((ROW()-8)&lt;=MAX(⑤入力シート2!$AV$6:$AV$1085),INDEX(⑤入力シート2!AU$6:AU$1085,MATCH(ROW()-8,⑤入力シート2!$AV$6:$AV$1085,0)),"")</f>
        <v/>
      </c>
      <c r="BA19" s="476" t="s">
        <v>89</v>
      </c>
      <c r="BB19" s="476" t="s">
        <v>214</v>
      </c>
      <c r="BC19" s="478">
        <v>1</v>
      </c>
      <c r="BD19" s="476" t="s">
        <v>215</v>
      </c>
      <c r="BE19" s="476" t="s">
        <v>216</v>
      </c>
      <c r="BF19" s="1340" t="str">
        <f t="shared" ca="1" si="4"/>
        <v/>
      </c>
      <c r="BG19" s="1340"/>
      <c r="BH19" s="1340"/>
      <c r="BI19" s="1340"/>
      <c r="BJ19" s="479" t="s">
        <v>213</v>
      </c>
      <c r="BK19" s="1341"/>
      <c r="BL19" s="1342"/>
      <c r="BM19" s="1342"/>
      <c r="BN19" s="476" t="s">
        <v>213</v>
      </c>
      <c r="BO19" s="476" t="s">
        <v>214</v>
      </c>
      <c r="BP19" s="524"/>
      <c r="BQ19" s="476" t="s">
        <v>89</v>
      </c>
      <c r="BR19" s="476" t="s">
        <v>214</v>
      </c>
      <c r="BS19" s="478">
        <v>1</v>
      </c>
      <c r="BT19" s="476" t="s">
        <v>215</v>
      </c>
      <c r="BU19" s="476" t="s">
        <v>216</v>
      </c>
      <c r="BV19" s="1340">
        <f t="shared" si="5"/>
        <v>0</v>
      </c>
      <c r="BW19" s="1340"/>
      <c r="BX19" s="1340"/>
      <c r="BY19" s="1340"/>
      <c r="BZ19" s="479" t="s">
        <v>213</v>
      </c>
      <c r="CA19" s="342" t="str">
        <f t="shared" ca="1" si="8"/>
        <v/>
      </c>
      <c r="CB19" s="343">
        <f t="shared" si="9"/>
        <v>0</v>
      </c>
      <c r="CC19" s="511"/>
      <c r="CD19" s="511"/>
    </row>
    <row r="20" spans="1:82" ht="26.1" customHeight="1">
      <c r="A20" s="340">
        <v>12</v>
      </c>
      <c r="B20" s="1351" t="str">
        <f ca="1">IF((ROW()-8)&lt;=MAX(⑤入力シート2!$AV$6:$AV$1085),IF(INDIRECT("⑤入力シート2!C"&amp;(INDEX(⑤入力シート2!AO$6:AO$1085,MATCH(ROW()-8,⑤入力シート2!$AV$6:$AV$1085,0))+1)*3)="","",INDIRECT("⑤入力シート2!C"&amp;(INDEX(⑤入力シート2!AO$6:AO$1085,MATCH(ROW()-8,⑤入力シート2!$AV$6:$AV$1085,0))+1)*3)),"")</f>
        <v/>
      </c>
      <c r="C20" s="1352"/>
      <c r="D20" s="1352"/>
      <c r="E20" s="1352"/>
      <c r="F20" s="1352"/>
      <c r="G20" s="1347" t="str">
        <f ca="1">IF((ROW()-8)&lt;=MAX(⑤入力シート2!$AV$6:$AV$1085),IF(INDIRECT("⑤入力シート2!E"&amp;(INDEX(⑤入力シート2!AO$6:AO$1085,MATCH(ROW()-8,⑤入力シート2!$AV$6:$AV$1085,0))+1)*3)="","",INDIRECT("⑤入力シート2!E"&amp;(INDEX(⑤入力シート2!AO$6:AO$1085,MATCH(ROW()-8,⑤入力シート2!$AV$6:$AV$1085,0))+1)*3)),"")</f>
        <v/>
      </c>
      <c r="H20" s="1348"/>
      <c r="I20" s="1349"/>
      <c r="J20" s="341" t="str">
        <f ca="1">IF((ROW()-8)&lt;=MAX(⑤入力シート2!$AV$6:$AV$1085),IF(INDIRECT("⑤入力シート2!F"&amp;(INDEX(⑤入力シート2!AO$6:AO$1085,MATCH(ROW()-8,⑤入力シート2!$AV$6:$AV$1085,0))+1)*3)="","",INDIRECT("⑤入力シート2!F"&amp;(INDEX(⑤入力シート2!AO$6:AO$1085,MATCH(ROW()-8,⑤入力シート2!$AV$6:$AV$1085,0))+1)*3)),"")</f>
        <v/>
      </c>
      <c r="K20" s="1347" t="str">
        <f ca="1">IF((ROW()-8)&lt;=MAX(⑤入力シート2!$AV$6:$AV$1085),IF(INDEX(⑤入力シート2!AP$6:AP$1085,MATCH(ROW()-8,⑤入力シート2!$AV$6:$AV$1085,0))=1,"基本給",IF(INDEX(⑤入力シート2!AP$6:AP$1085,MATCH(ROW()-8,⑤入力シート2!$AV$6:$AV$1085,0))=2,"手当","残")),"")</f>
        <v/>
      </c>
      <c r="L20" s="1348"/>
      <c r="M20" s="1348"/>
      <c r="N20" s="1349"/>
      <c r="O20" s="1343" t="str">
        <f ca="1">IF((ROW()-8)&lt;=MAX(⑤入力シート2!$AV$6:$AV$1085),INDEX(⑤入力シート2!AR$6:AR$1085,MATCH(ROW()-8,⑤入力シート2!$AV$6:$AV$1085,0)),"")</f>
        <v/>
      </c>
      <c r="P20" s="1344"/>
      <c r="Q20" s="1344"/>
      <c r="R20" s="476" t="s">
        <v>213</v>
      </c>
      <c r="S20" s="476" t="s">
        <v>214</v>
      </c>
      <c r="T20" s="477" t="str">
        <f ca="1">IF((ROW()-8)&lt;=MAX(⑤入力シート2!$AV$6:$AV$1085),INDEX(⑤入力シート2!AS$6:AS$1085,MATCH(ROW()-8,⑤入力シート2!$AV$6:$AV$1085,0)),"")</f>
        <v/>
      </c>
      <c r="U20" s="476" t="s">
        <v>89</v>
      </c>
      <c r="V20" s="476" t="s">
        <v>214</v>
      </c>
      <c r="W20" s="478">
        <v>1</v>
      </c>
      <c r="X20" s="476" t="s">
        <v>215</v>
      </c>
      <c r="Y20" s="476" t="s">
        <v>216</v>
      </c>
      <c r="Z20" s="1340" t="str">
        <f t="shared" ca="1" si="6"/>
        <v/>
      </c>
      <c r="AA20" s="1340"/>
      <c r="AB20" s="1340"/>
      <c r="AC20" s="1340"/>
      <c r="AD20" s="479" t="s">
        <v>213</v>
      </c>
      <c r="AE20" s="1341"/>
      <c r="AF20" s="1342"/>
      <c r="AG20" s="1342"/>
      <c r="AH20" s="476" t="s">
        <v>213</v>
      </c>
      <c r="AI20" s="476" t="s">
        <v>214</v>
      </c>
      <c r="AJ20" s="524"/>
      <c r="AK20" s="476" t="s">
        <v>89</v>
      </c>
      <c r="AL20" s="476" t="s">
        <v>214</v>
      </c>
      <c r="AM20" s="478">
        <v>1</v>
      </c>
      <c r="AN20" s="476" t="s">
        <v>215</v>
      </c>
      <c r="AO20" s="476" t="s">
        <v>216</v>
      </c>
      <c r="AP20" s="1340">
        <f t="shared" si="7"/>
        <v>0</v>
      </c>
      <c r="AQ20" s="1340"/>
      <c r="AR20" s="1340"/>
      <c r="AS20" s="1340"/>
      <c r="AT20" s="484" t="s">
        <v>213</v>
      </c>
      <c r="AU20" s="1343" t="str">
        <f ca="1">IF((ROW()-8)&lt;=MAX(⑤入力シート2!$AV$6:$AV$1085),INDEX(⑤入力シート2!AT$6:AT$1085,MATCH(ROW()-8,⑤入力シート2!$AV$6:$AV$1085,0)),"")</f>
        <v/>
      </c>
      <c r="AV20" s="1344"/>
      <c r="AW20" s="1344"/>
      <c r="AX20" s="476" t="s">
        <v>213</v>
      </c>
      <c r="AY20" s="476" t="s">
        <v>214</v>
      </c>
      <c r="AZ20" s="477" t="str">
        <f ca="1">IF((ROW()-8)&lt;=MAX(⑤入力シート2!$AV$6:$AV$1085),INDEX(⑤入力シート2!AU$6:AU$1085,MATCH(ROW()-8,⑤入力シート2!$AV$6:$AV$1085,0)),"")</f>
        <v/>
      </c>
      <c r="BA20" s="476" t="s">
        <v>89</v>
      </c>
      <c r="BB20" s="476" t="s">
        <v>214</v>
      </c>
      <c r="BC20" s="478">
        <v>1</v>
      </c>
      <c r="BD20" s="476" t="s">
        <v>215</v>
      </c>
      <c r="BE20" s="476" t="s">
        <v>216</v>
      </c>
      <c r="BF20" s="1340" t="str">
        <f t="shared" ca="1" si="4"/>
        <v/>
      </c>
      <c r="BG20" s="1340"/>
      <c r="BH20" s="1340"/>
      <c r="BI20" s="1340"/>
      <c r="BJ20" s="479" t="s">
        <v>213</v>
      </c>
      <c r="BK20" s="1341"/>
      <c r="BL20" s="1342"/>
      <c r="BM20" s="1342"/>
      <c r="BN20" s="476" t="s">
        <v>213</v>
      </c>
      <c r="BO20" s="476" t="s">
        <v>214</v>
      </c>
      <c r="BP20" s="524"/>
      <c r="BQ20" s="476" t="s">
        <v>89</v>
      </c>
      <c r="BR20" s="476" t="s">
        <v>214</v>
      </c>
      <c r="BS20" s="478">
        <v>1</v>
      </c>
      <c r="BT20" s="476" t="s">
        <v>215</v>
      </c>
      <c r="BU20" s="476" t="s">
        <v>216</v>
      </c>
      <c r="BV20" s="1340">
        <f t="shared" si="5"/>
        <v>0</v>
      </c>
      <c r="BW20" s="1340"/>
      <c r="BX20" s="1340"/>
      <c r="BY20" s="1340"/>
      <c r="BZ20" s="479" t="s">
        <v>213</v>
      </c>
      <c r="CA20" s="342" t="str">
        <f t="shared" ca="1" si="8"/>
        <v/>
      </c>
      <c r="CB20" s="343">
        <f t="shared" si="9"/>
        <v>0</v>
      </c>
      <c r="CC20" s="511"/>
      <c r="CD20" s="511"/>
    </row>
    <row r="21" spans="1:82" ht="26.1" customHeight="1">
      <c r="A21" s="340">
        <v>13</v>
      </c>
      <c r="B21" s="1351" t="str">
        <f ca="1">IF((ROW()-8)&lt;=MAX(⑤入力シート2!$AV$6:$AV$1085),IF(INDIRECT("⑤入力シート2!C"&amp;(INDEX(⑤入力シート2!AO$6:AO$1085,MATCH(ROW()-8,⑤入力シート2!$AV$6:$AV$1085,0))+1)*3)="","",INDIRECT("⑤入力シート2!C"&amp;(INDEX(⑤入力シート2!AO$6:AO$1085,MATCH(ROW()-8,⑤入力シート2!$AV$6:$AV$1085,0))+1)*3)),"")</f>
        <v/>
      </c>
      <c r="C21" s="1352"/>
      <c r="D21" s="1352"/>
      <c r="E21" s="1352"/>
      <c r="F21" s="1352"/>
      <c r="G21" s="1347" t="str">
        <f ca="1">IF((ROW()-8)&lt;=MAX(⑤入力シート2!$AV$6:$AV$1085),IF(INDIRECT("⑤入力シート2!E"&amp;(INDEX(⑤入力シート2!AO$6:AO$1085,MATCH(ROW()-8,⑤入力シート2!$AV$6:$AV$1085,0))+1)*3)="","",INDIRECT("⑤入力シート2!E"&amp;(INDEX(⑤入力シート2!AO$6:AO$1085,MATCH(ROW()-8,⑤入力シート2!$AV$6:$AV$1085,0))+1)*3)),"")</f>
        <v/>
      </c>
      <c r="H21" s="1348"/>
      <c r="I21" s="1349"/>
      <c r="J21" s="341" t="str">
        <f ca="1">IF((ROW()-8)&lt;=MAX(⑤入力シート2!$AV$6:$AV$1085),IF(INDIRECT("⑤入力シート2!F"&amp;(INDEX(⑤入力シート2!AO$6:AO$1085,MATCH(ROW()-8,⑤入力シート2!$AV$6:$AV$1085,0))+1)*3)="","",INDIRECT("⑤入力シート2!F"&amp;(INDEX(⑤入力シート2!AO$6:AO$1085,MATCH(ROW()-8,⑤入力シート2!$AV$6:$AV$1085,0))+1)*3)),"")</f>
        <v/>
      </c>
      <c r="K21" s="1347" t="str">
        <f ca="1">IF((ROW()-8)&lt;=MAX(⑤入力シート2!$AV$6:$AV$1085),IF(INDEX(⑤入力シート2!AP$6:AP$1085,MATCH(ROW()-8,⑤入力シート2!$AV$6:$AV$1085,0))=1,"基本給",IF(INDEX(⑤入力シート2!AP$6:AP$1085,MATCH(ROW()-8,⑤入力シート2!$AV$6:$AV$1085,0))=2,"手当","残")),"")</f>
        <v/>
      </c>
      <c r="L21" s="1348"/>
      <c r="M21" s="1348"/>
      <c r="N21" s="1349"/>
      <c r="O21" s="1343" t="str">
        <f ca="1">IF((ROW()-8)&lt;=MAX(⑤入力シート2!$AV$6:$AV$1085),INDEX(⑤入力シート2!AR$6:AR$1085,MATCH(ROW()-8,⑤入力シート2!$AV$6:$AV$1085,0)),"")</f>
        <v/>
      </c>
      <c r="P21" s="1344"/>
      <c r="Q21" s="1344"/>
      <c r="R21" s="476" t="s">
        <v>213</v>
      </c>
      <c r="S21" s="476" t="s">
        <v>214</v>
      </c>
      <c r="T21" s="477" t="str">
        <f ca="1">IF((ROW()-8)&lt;=MAX(⑤入力シート2!$AV$6:$AV$1085),INDEX(⑤入力シート2!AS$6:AS$1085,MATCH(ROW()-8,⑤入力シート2!$AV$6:$AV$1085,0)),"")</f>
        <v/>
      </c>
      <c r="U21" s="476" t="s">
        <v>89</v>
      </c>
      <c r="V21" s="476" t="s">
        <v>214</v>
      </c>
      <c r="W21" s="478">
        <v>1</v>
      </c>
      <c r="X21" s="476" t="s">
        <v>215</v>
      </c>
      <c r="Y21" s="476" t="s">
        <v>216</v>
      </c>
      <c r="Z21" s="1340" t="str">
        <f t="shared" ca="1" si="6"/>
        <v/>
      </c>
      <c r="AA21" s="1340"/>
      <c r="AB21" s="1340"/>
      <c r="AC21" s="1340"/>
      <c r="AD21" s="479" t="s">
        <v>213</v>
      </c>
      <c r="AE21" s="1341"/>
      <c r="AF21" s="1342"/>
      <c r="AG21" s="1342"/>
      <c r="AH21" s="476" t="s">
        <v>213</v>
      </c>
      <c r="AI21" s="476" t="s">
        <v>214</v>
      </c>
      <c r="AJ21" s="524"/>
      <c r="AK21" s="476" t="s">
        <v>89</v>
      </c>
      <c r="AL21" s="476" t="s">
        <v>214</v>
      </c>
      <c r="AM21" s="478">
        <v>1</v>
      </c>
      <c r="AN21" s="476" t="s">
        <v>215</v>
      </c>
      <c r="AO21" s="476" t="s">
        <v>216</v>
      </c>
      <c r="AP21" s="1340">
        <f t="shared" si="7"/>
        <v>0</v>
      </c>
      <c r="AQ21" s="1340"/>
      <c r="AR21" s="1340"/>
      <c r="AS21" s="1340"/>
      <c r="AT21" s="484" t="s">
        <v>213</v>
      </c>
      <c r="AU21" s="1343" t="str">
        <f ca="1">IF((ROW()-8)&lt;=MAX(⑤入力シート2!$AV$6:$AV$1085),INDEX(⑤入力シート2!AT$6:AT$1085,MATCH(ROW()-8,⑤入力シート2!$AV$6:$AV$1085,0)),"")</f>
        <v/>
      </c>
      <c r="AV21" s="1344"/>
      <c r="AW21" s="1344"/>
      <c r="AX21" s="476" t="s">
        <v>213</v>
      </c>
      <c r="AY21" s="476" t="s">
        <v>214</v>
      </c>
      <c r="AZ21" s="477" t="str">
        <f ca="1">IF((ROW()-8)&lt;=MAX(⑤入力シート2!$AV$6:$AV$1085),INDEX(⑤入力シート2!AU$6:AU$1085,MATCH(ROW()-8,⑤入力シート2!$AV$6:$AV$1085,0)),"")</f>
        <v/>
      </c>
      <c r="BA21" s="476" t="s">
        <v>89</v>
      </c>
      <c r="BB21" s="476" t="s">
        <v>214</v>
      </c>
      <c r="BC21" s="478">
        <v>1</v>
      </c>
      <c r="BD21" s="476" t="s">
        <v>215</v>
      </c>
      <c r="BE21" s="476" t="s">
        <v>216</v>
      </c>
      <c r="BF21" s="1340" t="str">
        <f t="shared" ca="1" si="4"/>
        <v/>
      </c>
      <c r="BG21" s="1340"/>
      <c r="BH21" s="1340"/>
      <c r="BI21" s="1340"/>
      <c r="BJ21" s="479" t="s">
        <v>213</v>
      </c>
      <c r="BK21" s="1341"/>
      <c r="BL21" s="1342"/>
      <c r="BM21" s="1342"/>
      <c r="BN21" s="476" t="s">
        <v>213</v>
      </c>
      <c r="BO21" s="476" t="s">
        <v>214</v>
      </c>
      <c r="BP21" s="524"/>
      <c r="BQ21" s="476" t="s">
        <v>89</v>
      </c>
      <c r="BR21" s="476" t="s">
        <v>214</v>
      </c>
      <c r="BS21" s="478">
        <v>1</v>
      </c>
      <c r="BT21" s="476" t="s">
        <v>215</v>
      </c>
      <c r="BU21" s="476" t="s">
        <v>216</v>
      </c>
      <c r="BV21" s="1340">
        <f t="shared" si="5"/>
        <v>0</v>
      </c>
      <c r="BW21" s="1340"/>
      <c r="BX21" s="1340"/>
      <c r="BY21" s="1340"/>
      <c r="BZ21" s="479" t="s">
        <v>213</v>
      </c>
      <c r="CA21" s="342" t="str">
        <f t="shared" ca="1" si="8"/>
        <v/>
      </c>
      <c r="CB21" s="343">
        <f t="shared" si="9"/>
        <v>0</v>
      </c>
      <c r="CC21" s="511"/>
      <c r="CD21" s="511"/>
    </row>
    <row r="22" spans="1:82" ht="26.1" customHeight="1">
      <c r="A22" s="340">
        <v>14</v>
      </c>
      <c r="B22" s="1351" t="str">
        <f ca="1">IF((ROW()-8)&lt;=MAX(⑤入力シート2!$AV$6:$AV$1085),IF(INDIRECT("⑤入力シート2!C"&amp;(INDEX(⑤入力シート2!AO$6:AO$1085,MATCH(ROW()-8,⑤入力シート2!$AV$6:$AV$1085,0))+1)*3)="","",INDIRECT("⑤入力シート2!C"&amp;(INDEX(⑤入力シート2!AO$6:AO$1085,MATCH(ROW()-8,⑤入力シート2!$AV$6:$AV$1085,0))+1)*3)),"")</f>
        <v/>
      </c>
      <c r="C22" s="1352"/>
      <c r="D22" s="1352"/>
      <c r="E22" s="1352"/>
      <c r="F22" s="1352"/>
      <c r="G22" s="1347" t="str">
        <f ca="1">IF((ROW()-8)&lt;=MAX(⑤入力シート2!$AV$6:$AV$1085),IF(INDIRECT("⑤入力シート2!E"&amp;(INDEX(⑤入力シート2!AO$6:AO$1085,MATCH(ROW()-8,⑤入力シート2!$AV$6:$AV$1085,0))+1)*3)="","",INDIRECT("⑤入力シート2!E"&amp;(INDEX(⑤入力シート2!AO$6:AO$1085,MATCH(ROW()-8,⑤入力シート2!$AV$6:$AV$1085,0))+1)*3)),"")</f>
        <v/>
      </c>
      <c r="H22" s="1348"/>
      <c r="I22" s="1349"/>
      <c r="J22" s="341" t="str">
        <f ca="1">IF((ROW()-8)&lt;=MAX(⑤入力シート2!$AV$6:$AV$1085),IF(INDIRECT("⑤入力シート2!F"&amp;(INDEX(⑤入力シート2!AO$6:AO$1085,MATCH(ROW()-8,⑤入力シート2!$AV$6:$AV$1085,0))+1)*3)="","",INDIRECT("⑤入力シート2!F"&amp;(INDEX(⑤入力シート2!AO$6:AO$1085,MATCH(ROW()-8,⑤入力シート2!$AV$6:$AV$1085,0))+1)*3)),"")</f>
        <v/>
      </c>
      <c r="K22" s="1347" t="str">
        <f ca="1">IF((ROW()-8)&lt;=MAX(⑤入力シート2!$AV$6:$AV$1085),IF(INDEX(⑤入力シート2!AP$6:AP$1085,MATCH(ROW()-8,⑤入力シート2!$AV$6:$AV$1085,0))=1,"基本給",IF(INDEX(⑤入力シート2!AP$6:AP$1085,MATCH(ROW()-8,⑤入力シート2!$AV$6:$AV$1085,0))=2,"手当","残")),"")</f>
        <v/>
      </c>
      <c r="L22" s="1348"/>
      <c r="M22" s="1348"/>
      <c r="N22" s="1349"/>
      <c r="O22" s="1343" t="str">
        <f ca="1">IF((ROW()-8)&lt;=MAX(⑤入力シート2!$AV$6:$AV$1085),INDEX(⑤入力シート2!AR$6:AR$1085,MATCH(ROW()-8,⑤入力シート2!$AV$6:$AV$1085,0)),"")</f>
        <v/>
      </c>
      <c r="P22" s="1344"/>
      <c r="Q22" s="1344"/>
      <c r="R22" s="476" t="s">
        <v>213</v>
      </c>
      <c r="S22" s="476" t="s">
        <v>214</v>
      </c>
      <c r="T22" s="477" t="str">
        <f ca="1">IF((ROW()-8)&lt;=MAX(⑤入力シート2!$AV$6:$AV$1085),INDEX(⑤入力シート2!AS$6:AS$1085,MATCH(ROW()-8,⑤入力シート2!$AV$6:$AV$1085,0)),"")</f>
        <v/>
      </c>
      <c r="U22" s="476" t="s">
        <v>89</v>
      </c>
      <c r="V22" s="476" t="s">
        <v>214</v>
      </c>
      <c r="W22" s="478">
        <v>1</v>
      </c>
      <c r="X22" s="476" t="s">
        <v>215</v>
      </c>
      <c r="Y22" s="476" t="s">
        <v>216</v>
      </c>
      <c r="Z22" s="1340" t="str">
        <f t="shared" ca="1" si="6"/>
        <v/>
      </c>
      <c r="AA22" s="1340"/>
      <c r="AB22" s="1340"/>
      <c r="AC22" s="1340"/>
      <c r="AD22" s="479" t="s">
        <v>213</v>
      </c>
      <c r="AE22" s="1341"/>
      <c r="AF22" s="1342"/>
      <c r="AG22" s="1342"/>
      <c r="AH22" s="476" t="s">
        <v>213</v>
      </c>
      <c r="AI22" s="476" t="s">
        <v>214</v>
      </c>
      <c r="AJ22" s="524"/>
      <c r="AK22" s="476" t="s">
        <v>89</v>
      </c>
      <c r="AL22" s="476" t="s">
        <v>214</v>
      </c>
      <c r="AM22" s="478">
        <v>1</v>
      </c>
      <c r="AN22" s="476" t="s">
        <v>215</v>
      </c>
      <c r="AO22" s="476" t="s">
        <v>216</v>
      </c>
      <c r="AP22" s="1340">
        <f t="shared" si="7"/>
        <v>0</v>
      </c>
      <c r="AQ22" s="1340"/>
      <c r="AR22" s="1340"/>
      <c r="AS22" s="1340"/>
      <c r="AT22" s="484" t="s">
        <v>213</v>
      </c>
      <c r="AU22" s="1343" t="str">
        <f ca="1">IF((ROW()-8)&lt;=MAX(⑤入力シート2!$AV$6:$AV$1085),INDEX(⑤入力シート2!AT$6:AT$1085,MATCH(ROW()-8,⑤入力シート2!$AV$6:$AV$1085,0)),"")</f>
        <v/>
      </c>
      <c r="AV22" s="1344"/>
      <c r="AW22" s="1344"/>
      <c r="AX22" s="476" t="s">
        <v>213</v>
      </c>
      <c r="AY22" s="476" t="s">
        <v>214</v>
      </c>
      <c r="AZ22" s="477" t="str">
        <f ca="1">IF((ROW()-8)&lt;=MAX(⑤入力シート2!$AV$6:$AV$1085),INDEX(⑤入力シート2!AU$6:AU$1085,MATCH(ROW()-8,⑤入力シート2!$AV$6:$AV$1085,0)),"")</f>
        <v/>
      </c>
      <c r="BA22" s="476" t="s">
        <v>89</v>
      </c>
      <c r="BB22" s="476" t="s">
        <v>214</v>
      </c>
      <c r="BC22" s="478">
        <v>1</v>
      </c>
      <c r="BD22" s="476" t="s">
        <v>215</v>
      </c>
      <c r="BE22" s="476" t="s">
        <v>216</v>
      </c>
      <c r="BF22" s="1340" t="str">
        <f t="shared" ca="1" si="4"/>
        <v/>
      </c>
      <c r="BG22" s="1340"/>
      <c r="BH22" s="1340"/>
      <c r="BI22" s="1340"/>
      <c r="BJ22" s="479" t="s">
        <v>213</v>
      </c>
      <c r="BK22" s="1341"/>
      <c r="BL22" s="1342"/>
      <c r="BM22" s="1342"/>
      <c r="BN22" s="476" t="s">
        <v>213</v>
      </c>
      <c r="BO22" s="476" t="s">
        <v>214</v>
      </c>
      <c r="BP22" s="524"/>
      <c r="BQ22" s="476" t="s">
        <v>89</v>
      </c>
      <c r="BR22" s="476" t="s">
        <v>214</v>
      </c>
      <c r="BS22" s="478">
        <v>1</v>
      </c>
      <c r="BT22" s="476" t="s">
        <v>215</v>
      </c>
      <c r="BU22" s="476" t="s">
        <v>216</v>
      </c>
      <c r="BV22" s="1340">
        <f t="shared" si="5"/>
        <v>0</v>
      </c>
      <c r="BW22" s="1340"/>
      <c r="BX22" s="1340"/>
      <c r="BY22" s="1340"/>
      <c r="BZ22" s="479" t="s">
        <v>213</v>
      </c>
      <c r="CA22" s="342" t="str">
        <f t="shared" ca="1" si="8"/>
        <v/>
      </c>
      <c r="CB22" s="343">
        <f t="shared" si="9"/>
        <v>0</v>
      </c>
      <c r="CC22" s="511"/>
      <c r="CD22" s="511"/>
    </row>
    <row r="23" spans="1:82" ht="26.1" customHeight="1">
      <c r="A23" s="340">
        <v>15</v>
      </c>
      <c r="B23" s="1351" t="str">
        <f ca="1">IF((ROW()-8)&lt;=MAX(⑤入力シート2!$AV$6:$AV$1085),IF(INDIRECT("⑤入力シート2!C"&amp;(INDEX(⑤入力シート2!AO$6:AO$1085,MATCH(ROW()-8,⑤入力シート2!$AV$6:$AV$1085,0))+1)*3)="","",INDIRECT("⑤入力シート2!C"&amp;(INDEX(⑤入力シート2!AO$6:AO$1085,MATCH(ROW()-8,⑤入力シート2!$AV$6:$AV$1085,0))+1)*3)),"")</f>
        <v/>
      </c>
      <c r="C23" s="1352"/>
      <c r="D23" s="1352"/>
      <c r="E23" s="1352"/>
      <c r="F23" s="1352"/>
      <c r="G23" s="1347" t="str">
        <f ca="1">IF((ROW()-8)&lt;=MAX(⑤入力シート2!$AV$6:$AV$1085),IF(INDIRECT("⑤入力シート2!E"&amp;(INDEX(⑤入力シート2!AO$6:AO$1085,MATCH(ROW()-8,⑤入力シート2!$AV$6:$AV$1085,0))+1)*3)="","",INDIRECT("⑤入力シート2!E"&amp;(INDEX(⑤入力シート2!AO$6:AO$1085,MATCH(ROW()-8,⑤入力シート2!$AV$6:$AV$1085,0))+1)*3)),"")</f>
        <v/>
      </c>
      <c r="H23" s="1348"/>
      <c r="I23" s="1349"/>
      <c r="J23" s="341" t="str">
        <f ca="1">IF((ROW()-8)&lt;=MAX(⑤入力シート2!$AV$6:$AV$1085),IF(INDIRECT("⑤入力シート2!F"&amp;(INDEX(⑤入力シート2!AO$6:AO$1085,MATCH(ROW()-8,⑤入力シート2!$AV$6:$AV$1085,0))+1)*3)="","",INDIRECT("⑤入力シート2!F"&amp;(INDEX(⑤入力シート2!AO$6:AO$1085,MATCH(ROW()-8,⑤入力シート2!$AV$6:$AV$1085,0))+1)*3)),"")</f>
        <v/>
      </c>
      <c r="K23" s="1347" t="str">
        <f ca="1">IF((ROW()-8)&lt;=MAX(⑤入力シート2!$AV$6:$AV$1085),IF(INDEX(⑤入力シート2!AP$6:AP$1085,MATCH(ROW()-8,⑤入力シート2!$AV$6:$AV$1085,0))=1,"基本給",IF(INDEX(⑤入力シート2!AP$6:AP$1085,MATCH(ROW()-8,⑤入力シート2!$AV$6:$AV$1085,0))=2,"手当","残")),"")</f>
        <v/>
      </c>
      <c r="L23" s="1348"/>
      <c r="M23" s="1348"/>
      <c r="N23" s="1349"/>
      <c r="O23" s="1343" t="str">
        <f ca="1">IF((ROW()-8)&lt;=MAX(⑤入力シート2!$AV$6:$AV$1085),INDEX(⑤入力シート2!AR$6:AR$1085,MATCH(ROW()-8,⑤入力シート2!$AV$6:$AV$1085,0)),"")</f>
        <v/>
      </c>
      <c r="P23" s="1344"/>
      <c r="Q23" s="1344"/>
      <c r="R23" s="476" t="s">
        <v>213</v>
      </c>
      <c r="S23" s="476" t="s">
        <v>214</v>
      </c>
      <c r="T23" s="477" t="str">
        <f ca="1">IF((ROW()-8)&lt;=MAX(⑤入力シート2!$AV$6:$AV$1085),INDEX(⑤入力シート2!AS$6:AS$1085,MATCH(ROW()-8,⑤入力シート2!$AV$6:$AV$1085,0)),"")</f>
        <v/>
      </c>
      <c r="U23" s="476" t="s">
        <v>89</v>
      </c>
      <c r="V23" s="476" t="s">
        <v>214</v>
      </c>
      <c r="W23" s="478">
        <v>1</v>
      </c>
      <c r="X23" s="476" t="s">
        <v>215</v>
      </c>
      <c r="Y23" s="476" t="s">
        <v>216</v>
      </c>
      <c r="Z23" s="1340" t="str">
        <f t="shared" ref="Z23:Z42" ca="1" si="10">IFERROR(O23*T23*W23,"")</f>
        <v/>
      </c>
      <c r="AA23" s="1340"/>
      <c r="AB23" s="1340"/>
      <c r="AC23" s="1340"/>
      <c r="AD23" s="479" t="s">
        <v>213</v>
      </c>
      <c r="AE23" s="1341"/>
      <c r="AF23" s="1342"/>
      <c r="AG23" s="1342"/>
      <c r="AH23" s="476" t="s">
        <v>213</v>
      </c>
      <c r="AI23" s="476" t="s">
        <v>214</v>
      </c>
      <c r="AJ23" s="524"/>
      <c r="AK23" s="476" t="s">
        <v>89</v>
      </c>
      <c r="AL23" s="476" t="s">
        <v>214</v>
      </c>
      <c r="AM23" s="478">
        <v>1</v>
      </c>
      <c r="AN23" s="476" t="s">
        <v>215</v>
      </c>
      <c r="AO23" s="476" t="s">
        <v>216</v>
      </c>
      <c r="AP23" s="1340">
        <f t="shared" ref="AP23:AP42" si="11">IFERROR(AE23*AJ23*AM23,"")</f>
        <v>0</v>
      </c>
      <c r="AQ23" s="1340"/>
      <c r="AR23" s="1340"/>
      <c r="AS23" s="1340"/>
      <c r="AT23" s="484" t="s">
        <v>213</v>
      </c>
      <c r="AU23" s="1343" t="str">
        <f ca="1">IF((ROW()-8)&lt;=MAX(⑤入力シート2!$AV$6:$AV$1085),INDEX(⑤入力シート2!AT$6:AT$1085,MATCH(ROW()-8,⑤入力シート2!$AV$6:$AV$1085,0)),"")</f>
        <v/>
      </c>
      <c r="AV23" s="1344"/>
      <c r="AW23" s="1344"/>
      <c r="AX23" s="476" t="s">
        <v>213</v>
      </c>
      <c r="AY23" s="476" t="s">
        <v>214</v>
      </c>
      <c r="AZ23" s="477" t="str">
        <f ca="1">IF((ROW()-8)&lt;=MAX(⑤入力シート2!$AV$6:$AV$1085),INDEX(⑤入力シート2!AU$6:AU$1085,MATCH(ROW()-8,⑤入力シート2!$AV$6:$AV$1085,0)),"")</f>
        <v/>
      </c>
      <c r="BA23" s="476" t="s">
        <v>89</v>
      </c>
      <c r="BB23" s="476" t="s">
        <v>214</v>
      </c>
      <c r="BC23" s="478">
        <v>1</v>
      </c>
      <c r="BD23" s="476" t="s">
        <v>215</v>
      </c>
      <c r="BE23" s="476" t="s">
        <v>216</v>
      </c>
      <c r="BF23" s="1340" t="str">
        <f t="shared" ref="BF23:BF42" ca="1" si="12">IFERROR(AU23*AZ23*BC23,"")</f>
        <v/>
      </c>
      <c r="BG23" s="1340"/>
      <c r="BH23" s="1340"/>
      <c r="BI23" s="1340"/>
      <c r="BJ23" s="479" t="s">
        <v>213</v>
      </c>
      <c r="BK23" s="1341"/>
      <c r="BL23" s="1342"/>
      <c r="BM23" s="1342"/>
      <c r="BN23" s="476" t="s">
        <v>213</v>
      </c>
      <c r="BO23" s="476" t="s">
        <v>214</v>
      </c>
      <c r="BP23" s="524"/>
      <c r="BQ23" s="476" t="s">
        <v>89</v>
      </c>
      <c r="BR23" s="476" t="s">
        <v>214</v>
      </c>
      <c r="BS23" s="478">
        <v>1</v>
      </c>
      <c r="BT23" s="476" t="s">
        <v>215</v>
      </c>
      <c r="BU23" s="476" t="s">
        <v>216</v>
      </c>
      <c r="BV23" s="1340">
        <f t="shared" ref="BV23:BV42" si="13">IFERROR(BK23*BP23*BS23,"")</f>
        <v>0</v>
      </c>
      <c r="BW23" s="1340"/>
      <c r="BX23" s="1340"/>
      <c r="BY23" s="1340"/>
      <c r="BZ23" s="479" t="s">
        <v>213</v>
      </c>
      <c r="CA23" s="342" t="str">
        <f t="shared" ref="CA23:CA42" ca="1" si="14">IFERROR(Z23+BF23,"")</f>
        <v/>
      </c>
      <c r="CB23" s="343">
        <f t="shared" ref="CB23:CB42" si="15">IFERROR(AP23+BV23,"")</f>
        <v>0</v>
      </c>
      <c r="CC23" s="511"/>
      <c r="CD23" s="511"/>
    </row>
    <row r="24" spans="1:82" ht="26.1" customHeight="1">
      <c r="A24" s="340">
        <v>16</v>
      </c>
      <c r="B24" s="1351" t="str">
        <f ca="1">IF((ROW()-8)&lt;=MAX(⑤入力シート2!$AV$6:$AV$1085),IF(INDIRECT("⑤入力シート2!C"&amp;(INDEX(⑤入力シート2!AO$6:AO$1085,MATCH(ROW()-8,⑤入力シート2!$AV$6:$AV$1085,0))+1)*3)="","",INDIRECT("⑤入力シート2!C"&amp;(INDEX(⑤入力シート2!AO$6:AO$1085,MATCH(ROW()-8,⑤入力シート2!$AV$6:$AV$1085,0))+1)*3)),"")</f>
        <v/>
      </c>
      <c r="C24" s="1352"/>
      <c r="D24" s="1352"/>
      <c r="E24" s="1352"/>
      <c r="F24" s="1352"/>
      <c r="G24" s="1347" t="str">
        <f ca="1">IF((ROW()-8)&lt;=MAX(⑤入力シート2!$AV$6:$AV$1085),IF(INDIRECT("⑤入力シート2!E"&amp;(INDEX(⑤入力シート2!AO$6:AO$1085,MATCH(ROW()-8,⑤入力シート2!$AV$6:$AV$1085,0))+1)*3)="","",INDIRECT("⑤入力シート2!E"&amp;(INDEX(⑤入力シート2!AO$6:AO$1085,MATCH(ROW()-8,⑤入力シート2!$AV$6:$AV$1085,0))+1)*3)),"")</f>
        <v/>
      </c>
      <c r="H24" s="1348"/>
      <c r="I24" s="1349"/>
      <c r="J24" s="341" t="str">
        <f ca="1">IF((ROW()-8)&lt;=MAX(⑤入力シート2!$AV$6:$AV$1085),IF(INDIRECT("⑤入力シート2!F"&amp;(INDEX(⑤入力シート2!AO$6:AO$1085,MATCH(ROW()-8,⑤入力シート2!$AV$6:$AV$1085,0))+1)*3)="","",INDIRECT("⑤入力シート2!F"&amp;(INDEX(⑤入力シート2!AO$6:AO$1085,MATCH(ROW()-8,⑤入力シート2!$AV$6:$AV$1085,0))+1)*3)),"")</f>
        <v/>
      </c>
      <c r="K24" s="1347" t="str">
        <f ca="1">IF((ROW()-8)&lt;=MAX(⑤入力シート2!$AV$6:$AV$1085),IF(INDEX(⑤入力シート2!AP$6:AP$1085,MATCH(ROW()-8,⑤入力シート2!$AV$6:$AV$1085,0))=1,"基本給",IF(INDEX(⑤入力シート2!AP$6:AP$1085,MATCH(ROW()-8,⑤入力シート2!$AV$6:$AV$1085,0))=2,"手当","残")),"")</f>
        <v/>
      </c>
      <c r="L24" s="1348"/>
      <c r="M24" s="1348"/>
      <c r="N24" s="1349"/>
      <c r="O24" s="1343" t="str">
        <f ca="1">IF((ROW()-8)&lt;=MAX(⑤入力シート2!$AV$6:$AV$1085),INDEX(⑤入力シート2!AR$6:AR$1085,MATCH(ROW()-8,⑤入力シート2!$AV$6:$AV$1085,0)),"")</f>
        <v/>
      </c>
      <c r="P24" s="1344"/>
      <c r="Q24" s="1344"/>
      <c r="R24" s="476" t="s">
        <v>213</v>
      </c>
      <c r="S24" s="476" t="s">
        <v>214</v>
      </c>
      <c r="T24" s="477" t="str">
        <f ca="1">IF((ROW()-8)&lt;=MAX(⑤入力シート2!$AV$6:$AV$1085),INDEX(⑤入力シート2!AS$6:AS$1085,MATCH(ROW()-8,⑤入力シート2!$AV$6:$AV$1085,0)),"")</f>
        <v/>
      </c>
      <c r="U24" s="476" t="s">
        <v>89</v>
      </c>
      <c r="V24" s="476" t="s">
        <v>214</v>
      </c>
      <c r="W24" s="478">
        <v>1</v>
      </c>
      <c r="X24" s="476" t="s">
        <v>215</v>
      </c>
      <c r="Y24" s="476" t="s">
        <v>216</v>
      </c>
      <c r="Z24" s="1340" t="str">
        <f t="shared" ca="1" si="10"/>
        <v/>
      </c>
      <c r="AA24" s="1340"/>
      <c r="AB24" s="1340"/>
      <c r="AC24" s="1340"/>
      <c r="AD24" s="479" t="s">
        <v>213</v>
      </c>
      <c r="AE24" s="1341"/>
      <c r="AF24" s="1342"/>
      <c r="AG24" s="1342"/>
      <c r="AH24" s="476" t="s">
        <v>213</v>
      </c>
      <c r="AI24" s="476" t="s">
        <v>214</v>
      </c>
      <c r="AJ24" s="524"/>
      <c r="AK24" s="476" t="s">
        <v>89</v>
      </c>
      <c r="AL24" s="476" t="s">
        <v>214</v>
      </c>
      <c r="AM24" s="478">
        <v>1</v>
      </c>
      <c r="AN24" s="476" t="s">
        <v>215</v>
      </c>
      <c r="AO24" s="476" t="s">
        <v>216</v>
      </c>
      <c r="AP24" s="1340">
        <f t="shared" si="11"/>
        <v>0</v>
      </c>
      <c r="AQ24" s="1340"/>
      <c r="AR24" s="1340"/>
      <c r="AS24" s="1340"/>
      <c r="AT24" s="484" t="s">
        <v>213</v>
      </c>
      <c r="AU24" s="1343" t="str">
        <f ca="1">IF((ROW()-8)&lt;=MAX(⑤入力シート2!$AV$6:$AV$1085),INDEX(⑤入力シート2!AT$6:AT$1085,MATCH(ROW()-8,⑤入力シート2!$AV$6:$AV$1085,0)),"")</f>
        <v/>
      </c>
      <c r="AV24" s="1344"/>
      <c r="AW24" s="1344"/>
      <c r="AX24" s="476" t="s">
        <v>213</v>
      </c>
      <c r="AY24" s="476" t="s">
        <v>214</v>
      </c>
      <c r="AZ24" s="477" t="str">
        <f ca="1">IF((ROW()-8)&lt;=MAX(⑤入力シート2!$AV$6:$AV$1085),INDEX(⑤入力シート2!AU$6:AU$1085,MATCH(ROW()-8,⑤入力シート2!$AV$6:$AV$1085,0)),"")</f>
        <v/>
      </c>
      <c r="BA24" s="476" t="s">
        <v>89</v>
      </c>
      <c r="BB24" s="476" t="s">
        <v>214</v>
      </c>
      <c r="BC24" s="478">
        <v>1</v>
      </c>
      <c r="BD24" s="476" t="s">
        <v>215</v>
      </c>
      <c r="BE24" s="476" t="s">
        <v>216</v>
      </c>
      <c r="BF24" s="1340" t="str">
        <f t="shared" ca="1" si="12"/>
        <v/>
      </c>
      <c r="BG24" s="1340"/>
      <c r="BH24" s="1340"/>
      <c r="BI24" s="1340"/>
      <c r="BJ24" s="479" t="s">
        <v>213</v>
      </c>
      <c r="BK24" s="1341"/>
      <c r="BL24" s="1342"/>
      <c r="BM24" s="1342"/>
      <c r="BN24" s="476" t="s">
        <v>213</v>
      </c>
      <c r="BO24" s="476" t="s">
        <v>214</v>
      </c>
      <c r="BP24" s="524"/>
      <c r="BQ24" s="476" t="s">
        <v>89</v>
      </c>
      <c r="BR24" s="476" t="s">
        <v>214</v>
      </c>
      <c r="BS24" s="478">
        <v>1</v>
      </c>
      <c r="BT24" s="476" t="s">
        <v>215</v>
      </c>
      <c r="BU24" s="476" t="s">
        <v>216</v>
      </c>
      <c r="BV24" s="1340">
        <f t="shared" si="13"/>
        <v>0</v>
      </c>
      <c r="BW24" s="1340"/>
      <c r="BX24" s="1340"/>
      <c r="BY24" s="1340"/>
      <c r="BZ24" s="479" t="s">
        <v>213</v>
      </c>
      <c r="CA24" s="342" t="str">
        <f t="shared" ca="1" si="14"/>
        <v/>
      </c>
      <c r="CB24" s="343">
        <f t="shared" si="15"/>
        <v>0</v>
      </c>
      <c r="CC24" s="511"/>
      <c r="CD24" s="511"/>
    </row>
    <row r="25" spans="1:82" ht="26.1" customHeight="1">
      <c r="A25" s="340">
        <v>17</v>
      </c>
      <c r="B25" s="1351" t="str">
        <f ca="1">IF((ROW()-8)&lt;=MAX(⑤入力シート2!$AV$6:$AV$1085),IF(INDIRECT("⑤入力シート2!C"&amp;(INDEX(⑤入力シート2!AO$6:AO$1085,MATCH(ROW()-8,⑤入力シート2!$AV$6:$AV$1085,0))+1)*3)="","",INDIRECT("⑤入力シート2!C"&amp;(INDEX(⑤入力シート2!AO$6:AO$1085,MATCH(ROW()-8,⑤入力シート2!$AV$6:$AV$1085,0))+1)*3)),"")</f>
        <v/>
      </c>
      <c r="C25" s="1352"/>
      <c r="D25" s="1352"/>
      <c r="E25" s="1352"/>
      <c r="F25" s="1352"/>
      <c r="G25" s="1347" t="str">
        <f ca="1">IF((ROW()-8)&lt;=MAX(⑤入力シート2!$AV$6:$AV$1085),IF(INDIRECT("⑤入力シート2!E"&amp;(INDEX(⑤入力シート2!AO$6:AO$1085,MATCH(ROW()-8,⑤入力シート2!$AV$6:$AV$1085,0))+1)*3)="","",INDIRECT("⑤入力シート2!E"&amp;(INDEX(⑤入力シート2!AO$6:AO$1085,MATCH(ROW()-8,⑤入力シート2!$AV$6:$AV$1085,0))+1)*3)),"")</f>
        <v/>
      </c>
      <c r="H25" s="1348"/>
      <c r="I25" s="1349"/>
      <c r="J25" s="341" t="str">
        <f ca="1">IF((ROW()-8)&lt;=MAX(⑤入力シート2!$AV$6:$AV$1085),IF(INDIRECT("⑤入力シート2!F"&amp;(INDEX(⑤入力シート2!AO$6:AO$1085,MATCH(ROW()-8,⑤入力シート2!$AV$6:$AV$1085,0))+1)*3)="","",INDIRECT("⑤入力シート2!F"&amp;(INDEX(⑤入力シート2!AO$6:AO$1085,MATCH(ROW()-8,⑤入力シート2!$AV$6:$AV$1085,0))+1)*3)),"")</f>
        <v/>
      </c>
      <c r="K25" s="1347" t="str">
        <f ca="1">IF((ROW()-8)&lt;=MAX(⑤入力シート2!$AV$6:$AV$1085),IF(INDEX(⑤入力シート2!AP$6:AP$1085,MATCH(ROW()-8,⑤入力シート2!$AV$6:$AV$1085,0))=1,"基本給",IF(INDEX(⑤入力シート2!AP$6:AP$1085,MATCH(ROW()-8,⑤入力シート2!$AV$6:$AV$1085,0))=2,"手当","残")),"")</f>
        <v/>
      </c>
      <c r="L25" s="1348"/>
      <c r="M25" s="1348"/>
      <c r="N25" s="1349"/>
      <c r="O25" s="1343" t="str">
        <f ca="1">IF((ROW()-8)&lt;=MAX(⑤入力シート2!$AV$6:$AV$1085),INDEX(⑤入力シート2!AR$6:AR$1085,MATCH(ROW()-8,⑤入力シート2!$AV$6:$AV$1085,0)),"")</f>
        <v/>
      </c>
      <c r="P25" s="1344"/>
      <c r="Q25" s="1344"/>
      <c r="R25" s="476" t="s">
        <v>213</v>
      </c>
      <c r="S25" s="476" t="s">
        <v>214</v>
      </c>
      <c r="T25" s="477" t="str">
        <f ca="1">IF((ROW()-8)&lt;=MAX(⑤入力シート2!$AV$6:$AV$1085),INDEX(⑤入力シート2!AS$6:AS$1085,MATCH(ROW()-8,⑤入力シート2!$AV$6:$AV$1085,0)),"")</f>
        <v/>
      </c>
      <c r="U25" s="476" t="s">
        <v>89</v>
      </c>
      <c r="V25" s="476" t="s">
        <v>214</v>
      </c>
      <c r="W25" s="478">
        <v>1</v>
      </c>
      <c r="X25" s="476" t="s">
        <v>215</v>
      </c>
      <c r="Y25" s="476" t="s">
        <v>216</v>
      </c>
      <c r="Z25" s="1340" t="str">
        <f t="shared" ca="1" si="10"/>
        <v/>
      </c>
      <c r="AA25" s="1340"/>
      <c r="AB25" s="1340"/>
      <c r="AC25" s="1340"/>
      <c r="AD25" s="479" t="s">
        <v>213</v>
      </c>
      <c r="AE25" s="1341"/>
      <c r="AF25" s="1342"/>
      <c r="AG25" s="1342"/>
      <c r="AH25" s="476" t="s">
        <v>213</v>
      </c>
      <c r="AI25" s="476" t="s">
        <v>214</v>
      </c>
      <c r="AJ25" s="524"/>
      <c r="AK25" s="476" t="s">
        <v>89</v>
      </c>
      <c r="AL25" s="476" t="s">
        <v>214</v>
      </c>
      <c r="AM25" s="478">
        <v>1</v>
      </c>
      <c r="AN25" s="476" t="s">
        <v>215</v>
      </c>
      <c r="AO25" s="476" t="s">
        <v>216</v>
      </c>
      <c r="AP25" s="1340">
        <f t="shared" si="11"/>
        <v>0</v>
      </c>
      <c r="AQ25" s="1340"/>
      <c r="AR25" s="1340"/>
      <c r="AS25" s="1340"/>
      <c r="AT25" s="484" t="s">
        <v>213</v>
      </c>
      <c r="AU25" s="1343" t="str">
        <f ca="1">IF((ROW()-8)&lt;=MAX(⑤入力シート2!$AV$6:$AV$1085),INDEX(⑤入力シート2!AT$6:AT$1085,MATCH(ROW()-8,⑤入力シート2!$AV$6:$AV$1085,0)),"")</f>
        <v/>
      </c>
      <c r="AV25" s="1344"/>
      <c r="AW25" s="1344"/>
      <c r="AX25" s="476" t="s">
        <v>213</v>
      </c>
      <c r="AY25" s="476" t="s">
        <v>214</v>
      </c>
      <c r="AZ25" s="477" t="str">
        <f ca="1">IF((ROW()-8)&lt;=MAX(⑤入力シート2!$AV$6:$AV$1085),INDEX(⑤入力シート2!AU$6:AU$1085,MATCH(ROW()-8,⑤入力シート2!$AV$6:$AV$1085,0)),"")</f>
        <v/>
      </c>
      <c r="BA25" s="476" t="s">
        <v>89</v>
      </c>
      <c r="BB25" s="476" t="s">
        <v>214</v>
      </c>
      <c r="BC25" s="478">
        <v>1</v>
      </c>
      <c r="BD25" s="476" t="s">
        <v>215</v>
      </c>
      <c r="BE25" s="476" t="s">
        <v>216</v>
      </c>
      <c r="BF25" s="1340" t="str">
        <f t="shared" ca="1" si="12"/>
        <v/>
      </c>
      <c r="BG25" s="1340"/>
      <c r="BH25" s="1340"/>
      <c r="BI25" s="1340"/>
      <c r="BJ25" s="479" t="s">
        <v>213</v>
      </c>
      <c r="BK25" s="1341"/>
      <c r="BL25" s="1342"/>
      <c r="BM25" s="1342"/>
      <c r="BN25" s="476" t="s">
        <v>213</v>
      </c>
      <c r="BO25" s="476" t="s">
        <v>214</v>
      </c>
      <c r="BP25" s="524"/>
      <c r="BQ25" s="476" t="s">
        <v>89</v>
      </c>
      <c r="BR25" s="476" t="s">
        <v>214</v>
      </c>
      <c r="BS25" s="478">
        <v>1</v>
      </c>
      <c r="BT25" s="476" t="s">
        <v>215</v>
      </c>
      <c r="BU25" s="476" t="s">
        <v>216</v>
      </c>
      <c r="BV25" s="1340">
        <f t="shared" si="13"/>
        <v>0</v>
      </c>
      <c r="BW25" s="1340"/>
      <c r="BX25" s="1340"/>
      <c r="BY25" s="1340"/>
      <c r="BZ25" s="479" t="s">
        <v>213</v>
      </c>
      <c r="CA25" s="342" t="str">
        <f t="shared" ca="1" si="14"/>
        <v/>
      </c>
      <c r="CB25" s="343">
        <f t="shared" si="15"/>
        <v>0</v>
      </c>
      <c r="CC25" s="511"/>
      <c r="CD25" s="511"/>
    </row>
    <row r="26" spans="1:82" ht="26.1" customHeight="1">
      <c r="A26" s="340">
        <v>18</v>
      </c>
      <c r="B26" s="1351" t="str">
        <f ca="1">IF((ROW()-8)&lt;=MAX(⑤入力シート2!$AV$6:$AV$1085),IF(INDIRECT("⑤入力シート2!C"&amp;(INDEX(⑤入力シート2!AO$6:AO$1085,MATCH(ROW()-8,⑤入力シート2!$AV$6:$AV$1085,0))+1)*3)="","",INDIRECT("⑤入力シート2!C"&amp;(INDEX(⑤入力シート2!AO$6:AO$1085,MATCH(ROW()-8,⑤入力シート2!$AV$6:$AV$1085,0))+1)*3)),"")</f>
        <v/>
      </c>
      <c r="C26" s="1352"/>
      <c r="D26" s="1352"/>
      <c r="E26" s="1352"/>
      <c r="F26" s="1352"/>
      <c r="G26" s="1347" t="str">
        <f ca="1">IF((ROW()-8)&lt;=MAX(⑤入力シート2!$AV$6:$AV$1085),IF(INDIRECT("⑤入力シート2!E"&amp;(INDEX(⑤入力シート2!AO$6:AO$1085,MATCH(ROW()-8,⑤入力シート2!$AV$6:$AV$1085,0))+1)*3)="","",INDIRECT("⑤入力シート2!E"&amp;(INDEX(⑤入力シート2!AO$6:AO$1085,MATCH(ROW()-8,⑤入力シート2!$AV$6:$AV$1085,0))+1)*3)),"")</f>
        <v/>
      </c>
      <c r="H26" s="1348"/>
      <c r="I26" s="1349"/>
      <c r="J26" s="341" t="str">
        <f ca="1">IF((ROW()-8)&lt;=MAX(⑤入力シート2!$AV$6:$AV$1085),IF(INDIRECT("⑤入力シート2!F"&amp;(INDEX(⑤入力シート2!AO$6:AO$1085,MATCH(ROW()-8,⑤入力シート2!$AV$6:$AV$1085,0))+1)*3)="","",INDIRECT("⑤入力シート2!F"&amp;(INDEX(⑤入力シート2!AO$6:AO$1085,MATCH(ROW()-8,⑤入力シート2!$AV$6:$AV$1085,0))+1)*3)),"")</f>
        <v/>
      </c>
      <c r="K26" s="1347" t="str">
        <f ca="1">IF((ROW()-8)&lt;=MAX(⑤入力シート2!$AV$6:$AV$1085),IF(INDEX(⑤入力シート2!AP$6:AP$1085,MATCH(ROW()-8,⑤入力シート2!$AV$6:$AV$1085,0))=1,"基本給",IF(INDEX(⑤入力シート2!AP$6:AP$1085,MATCH(ROW()-8,⑤入力シート2!$AV$6:$AV$1085,0))=2,"手当","残")),"")</f>
        <v/>
      </c>
      <c r="L26" s="1348"/>
      <c r="M26" s="1348"/>
      <c r="N26" s="1349"/>
      <c r="O26" s="1343" t="str">
        <f ca="1">IF((ROW()-8)&lt;=MAX(⑤入力シート2!$AV$6:$AV$1085),INDEX(⑤入力シート2!AR$6:AR$1085,MATCH(ROW()-8,⑤入力シート2!$AV$6:$AV$1085,0)),"")</f>
        <v/>
      </c>
      <c r="P26" s="1344"/>
      <c r="Q26" s="1344"/>
      <c r="R26" s="476" t="s">
        <v>213</v>
      </c>
      <c r="S26" s="476" t="s">
        <v>214</v>
      </c>
      <c r="T26" s="477" t="str">
        <f ca="1">IF((ROW()-8)&lt;=MAX(⑤入力シート2!$AV$6:$AV$1085),INDEX(⑤入力シート2!AS$6:AS$1085,MATCH(ROW()-8,⑤入力シート2!$AV$6:$AV$1085,0)),"")</f>
        <v/>
      </c>
      <c r="U26" s="476" t="s">
        <v>89</v>
      </c>
      <c r="V26" s="476" t="s">
        <v>214</v>
      </c>
      <c r="W26" s="478">
        <v>1</v>
      </c>
      <c r="X26" s="476" t="s">
        <v>215</v>
      </c>
      <c r="Y26" s="476" t="s">
        <v>216</v>
      </c>
      <c r="Z26" s="1340" t="str">
        <f t="shared" ca="1" si="10"/>
        <v/>
      </c>
      <c r="AA26" s="1340"/>
      <c r="AB26" s="1340"/>
      <c r="AC26" s="1340"/>
      <c r="AD26" s="479" t="s">
        <v>213</v>
      </c>
      <c r="AE26" s="1341"/>
      <c r="AF26" s="1342"/>
      <c r="AG26" s="1342"/>
      <c r="AH26" s="476" t="s">
        <v>213</v>
      </c>
      <c r="AI26" s="476" t="s">
        <v>214</v>
      </c>
      <c r="AJ26" s="524"/>
      <c r="AK26" s="476" t="s">
        <v>89</v>
      </c>
      <c r="AL26" s="476" t="s">
        <v>214</v>
      </c>
      <c r="AM26" s="478">
        <v>1</v>
      </c>
      <c r="AN26" s="476" t="s">
        <v>215</v>
      </c>
      <c r="AO26" s="476" t="s">
        <v>216</v>
      </c>
      <c r="AP26" s="1340">
        <f t="shared" si="11"/>
        <v>0</v>
      </c>
      <c r="AQ26" s="1340"/>
      <c r="AR26" s="1340"/>
      <c r="AS26" s="1340"/>
      <c r="AT26" s="484" t="s">
        <v>213</v>
      </c>
      <c r="AU26" s="1343" t="str">
        <f ca="1">IF((ROW()-8)&lt;=MAX(⑤入力シート2!$AV$6:$AV$1085),INDEX(⑤入力シート2!AT$6:AT$1085,MATCH(ROW()-8,⑤入力シート2!$AV$6:$AV$1085,0)),"")</f>
        <v/>
      </c>
      <c r="AV26" s="1344"/>
      <c r="AW26" s="1344"/>
      <c r="AX26" s="476" t="s">
        <v>213</v>
      </c>
      <c r="AY26" s="476" t="s">
        <v>214</v>
      </c>
      <c r="AZ26" s="477" t="str">
        <f ca="1">IF((ROW()-8)&lt;=MAX(⑤入力シート2!$AV$6:$AV$1085),INDEX(⑤入力シート2!AU$6:AU$1085,MATCH(ROW()-8,⑤入力シート2!$AV$6:$AV$1085,0)),"")</f>
        <v/>
      </c>
      <c r="BA26" s="476" t="s">
        <v>89</v>
      </c>
      <c r="BB26" s="476" t="s">
        <v>214</v>
      </c>
      <c r="BC26" s="478">
        <v>1</v>
      </c>
      <c r="BD26" s="476" t="s">
        <v>215</v>
      </c>
      <c r="BE26" s="476" t="s">
        <v>216</v>
      </c>
      <c r="BF26" s="1340" t="str">
        <f t="shared" ca="1" si="12"/>
        <v/>
      </c>
      <c r="BG26" s="1340"/>
      <c r="BH26" s="1340"/>
      <c r="BI26" s="1340"/>
      <c r="BJ26" s="479" t="s">
        <v>213</v>
      </c>
      <c r="BK26" s="1341"/>
      <c r="BL26" s="1342"/>
      <c r="BM26" s="1342"/>
      <c r="BN26" s="476" t="s">
        <v>213</v>
      </c>
      <c r="BO26" s="476" t="s">
        <v>214</v>
      </c>
      <c r="BP26" s="524"/>
      <c r="BQ26" s="476" t="s">
        <v>89</v>
      </c>
      <c r="BR26" s="476" t="s">
        <v>214</v>
      </c>
      <c r="BS26" s="478">
        <v>1</v>
      </c>
      <c r="BT26" s="476" t="s">
        <v>215</v>
      </c>
      <c r="BU26" s="476" t="s">
        <v>216</v>
      </c>
      <c r="BV26" s="1340">
        <f t="shared" si="13"/>
        <v>0</v>
      </c>
      <c r="BW26" s="1340"/>
      <c r="BX26" s="1340"/>
      <c r="BY26" s="1340"/>
      <c r="BZ26" s="479" t="s">
        <v>213</v>
      </c>
      <c r="CA26" s="342" t="str">
        <f t="shared" ca="1" si="14"/>
        <v/>
      </c>
      <c r="CB26" s="343">
        <f t="shared" si="15"/>
        <v>0</v>
      </c>
      <c r="CC26" s="511"/>
      <c r="CD26" s="511"/>
    </row>
    <row r="27" spans="1:82" ht="26.1" customHeight="1">
      <c r="A27" s="340">
        <v>19</v>
      </c>
      <c r="B27" s="1351" t="str">
        <f ca="1">IF((ROW()-8)&lt;=MAX(⑤入力シート2!$AV$6:$AV$1085),IF(INDIRECT("⑤入力シート2!C"&amp;(INDEX(⑤入力シート2!AO$6:AO$1085,MATCH(ROW()-8,⑤入力シート2!$AV$6:$AV$1085,0))+1)*3)="","",INDIRECT("⑤入力シート2!C"&amp;(INDEX(⑤入力シート2!AO$6:AO$1085,MATCH(ROW()-8,⑤入力シート2!$AV$6:$AV$1085,0))+1)*3)),"")</f>
        <v/>
      </c>
      <c r="C27" s="1352"/>
      <c r="D27" s="1352"/>
      <c r="E27" s="1352"/>
      <c r="F27" s="1352"/>
      <c r="G27" s="1347" t="str">
        <f ca="1">IF((ROW()-8)&lt;=MAX(⑤入力シート2!$AV$6:$AV$1085),IF(INDIRECT("⑤入力シート2!E"&amp;(INDEX(⑤入力シート2!AO$6:AO$1085,MATCH(ROW()-8,⑤入力シート2!$AV$6:$AV$1085,0))+1)*3)="","",INDIRECT("⑤入力シート2!E"&amp;(INDEX(⑤入力シート2!AO$6:AO$1085,MATCH(ROW()-8,⑤入力シート2!$AV$6:$AV$1085,0))+1)*3)),"")</f>
        <v/>
      </c>
      <c r="H27" s="1348"/>
      <c r="I27" s="1349"/>
      <c r="J27" s="341" t="str">
        <f ca="1">IF((ROW()-8)&lt;=MAX(⑤入力シート2!$AV$6:$AV$1085),IF(INDIRECT("⑤入力シート2!F"&amp;(INDEX(⑤入力シート2!AO$6:AO$1085,MATCH(ROW()-8,⑤入力シート2!$AV$6:$AV$1085,0))+1)*3)="","",INDIRECT("⑤入力シート2!F"&amp;(INDEX(⑤入力シート2!AO$6:AO$1085,MATCH(ROW()-8,⑤入力シート2!$AV$6:$AV$1085,0))+1)*3)),"")</f>
        <v/>
      </c>
      <c r="K27" s="1347" t="str">
        <f ca="1">IF((ROW()-8)&lt;=MAX(⑤入力シート2!$AV$6:$AV$1085),IF(INDEX(⑤入力シート2!AP$6:AP$1085,MATCH(ROW()-8,⑤入力シート2!$AV$6:$AV$1085,0))=1,"基本給",IF(INDEX(⑤入力シート2!AP$6:AP$1085,MATCH(ROW()-8,⑤入力シート2!$AV$6:$AV$1085,0))=2,"手当","残")),"")</f>
        <v/>
      </c>
      <c r="L27" s="1348"/>
      <c r="M27" s="1348"/>
      <c r="N27" s="1349"/>
      <c r="O27" s="1343" t="str">
        <f ca="1">IF((ROW()-8)&lt;=MAX(⑤入力シート2!$AV$6:$AV$1085),INDEX(⑤入力シート2!AR$6:AR$1085,MATCH(ROW()-8,⑤入力シート2!$AV$6:$AV$1085,0)),"")</f>
        <v/>
      </c>
      <c r="P27" s="1344"/>
      <c r="Q27" s="1344"/>
      <c r="R27" s="476" t="s">
        <v>213</v>
      </c>
      <c r="S27" s="476" t="s">
        <v>214</v>
      </c>
      <c r="T27" s="477" t="str">
        <f ca="1">IF((ROW()-8)&lt;=MAX(⑤入力シート2!$AV$6:$AV$1085),INDEX(⑤入力シート2!AS$6:AS$1085,MATCH(ROW()-8,⑤入力シート2!$AV$6:$AV$1085,0)),"")</f>
        <v/>
      </c>
      <c r="U27" s="476" t="s">
        <v>89</v>
      </c>
      <c r="V27" s="476" t="s">
        <v>214</v>
      </c>
      <c r="W27" s="478">
        <v>1</v>
      </c>
      <c r="X27" s="476" t="s">
        <v>215</v>
      </c>
      <c r="Y27" s="476" t="s">
        <v>216</v>
      </c>
      <c r="Z27" s="1340" t="str">
        <f t="shared" ca="1" si="10"/>
        <v/>
      </c>
      <c r="AA27" s="1340"/>
      <c r="AB27" s="1340"/>
      <c r="AC27" s="1340"/>
      <c r="AD27" s="479" t="s">
        <v>213</v>
      </c>
      <c r="AE27" s="1341"/>
      <c r="AF27" s="1342"/>
      <c r="AG27" s="1342"/>
      <c r="AH27" s="476" t="s">
        <v>213</v>
      </c>
      <c r="AI27" s="476" t="s">
        <v>214</v>
      </c>
      <c r="AJ27" s="524"/>
      <c r="AK27" s="476" t="s">
        <v>89</v>
      </c>
      <c r="AL27" s="476" t="s">
        <v>214</v>
      </c>
      <c r="AM27" s="478">
        <v>1</v>
      </c>
      <c r="AN27" s="476" t="s">
        <v>215</v>
      </c>
      <c r="AO27" s="476" t="s">
        <v>216</v>
      </c>
      <c r="AP27" s="1340">
        <f t="shared" si="11"/>
        <v>0</v>
      </c>
      <c r="AQ27" s="1340"/>
      <c r="AR27" s="1340"/>
      <c r="AS27" s="1340"/>
      <c r="AT27" s="484" t="s">
        <v>213</v>
      </c>
      <c r="AU27" s="1343" t="str">
        <f ca="1">IF((ROW()-8)&lt;=MAX(⑤入力シート2!$AV$6:$AV$1085),INDEX(⑤入力シート2!AT$6:AT$1085,MATCH(ROW()-8,⑤入力シート2!$AV$6:$AV$1085,0)),"")</f>
        <v/>
      </c>
      <c r="AV27" s="1344"/>
      <c r="AW27" s="1344"/>
      <c r="AX27" s="476" t="s">
        <v>213</v>
      </c>
      <c r="AY27" s="476" t="s">
        <v>214</v>
      </c>
      <c r="AZ27" s="477" t="str">
        <f ca="1">IF((ROW()-8)&lt;=MAX(⑤入力シート2!$AV$6:$AV$1085),INDEX(⑤入力シート2!AU$6:AU$1085,MATCH(ROW()-8,⑤入力シート2!$AV$6:$AV$1085,0)),"")</f>
        <v/>
      </c>
      <c r="BA27" s="476" t="s">
        <v>89</v>
      </c>
      <c r="BB27" s="476" t="s">
        <v>214</v>
      </c>
      <c r="BC27" s="478">
        <v>1</v>
      </c>
      <c r="BD27" s="476" t="s">
        <v>215</v>
      </c>
      <c r="BE27" s="476" t="s">
        <v>216</v>
      </c>
      <c r="BF27" s="1340" t="str">
        <f t="shared" ca="1" si="12"/>
        <v/>
      </c>
      <c r="BG27" s="1340"/>
      <c r="BH27" s="1340"/>
      <c r="BI27" s="1340"/>
      <c r="BJ27" s="479" t="s">
        <v>213</v>
      </c>
      <c r="BK27" s="1341"/>
      <c r="BL27" s="1342"/>
      <c r="BM27" s="1342"/>
      <c r="BN27" s="476" t="s">
        <v>213</v>
      </c>
      <c r="BO27" s="476" t="s">
        <v>214</v>
      </c>
      <c r="BP27" s="524"/>
      <c r="BQ27" s="476" t="s">
        <v>89</v>
      </c>
      <c r="BR27" s="476" t="s">
        <v>214</v>
      </c>
      <c r="BS27" s="478">
        <v>1</v>
      </c>
      <c r="BT27" s="476" t="s">
        <v>215</v>
      </c>
      <c r="BU27" s="476" t="s">
        <v>216</v>
      </c>
      <c r="BV27" s="1340">
        <f t="shared" si="13"/>
        <v>0</v>
      </c>
      <c r="BW27" s="1340"/>
      <c r="BX27" s="1340"/>
      <c r="BY27" s="1340"/>
      <c r="BZ27" s="479" t="s">
        <v>213</v>
      </c>
      <c r="CA27" s="342" t="str">
        <f t="shared" ca="1" si="14"/>
        <v/>
      </c>
      <c r="CB27" s="343">
        <f t="shared" si="15"/>
        <v>0</v>
      </c>
      <c r="CC27" s="511"/>
      <c r="CD27" s="511"/>
    </row>
    <row r="28" spans="1:82" ht="26.1" customHeight="1">
      <c r="A28" s="340">
        <v>20</v>
      </c>
      <c r="B28" s="1351" t="str">
        <f ca="1">IF((ROW()-8)&lt;=MAX(⑤入力シート2!$AV$6:$AV$1085),IF(INDIRECT("⑤入力シート2!C"&amp;(INDEX(⑤入力シート2!AO$6:AO$1085,MATCH(ROW()-8,⑤入力シート2!$AV$6:$AV$1085,0))+1)*3)="","",INDIRECT("⑤入力シート2!C"&amp;(INDEX(⑤入力シート2!AO$6:AO$1085,MATCH(ROW()-8,⑤入力シート2!$AV$6:$AV$1085,0))+1)*3)),"")</f>
        <v/>
      </c>
      <c r="C28" s="1352"/>
      <c r="D28" s="1352"/>
      <c r="E28" s="1352"/>
      <c r="F28" s="1352"/>
      <c r="G28" s="1347" t="str">
        <f ca="1">IF((ROW()-8)&lt;=MAX(⑤入力シート2!$AV$6:$AV$1085),IF(INDIRECT("⑤入力シート2!E"&amp;(INDEX(⑤入力シート2!AO$6:AO$1085,MATCH(ROW()-8,⑤入力シート2!$AV$6:$AV$1085,0))+1)*3)="","",INDIRECT("⑤入力シート2!E"&amp;(INDEX(⑤入力シート2!AO$6:AO$1085,MATCH(ROW()-8,⑤入力シート2!$AV$6:$AV$1085,0))+1)*3)),"")</f>
        <v/>
      </c>
      <c r="H28" s="1348"/>
      <c r="I28" s="1349"/>
      <c r="J28" s="341" t="str">
        <f ca="1">IF((ROW()-8)&lt;=MAX(⑤入力シート2!$AV$6:$AV$1085),IF(INDIRECT("⑤入力シート2!F"&amp;(INDEX(⑤入力シート2!AO$6:AO$1085,MATCH(ROW()-8,⑤入力シート2!$AV$6:$AV$1085,0))+1)*3)="","",INDIRECT("⑤入力シート2!F"&amp;(INDEX(⑤入力シート2!AO$6:AO$1085,MATCH(ROW()-8,⑤入力シート2!$AV$6:$AV$1085,0))+1)*3)),"")</f>
        <v/>
      </c>
      <c r="K28" s="1347" t="str">
        <f ca="1">IF((ROW()-8)&lt;=MAX(⑤入力シート2!$AV$6:$AV$1085),IF(INDEX(⑤入力シート2!AP$6:AP$1085,MATCH(ROW()-8,⑤入力シート2!$AV$6:$AV$1085,0))=1,"基本給",IF(INDEX(⑤入力シート2!AP$6:AP$1085,MATCH(ROW()-8,⑤入力シート2!$AV$6:$AV$1085,0))=2,"手当","残")),"")</f>
        <v/>
      </c>
      <c r="L28" s="1348"/>
      <c r="M28" s="1348"/>
      <c r="N28" s="1349"/>
      <c r="O28" s="1343" t="str">
        <f ca="1">IF((ROW()-8)&lt;=MAX(⑤入力シート2!$AV$6:$AV$1085),INDEX(⑤入力シート2!AR$6:AR$1085,MATCH(ROW()-8,⑤入力シート2!$AV$6:$AV$1085,0)),"")</f>
        <v/>
      </c>
      <c r="P28" s="1344"/>
      <c r="Q28" s="1344"/>
      <c r="R28" s="476" t="s">
        <v>213</v>
      </c>
      <c r="S28" s="476" t="s">
        <v>214</v>
      </c>
      <c r="T28" s="477" t="str">
        <f ca="1">IF((ROW()-8)&lt;=MAX(⑤入力シート2!$AV$6:$AV$1085),INDEX(⑤入力シート2!AS$6:AS$1085,MATCH(ROW()-8,⑤入力シート2!$AV$6:$AV$1085,0)),"")</f>
        <v/>
      </c>
      <c r="U28" s="476" t="s">
        <v>89</v>
      </c>
      <c r="V28" s="476" t="s">
        <v>214</v>
      </c>
      <c r="W28" s="478">
        <v>1</v>
      </c>
      <c r="X28" s="476" t="s">
        <v>215</v>
      </c>
      <c r="Y28" s="476" t="s">
        <v>216</v>
      </c>
      <c r="Z28" s="1340" t="str">
        <f t="shared" ca="1" si="10"/>
        <v/>
      </c>
      <c r="AA28" s="1340"/>
      <c r="AB28" s="1340"/>
      <c r="AC28" s="1340"/>
      <c r="AD28" s="479" t="s">
        <v>213</v>
      </c>
      <c r="AE28" s="1341"/>
      <c r="AF28" s="1342"/>
      <c r="AG28" s="1342"/>
      <c r="AH28" s="476" t="s">
        <v>213</v>
      </c>
      <c r="AI28" s="476" t="s">
        <v>214</v>
      </c>
      <c r="AJ28" s="524"/>
      <c r="AK28" s="476" t="s">
        <v>89</v>
      </c>
      <c r="AL28" s="476" t="s">
        <v>214</v>
      </c>
      <c r="AM28" s="478">
        <v>1</v>
      </c>
      <c r="AN28" s="476" t="s">
        <v>215</v>
      </c>
      <c r="AO28" s="476" t="s">
        <v>216</v>
      </c>
      <c r="AP28" s="1340">
        <f t="shared" si="11"/>
        <v>0</v>
      </c>
      <c r="AQ28" s="1340"/>
      <c r="AR28" s="1340"/>
      <c r="AS28" s="1340"/>
      <c r="AT28" s="484" t="s">
        <v>213</v>
      </c>
      <c r="AU28" s="1343" t="str">
        <f ca="1">IF((ROW()-8)&lt;=MAX(⑤入力シート2!$AV$6:$AV$1085),INDEX(⑤入力シート2!AT$6:AT$1085,MATCH(ROW()-8,⑤入力シート2!$AV$6:$AV$1085,0)),"")</f>
        <v/>
      </c>
      <c r="AV28" s="1344"/>
      <c r="AW28" s="1344"/>
      <c r="AX28" s="476" t="s">
        <v>213</v>
      </c>
      <c r="AY28" s="476" t="s">
        <v>214</v>
      </c>
      <c r="AZ28" s="477" t="str">
        <f ca="1">IF((ROW()-8)&lt;=MAX(⑤入力シート2!$AV$6:$AV$1085),INDEX(⑤入力シート2!AU$6:AU$1085,MATCH(ROW()-8,⑤入力シート2!$AV$6:$AV$1085,0)),"")</f>
        <v/>
      </c>
      <c r="BA28" s="476" t="s">
        <v>89</v>
      </c>
      <c r="BB28" s="476" t="s">
        <v>214</v>
      </c>
      <c r="BC28" s="478">
        <v>1</v>
      </c>
      <c r="BD28" s="476" t="s">
        <v>215</v>
      </c>
      <c r="BE28" s="476" t="s">
        <v>216</v>
      </c>
      <c r="BF28" s="1340" t="str">
        <f t="shared" ca="1" si="12"/>
        <v/>
      </c>
      <c r="BG28" s="1340"/>
      <c r="BH28" s="1340"/>
      <c r="BI28" s="1340"/>
      <c r="BJ28" s="479" t="s">
        <v>213</v>
      </c>
      <c r="BK28" s="1341"/>
      <c r="BL28" s="1342"/>
      <c r="BM28" s="1342"/>
      <c r="BN28" s="476" t="s">
        <v>213</v>
      </c>
      <c r="BO28" s="476" t="s">
        <v>214</v>
      </c>
      <c r="BP28" s="524"/>
      <c r="BQ28" s="476" t="s">
        <v>89</v>
      </c>
      <c r="BR28" s="476" t="s">
        <v>214</v>
      </c>
      <c r="BS28" s="478">
        <v>1</v>
      </c>
      <c r="BT28" s="476" t="s">
        <v>215</v>
      </c>
      <c r="BU28" s="476" t="s">
        <v>216</v>
      </c>
      <c r="BV28" s="1340">
        <f t="shared" si="13"/>
        <v>0</v>
      </c>
      <c r="BW28" s="1340"/>
      <c r="BX28" s="1340"/>
      <c r="BY28" s="1340"/>
      <c r="BZ28" s="479" t="s">
        <v>213</v>
      </c>
      <c r="CA28" s="342" t="str">
        <f t="shared" ca="1" si="14"/>
        <v/>
      </c>
      <c r="CB28" s="343">
        <f t="shared" si="15"/>
        <v>0</v>
      </c>
      <c r="CC28" s="511"/>
      <c r="CD28" s="511"/>
    </row>
    <row r="29" spans="1:82" ht="26.1" customHeight="1">
      <c r="A29" s="340">
        <v>21</v>
      </c>
      <c r="B29" s="1351" t="str">
        <f ca="1">IF((ROW()-8)&lt;=MAX(⑤入力シート2!$AV$6:$AV$1085),IF(INDIRECT("⑤入力シート2!C"&amp;(INDEX(⑤入力シート2!AO$6:AO$1085,MATCH(ROW()-8,⑤入力シート2!$AV$6:$AV$1085,0))+1)*3)="","",INDIRECT("⑤入力シート2!C"&amp;(INDEX(⑤入力シート2!AO$6:AO$1085,MATCH(ROW()-8,⑤入力シート2!$AV$6:$AV$1085,0))+1)*3)),"")</f>
        <v/>
      </c>
      <c r="C29" s="1352"/>
      <c r="D29" s="1352"/>
      <c r="E29" s="1352"/>
      <c r="F29" s="1352"/>
      <c r="G29" s="1347" t="str">
        <f ca="1">IF((ROW()-8)&lt;=MAX(⑤入力シート2!$AV$6:$AV$1085),IF(INDIRECT("⑤入力シート2!E"&amp;(INDEX(⑤入力シート2!AO$6:AO$1085,MATCH(ROW()-8,⑤入力シート2!$AV$6:$AV$1085,0))+1)*3)="","",INDIRECT("⑤入力シート2!E"&amp;(INDEX(⑤入力シート2!AO$6:AO$1085,MATCH(ROW()-8,⑤入力シート2!$AV$6:$AV$1085,0))+1)*3)),"")</f>
        <v/>
      </c>
      <c r="H29" s="1348"/>
      <c r="I29" s="1349"/>
      <c r="J29" s="341" t="str">
        <f ca="1">IF((ROW()-8)&lt;=MAX(⑤入力シート2!$AV$6:$AV$1085),IF(INDIRECT("⑤入力シート2!F"&amp;(INDEX(⑤入力シート2!AO$6:AO$1085,MATCH(ROW()-8,⑤入力シート2!$AV$6:$AV$1085,0))+1)*3)="","",INDIRECT("⑤入力シート2!F"&amp;(INDEX(⑤入力シート2!AO$6:AO$1085,MATCH(ROW()-8,⑤入力シート2!$AV$6:$AV$1085,0))+1)*3)),"")</f>
        <v/>
      </c>
      <c r="K29" s="1347" t="str">
        <f ca="1">IF((ROW()-8)&lt;=MAX(⑤入力シート2!$AV$6:$AV$1085),IF(INDEX(⑤入力シート2!AP$6:AP$1085,MATCH(ROW()-8,⑤入力シート2!$AV$6:$AV$1085,0))=1,"基本給",IF(INDEX(⑤入力シート2!AP$6:AP$1085,MATCH(ROW()-8,⑤入力シート2!$AV$6:$AV$1085,0))=2,"手当","残")),"")</f>
        <v/>
      </c>
      <c r="L29" s="1348"/>
      <c r="M29" s="1348"/>
      <c r="N29" s="1349"/>
      <c r="O29" s="1343" t="str">
        <f ca="1">IF((ROW()-8)&lt;=MAX(⑤入力シート2!$AV$6:$AV$1085),INDEX(⑤入力シート2!AR$6:AR$1085,MATCH(ROW()-8,⑤入力シート2!$AV$6:$AV$1085,0)),"")</f>
        <v/>
      </c>
      <c r="P29" s="1344"/>
      <c r="Q29" s="1344"/>
      <c r="R29" s="476" t="s">
        <v>213</v>
      </c>
      <c r="S29" s="476" t="s">
        <v>214</v>
      </c>
      <c r="T29" s="477" t="str">
        <f ca="1">IF((ROW()-8)&lt;=MAX(⑤入力シート2!$AV$6:$AV$1085),INDEX(⑤入力シート2!AS$6:AS$1085,MATCH(ROW()-8,⑤入力シート2!$AV$6:$AV$1085,0)),"")</f>
        <v/>
      </c>
      <c r="U29" s="476" t="s">
        <v>89</v>
      </c>
      <c r="V29" s="476" t="s">
        <v>214</v>
      </c>
      <c r="W29" s="478">
        <v>1</v>
      </c>
      <c r="X29" s="476" t="s">
        <v>215</v>
      </c>
      <c r="Y29" s="476" t="s">
        <v>216</v>
      </c>
      <c r="Z29" s="1340" t="str">
        <f t="shared" ca="1" si="10"/>
        <v/>
      </c>
      <c r="AA29" s="1340"/>
      <c r="AB29" s="1340"/>
      <c r="AC29" s="1340"/>
      <c r="AD29" s="479" t="s">
        <v>213</v>
      </c>
      <c r="AE29" s="1341"/>
      <c r="AF29" s="1342"/>
      <c r="AG29" s="1342"/>
      <c r="AH29" s="476" t="s">
        <v>213</v>
      </c>
      <c r="AI29" s="476" t="s">
        <v>214</v>
      </c>
      <c r="AJ29" s="524"/>
      <c r="AK29" s="476" t="s">
        <v>89</v>
      </c>
      <c r="AL29" s="476" t="s">
        <v>214</v>
      </c>
      <c r="AM29" s="478">
        <v>1</v>
      </c>
      <c r="AN29" s="476" t="s">
        <v>215</v>
      </c>
      <c r="AO29" s="476" t="s">
        <v>216</v>
      </c>
      <c r="AP29" s="1340">
        <f t="shared" si="11"/>
        <v>0</v>
      </c>
      <c r="AQ29" s="1340"/>
      <c r="AR29" s="1340"/>
      <c r="AS29" s="1340"/>
      <c r="AT29" s="484" t="s">
        <v>213</v>
      </c>
      <c r="AU29" s="1343" t="str">
        <f ca="1">IF((ROW()-8)&lt;=MAX(⑤入力シート2!$AV$6:$AV$1085),INDEX(⑤入力シート2!AT$6:AT$1085,MATCH(ROW()-8,⑤入力シート2!$AV$6:$AV$1085,0)),"")</f>
        <v/>
      </c>
      <c r="AV29" s="1344"/>
      <c r="AW29" s="1344"/>
      <c r="AX29" s="476" t="s">
        <v>213</v>
      </c>
      <c r="AY29" s="476" t="s">
        <v>214</v>
      </c>
      <c r="AZ29" s="477" t="str">
        <f ca="1">IF((ROW()-8)&lt;=MAX(⑤入力シート2!$AV$6:$AV$1085),INDEX(⑤入力シート2!AU$6:AU$1085,MATCH(ROW()-8,⑤入力シート2!$AV$6:$AV$1085,0)),"")</f>
        <v/>
      </c>
      <c r="BA29" s="476" t="s">
        <v>89</v>
      </c>
      <c r="BB29" s="476" t="s">
        <v>214</v>
      </c>
      <c r="BC29" s="478">
        <v>1</v>
      </c>
      <c r="BD29" s="476" t="s">
        <v>215</v>
      </c>
      <c r="BE29" s="476" t="s">
        <v>216</v>
      </c>
      <c r="BF29" s="1340" t="str">
        <f t="shared" ca="1" si="12"/>
        <v/>
      </c>
      <c r="BG29" s="1340"/>
      <c r="BH29" s="1340"/>
      <c r="BI29" s="1340"/>
      <c r="BJ29" s="479" t="s">
        <v>213</v>
      </c>
      <c r="BK29" s="1341"/>
      <c r="BL29" s="1342"/>
      <c r="BM29" s="1342"/>
      <c r="BN29" s="476" t="s">
        <v>213</v>
      </c>
      <c r="BO29" s="476" t="s">
        <v>214</v>
      </c>
      <c r="BP29" s="524"/>
      <c r="BQ29" s="476" t="s">
        <v>89</v>
      </c>
      <c r="BR29" s="476" t="s">
        <v>214</v>
      </c>
      <c r="BS29" s="478">
        <v>1</v>
      </c>
      <c r="BT29" s="476" t="s">
        <v>215</v>
      </c>
      <c r="BU29" s="476" t="s">
        <v>216</v>
      </c>
      <c r="BV29" s="1340">
        <f t="shared" si="13"/>
        <v>0</v>
      </c>
      <c r="BW29" s="1340"/>
      <c r="BX29" s="1340"/>
      <c r="BY29" s="1340"/>
      <c r="BZ29" s="479" t="s">
        <v>213</v>
      </c>
      <c r="CA29" s="342" t="str">
        <f t="shared" ca="1" si="14"/>
        <v/>
      </c>
      <c r="CB29" s="343">
        <f t="shared" si="15"/>
        <v>0</v>
      </c>
      <c r="CC29" s="511"/>
      <c r="CD29" s="511"/>
    </row>
    <row r="30" spans="1:82" ht="26.1" customHeight="1">
      <c r="A30" s="340">
        <v>22</v>
      </c>
      <c r="B30" s="1351" t="str">
        <f ca="1">IF((ROW()-8)&lt;=MAX(⑤入力シート2!$AV$6:$AV$1085),IF(INDIRECT("⑤入力シート2!C"&amp;(INDEX(⑤入力シート2!AO$6:AO$1085,MATCH(ROW()-8,⑤入力シート2!$AV$6:$AV$1085,0))+1)*3)="","",INDIRECT("⑤入力シート2!C"&amp;(INDEX(⑤入力シート2!AO$6:AO$1085,MATCH(ROW()-8,⑤入力シート2!$AV$6:$AV$1085,0))+1)*3)),"")</f>
        <v/>
      </c>
      <c r="C30" s="1352"/>
      <c r="D30" s="1352"/>
      <c r="E30" s="1352"/>
      <c r="F30" s="1352"/>
      <c r="G30" s="1347" t="str">
        <f ca="1">IF((ROW()-8)&lt;=MAX(⑤入力シート2!$AV$6:$AV$1085),IF(INDIRECT("⑤入力シート2!E"&amp;(INDEX(⑤入力シート2!AO$6:AO$1085,MATCH(ROW()-8,⑤入力シート2!$AV$6:$AV$1085,0))+1)*3)="","",INDIRECT("⑤入力シート2!E"&amp;(INDEX(⑤入力シート2!AO$6:AO$1085,MATCH(ROW()-8,⑤入力シート2!$AV$6:$AV$1085,0))+1)*3)),"")</f>
        <v/>
      </c>
      <c r="H30" s="1348"/>
      <c r="I30" s="1349"/>
      <c r="J30" s="341" t="str">
        <f ca="1">IF((ROW()-8)&lt;=MAX(⑤入力シート2!$AV$6:$AV$1085),IF(INDIRECT("⑤入力シート2!F"&amp;(INDEX(⑤入力シート2!AO$6:AO$1085,MATCH(ROW()-8,⑤入力シート2!$AV$6:$AV$1085,0))+1)*3)="","",INDIRECT("⑤入力シート2!F"&amp;(INDEX(⑤入力シート2!AO$6:AO$1085,MATCH(ROW()-8,⑤入力シート2!$AV$6:$AV$1085,0))+1)*3)),"")</f>
        <v/>
      </c>
      <c r="K30" s="1347" t="str">
        <f ca="1">IF((ROW()-8)&lt;=MAX(⑤入力シート2!$AV$6:$AV$1085),IF(INDEX(⑤入力シート2!AP$6:AP$1085,MATCH(ROW()-8,⑤入力シート2!$AV$6:$AV$1085,0))=1,"基本給",IF(INDEX(⑤入力シート2!AP$6:AP$1085,MATCH(ROW()-8,⑤入力シート2!$AV$6:$AV$1085,0))=2,"手当","残")),"")</f>
        <v/>
      </c>
      <c r="L30" s="1348"/>
      <c r="M30" s="1348"/>
      <c r="N30" s="1349"/>
      <c r="O30" s="1343" t="str">
        <f ca="1">IF((ROW()-8)&lt;=MAX(⑤入力シート2!$AV$6:$AV$1085),INDEX(⑤入力シート2!AR$6:AR$1085,MATCH(ROW()-8,⑤入力シート2!$AV$6:$AV$1085,0)),"")</f>
        <v/>
      </c>
      <c r="P30" s="1344"/>
      <c r="Q30" s="1344"/>
      <c r="R30" s="476" t="s">
        <v>213</v>
      </c>
      <c r="S30" s="476" t="s">
        <v>214</v>
      </c>
      <c r="T30" s="477" t="str">
        <f ca="1">IF((ROW()-8)&lt;=MAX(⑤入力シート2!$AV$6:$AV$1085),INDEX(⑤入力シート2!AS$6:AS$1085,MATCH(ROW()-8,⑤入力シート2!$AV$6:$AV$1085,0)),"")</f>
        <v/>
      </c>
      <c r="U30" s="476" t="s">
        <v>89</v>
      </c>
      <c r="V30" s="476" t="s">
        <v>214</v>
      </c>
      <c r="W30" s="478">
        <v>1</v>
      </c>
      <c r="X30" s="476" t="s">
        <v>215</v>
      </c>
      <c r="Y30" s="476" t="s">
        <v>216</v>
      </c>
      <c r="Z30" s="1340" t="str">
        <f t="shared" ca="1" si="10"/>
        <v/>
      </c>
      <c r="AA30" s="1340"/>
      <c r="AB30" s="1340"/>
      <c r="AC30" s="1340"/>
      <c r="AD30" s="479" t="s">
        <v>213</v>
      </c>
      <c r="AE30" s="1341"/>
      <c r="AF30" s="1342"/>
      <c r="AG30" s="1342"/>
      <c r="AH30" s="476" t="s">
        <v>213</v>
      </c>
      <c r="AI30" s="476" t="s">
        <v>214</v>
      </c>
      <c r="AJ30" s="524"/>
      <c r="AK30" s="476" t="s">
        <v>89</v>
      </c>
      <c r="AL30" s="476" t="s">
        <v>214</v>
      </c>
      <c r="AM30" s="478">
        <v>1</v>
      </c>
      <c r="AN30" s="476" t="s">
        <v>215</v>
      </c>
      <c r="AO30" s="476" t="s">
        <v>216</v>
      </c>
      <c r="AP30" s="1340">
        <f t="shared" si="11"/>
        <v>0</v>
      </c>
      <c r="AQ30" s="1340"/>
      <c r="AR30" s="1340"/>
      <c r="AS30" s="1340"/>
      <c r="AT30" s="484" t="s">
        <v>213</v>
      </c>
      <c r="AU30" s="1343" t="str">
        <f ca="1">IF((ROW()-8)&lt;=MAX(⑤入力シート2!$AV$6:$AV$1085),INDEX(⑤入力シート2!AT$6:AT$1085,MATCH(ROW()-8,⑤入力シート2!$AV$6:$AV$1085,0)),"")</f>
        <v/>
      </c>
      <c r="AV30" s="1344"/>
      <c r="AW30" s="1344"/>
      <c r="AX30" s="476" t="s">
        <v>213</v>
      </c>
      <c r="AY30" s="476" t="s">
        <v>214</v>
      </c>
      <c r="AZ30" s="477" t="str">
        <f ca="1">IF((ROW()-8)&lt;=MAX(⑤入力シート2!$AV$6:$AV$1085),INDEX(⑤入力シート2!AU$6:AU$1085,MATCH(ROW()-8,⑤入力シート2!$AV$6:$AV$1085,0)),"")</f>
        <v/>
      </c>
      <c r="BA30" s="476" t="s">
        <v>89</v>
      </c>
      <c r="BB30" s="476" t="s">
        <v>214</v>
      </c>
      <c r="BC30" s="478">
        <v>1</v>
      </c>
      <c r="BD30" s="476" t="s">
        <v>215</v>
      </c>
      <c r="BE30" s="476" t="s">
        <v>216</v>
      </c>
      <c r="BF30" s="1340" t="str">
        <f t="shared" ca="1" si="12"/>
        <v/>
      </c>
      <c r="BG30" s="1340"/>
      <c r="BH30" s="1340"/>
      <c r="BI30" s="1340"/>
      <c r="BJ30" s="479" t="s">
        <v>213</v>
      </c>
      <c r="BK30" s="1341"/>
      <c r="BL30" s="1342"/>
      <c r="BM30" s="1342"/>
      <c r="BN30" s="476" t="s">
        <v>213</v>
      </c>
      <c r="BO30" s="476" t="s">
        <v>214</v>
      </c>
      <c r="BP30" s="524"/>
      <c r="BQ30" s="476" t="s">
        <v>89</v>
      </c>
      <c r="BR30" s="476" t="s">
        <v>214</v>
      </c>
      <c r="BS30" s="478">
        <v>1</v>
      </c>
      <c r="BT30" s="476" t="s">
        <v>215</v>
      </c>
      <c r="BU30" s="476" t="s">
        <v>216</v>
      </c>
      <c r="BV30" s="1340">
        <f t="shared" si="13"/>
        <v>0</v>
      </c>
      <c r="BW30" s="1340"/>
      <c r="BX30" s="1340"/>
      <c r="BY30" s="1340"/>
      <c r="BZ30" s="479" t="s">
        <v>213</v>
      </c>
      <c r="CA30" s="342" t="str">
        <f t="shared" ca="1" si="14"/>
        <v/>
      </c>
      <c r="CB30" s="343">
        <f t="shared" si="15"/>
        <v>0</v>
      </c>
      <c r="CC30" s="511"/>
      <c r="CD30" s="511"/>
    </row>
    <row r="31" spans="1:82" ht="26.1" customHeight="1">
      <c r="A31" s="340">
        <v>23</v>
      </c>
      <c r="B31" s="1351" t="str">
        <f ca="1">IF((ROW()-8)&lt;=MAX(⑤入力シート2!$AV$6:$AV$1085),IF(INDIRECT("⑤入力シート2!C"&amp;(INDEX(⑤入力シート2!AO$6:AO$1085,MATCH(ROW()-8,⑤入力シート2!$AV$6:$AV$1085,0))+1)*3)="","",INDIRECT("⑤入力シート2!C"&amp;(INDEX(⑤入力シート2!AO$6:AO$1085,MATCH(ROW()-8,⑤入力シート2!$AV$6:$AV$1085,0))+1)*3)),"")</f>
        <v/>
      </c>
      <c r="C31" s="1352"/>
      <c r="D31" s="1352"/>
      <c r="E31" s="1352"/>
      <c r="F31" s="1352"/>
      <c r="G31" s="1347" t="str">
        <f ca="1">IF((ROW()-8)&lt;=MAX(⑤入力シート2!$AV$6:$AV$1085),IF(INDIRECT("⑤入力シート2!E"&amp;(INDEX(⑤入力シート2!AO$6:AO$1085,MATCH(ROW()-8,⑤入力シート2!$AV$6:$AV$1085,0))+1)*3)="","",INDIRECT("⑤入力シート2!E"&amp;(INDEX(⑤入力シート2!AO$6:AO$1085,MATCH(ROW()-8,⑤入力シート2!$AV$6:$AV$1085,0))+1)*3)),"")</f>
        <v/>
      </c>
      <c r="H31" s="1348"/>
      <c r="I31" s="1349"/>
      <c r="J31" s="341" t="str">
        <f ca="1">IF((ROW()-8)&lt;=MAX(⑤入力シート2!$AV$6:$AV$1085),IF(INDIRECT("⑤入力シート2!F"&amp;(INDEX(⑤入力シート2!AO$6:AO$1085,MATCH(ROW()-8,⑤入力シート2!$AV$6:$AV$1085,0))+1)*3)="","",INDIRECT("⑤入力シート2!F"&amp;(INDEX(⑤入力シート2!AO$6:AO$1085,MATCH(ROW()-8,⑤入力シート2!$AV$6:$AV$1085,0))+1)*3)),"")</f>
        <v/>
      </c>
      <c r="K31" s="1347" t="str">
        <f ca="1">IF((ROW()-8)&lt;=MAX(⑤入力シート2!$AV$6:$AV$1085),IF(INDEX(⑤入力シート2!AP$6:AP$1085,MATCH(ROW()-8,⑤入力シート2!$AV$6:$AV$1085,0))=1,"基本給",IF(INDEX(⑤入力シート2!AP$6:AP$1085,MATCH(ROW()-8,⑤入力シート2!$AV$6:$AV$1085,0))=2,"手当","残")),"")</f>
        <v/>
      </c>
      <c r="L31" s="1348"/>
      <c r="M31" s="1348"/>
      <c r="N31" s="1349"/>
      <c r="O31" s="1343" t="str">
        <f ca="1">IF((ROW()-8)&lt;=MAX(⑤入力シート2!$AV$6:$AV$1085),INDEX(⑤入力シート2!AR$6:AR$1085,MATCH(ROW()-8,⑤入力シート2!$AV$6:$AV$1085,0)),"")</f>
        <v/>
      </c>
      <c r="P31" s="1344"/>
      <c r="Q31" s="1344"/>
      <c r="R31" s="476" t="s">
        <v>213</v>
      </c>
      <c r="S31" s="476" t="s">
        <v>214</v>
      </c>
      <c r="T31" s="477" t="str">
        <f ca="1">IF((ROW()-8)&lt;=MAX(⑤入力シート2!$AV$6:$AV$1085),INDEX(⑤入力シート2!AS$6:AS$1085,MATCH(ROW()-8,⑤入力シート2!$AV$6:$AV$1085,0)),"")</f>
        <v/>
      </c>
      <c r="U31" s="476" t="s">
        <v>89</v>
      </c>
      <c r="V31" s="476" t="s">
        <v>214</v>
      </c>
      <c r="W31" s="478">
        <v>1</v>
      </c>
      <c r="X31" s="476" t="s">
        <v>215</v>
      </c>
      <c r="Y31" s="476" t="s">
        <v>216</v>
      </c>
      <c r="Z31" s="1340" t="str">
        <f t="shared" ca="1" si="10"/>
        <v/>
      </c>
      <c r="AA31" s="1340"/>
      <c r="AB31" s="1340"/>
      <c r="AC31" s="1340"/>
      <c r="AD31" s="479" t="s">
        <v>213</v>
      </c>
      <c r="AE31" s="1341"/>
      <c r="AF31" s="1342"/>
      <c r="AG31" s="1342"/>
      <c r="AH31" s="476" t="s">
        <v>213</v>
      </c>
      <c r="AI31" s="476" t="s">
        <v>214</v>
      </c>
      <c r="AJ31" s="524"/>
      <c r="AK31" s="476" t="s">
        <v>89</v>
      </c>
      <c r="AL31" s="476" t="s">
        <v>214</v>
      </c>
      <c r="AM31" s="478">
        <v>1</v>
      </c>
      <c r="AN31" s="476" t="s">
        <v>215</v>
      </c>
      <c r="AO31" s="476" t="s">
        <v>216</v>
      </c>
      <c r="AP31" s="1340">
        <f t="shared" si="11"/>
        <v>0</v>
      </c>
      <c r="AQ31" s="1340"/>
      <c r="AR31" s="1340"/>
      <c r="AS31" s="1340"/>
      <c r="AT31" s="484" t="s">
        <v>213</v>
      </c>
      <c r="AU31" s="1343" t="str">
        <f ca="1">IF((ROW()-8)&lt;=MAX(⑤入力シート2!$AV$6:$AV$1085),INDEX(⑤入力シート2!AT$6:AT$1085,MATCH(ROW()-8,⑤入力シート2!$AV$6:$AV$1085,0)),"")</f>
        <v/>
      </c>
      <c r="AV31" s="1344"/>
      <c r="AW31" s="1344"/>
      <c r="AX31" s="476" t="s">
        <v>213</v>
      </c>
      <c r="AY31" s="476" t="s">
        <v>214</v>
      </c>
      <c r="AZ31" s="477" t="str">
        <f ca="1">IF((ROW()-8)&lt;=MAX(⑤入力シート2!$AV$6:$AV$1085),INDEX(⑤入力シート2!AU$6:AU$1085,MATCH(ROW()-8,⑤入力シート2!$AV$6:$AV$1085,0)),"")</f>
        <v/>
      </c>
      <c r="BA31" s="476" t="s">
        <v>89</v>
      </c>
      <c r="BB31" s="476" t="s">
        <v>214</v>
      </c>
      <c r="BC31" s="478">
        <v>1</v>
      </c>
      <c r="BD31" s="476" t="s">
        <v>215</v>
      </c>
      <c r="BE31" s="476" t="s">
        <v>216</v>
      </c>
      <c r="BF31" s="1340" t="str">
        <f t="shared" ca="1" si="12"/>
        <v/>
      </c>
      <c r="BG31" s="1340"/>
      <c r="BH31" s="1340"/>
      <c r="BI31" s="1340"/>
      <c r="BJ31" s="479" t="s">
        <v>213</v>
      </c>
      <c r="BK31" s="1341"/>
      <c r="BL31" s="1342"/>
      <c r="BM31" s="1342"/>
      <c r="BN31" s="476" t="s">
        <v>213</v>
      </c>
      <c r="BO31" s="476" t="s">
        <v>214</v>
      </c>
      <c r="BP31" s="524"/>
      <c r="BQ31" s="476" t="s">
        <v>89</v>
      </c>
      <c r="BR31" s="476" t="s">
        <v>214</v>
      </c>
      <c r="BS31" s="478">
        <v>1</v>
      </c>
      <c r="BT31" s="476" t="s">
        <v>215</v>
      </c>
      <c r="BU31" s="476" t="s">
        <v>216</v>
      </c>
      <c r="BV31" s="1340">
        <f t="shared" si="13"/>
        <v>0</v>
      </c>
      <c r="BW31" s="1340"/>
      <c r="BX31" s="1340"/>
      <c r="BY31" s="1340"/>
      <c r="BZ31" s="479" t="s">
        <v>213</v>
      </c>
      <c r="CA31" s="342" t="str">
        <f t="shared" ca="1" si="14"/>
        <v/>
      </c>
      <c r="CB31" s="343">
        <f t="shared" si="15"/>
        <v>0</v>
      </c>
      <c r="CC31" s="511"/>
      <c r="CD31" s="511"/>
    </row>
    <row r="32" spans="1:82" ht="26.1" customHeight="1">
      <c r="A32" s="340">
        <v>24</v>
      </c>
      <c r="B32" s="1351" t="str">
        <f ca="1">IF((ROW()-8)&lt;=MAX(⑤入力シート2!$AV$6:$AV$1085),IF(INDIRECT("⑤入力シート2!C"&amp;(INDEX(⑤入力シート2!AO$6:AO$1085,MATCH(ROW()-8,⑤入力シート2!$AV$6:$AV$1085,0))+1)*3)="","",INDIRECT("⑤入力シート2!C"&amp;(INDEX(⑤入力シート2!AO$6:AO$1085,MATCH(ROW()-8,⑤入力シート2!$AV$6:$AV$1085,0))+1)*3)),"")</f>
        <v/>
      </c>
      <c r="C32" s="1352"/>
      <c r="D32" s="1352"/>
      <c r="E32" s="1352"/>
      <c r="F32" s="1352"/>
      <c r="G32" s="1347" t="str">
        <f ca="1">IF((ROW()-8)&lt;=MAX(⑤入力シート2!$AV$6:$AV$1085),IF(INDIRECT("⑤入力シート2!E"&amp;(INDEX(⑤入力シート2!AO$6:AO$1085,MATCH(ROW()-8,⑤入力シート2!$AV$6:$AV$1085,0))+1)*3)="","",INDIRECT("⑤入力シート2!E"&amp;(INDEX(⑤入力シート2!AO$6:AO$1085,MATCH(ROW()-8,⑤入力シート2!$AV$6:$AV$1085,0))+1)*3)),"")</f>
        <v/>
      </c>
      <c r="H32" s="1348"/>
      <c r="I32" s="1349"/>
      <c r="J32" s="341" t="str">
        <f ca="1">IF((ROW()-8)&lt;=MAX(⑤入力シート2!$AV$6:$AV$1085),IF(INDIRECT("⑤入力シート2!F"&amp;(INDEX(⑤入力シート2!AO$6:AO$1085,MATCH(ROW()-8,⑤入力シート2!$AV$6:$AV$1085,0))+1)*3)="","",INDIRECT("⑤入力シート2!F"&amp;(INDEX(⑤入力シート2!AO$6:AO$1085,MATCH(ROW()-8,⑤入力シート2!$AV$6:$AV$1085,0))+1)*3)),"")</f>
        <v/>
      </c>
      <c r="K32" s="1347" t="str">
        <f ca="1">IF((ROW()-8)&lt;=MAX(⑤入力シート2!$AV$6:$AV$1085),IF(INDEX(⑤入力シート2!AP$6:AP$1085,MATCH(ROW()-8,⑤入力シート2!$AV$6:$AV$1085,0))=1,"基本給",IF(INDEX(⑤入力シート2!AP$6:AP$1085,MATCH(ROW()-8,⑤入力シート2!$AV$6:$AV$1085,0))=2,"手当","残")),"")</f>
        <v/>
      </c>
      <c r="L32" s="1348"/>
      <c r="M32" s="1348"/>
      <c r="N32" s="1349"/>
      <c r="O32" s="1343" t="str">
        <f ca="1">IF((ROW()-8)&lt;=MAX(⑤入力シート2!$AV$6:$AV$1085),INDEX(⑤入力シート2!AR$6:AR$1085,MATCH(ROW()-8,⑤入力シート2!$AV$6:$AV$1085,0)),"")</f>
        <v/>
      </c>
      <c r="P32" s="1344"/>
      <c r="Q32" s="1344"/>
      <c r="R32" s="476" t="s">
        <v>213</v>
      </c>
      <c r="S32" s="476" t="s">
        <v>214</v>
      </c>
      <c r="T32" s="477" t="str">
        <f ca="1">IF((ROW()-8)&lt;=MAX(⑤入力シート2!$AV$6:$AV$1085),INDEX(⑤入力シート2!AS$6:AS$1085,MATCH(ROW()-8,⑤入力シート2!$AV$6:$AV$1085,0)),"")</f>
        <v/>
      </c>
      <c r="U32" s="476" t="s">
        <v>89</v>
      </c>
      <c r="V32" s="476" t="s">
        <v>214</v>
      </c>
      <c r="W32" s="478">
        <v>1</v>
      </c>
      <c r="X32" s="476" t="s">
        <v>215</v>
      </c>
      <c r="Y32" s="476" t="s">
        <v>216</v>
      </c>
      <c r="Z32" s="1340" t="str">
        <f t="shared" ca="1" si="10"/>
        <v/>
      </c>
      <c r="AA32" s="1340"/>
      <c r="AB32" s="1340"/>
      <c r="AC32" s="1340"/>
      <c r="AD32" s="479" t="s">
        <v>213</v>
      </c>
      <c r="AE32" s="1341"/>
      <c r="AF32" s="1342"/>
      <c r="AG32" s="1342"/>
      <c r="AH32" s="476" t="s">
        <v>213</v>
      </c>
      <c r="AI32" s="476" t="s">
        <v>214</v>
      </c>
      <c r="AJ32" s="524"/>
      <c r="AK32" s="476" t="s">
        <v>89</v>
      </c>
      <c r="AL32" s="476" t="s">
        <v>214</v>
      </c>
      <c r="AM32" s="478">
        <v>1</v>
      </c>
      <c r="AN32" s="476" t="s">
        <v>215</v>
      </c>
      <c r="AO32" s="476" t="s">
        <v>216</v>
      </c>
      <c r="AP32" s="1340">
        <f t="shared" si="11"/>
        <v>0</v>
      </c>
      <c r="AQ32" s="1340"/>
      <c r="AR32" s="1340"/>
      <c r="AS32" s="1340"/>
      <c r="AT32" s="484" t="s">
        <v>213</v>
      </c>
      <c r="AU32" s="1343" t="str">
        <f ca="1">IF((ROW()-8)&lt;=MAX(⑤入力シート2!$AV$6:$AV$1085),INDEX(⑤入力シート2!AT$6:AT$1085,MATCH(ROW()-8,⑤入力シート2!$AV$6:$AV$1085,0)),"")</f>
        <v/>
      </c>
      <c r="AV32" s="1344"/>
      <c r="AW32" s="1344"/>
      <c r="AX32" s="476" t="s">
        <v>213</v>
      </c>
      <c r="AY32" s="476" t="s">
        <v>214</v>
      </c>
      <c r="AZ32" s="477" t="str">
        <f ca="1">IF((ROW()-8)&lt;=MAX(⑤入力シート2!$AV$6:$AV$1085),INDEX(⑤入力シート2!AU$6:AU$1085,MATCH(ROW()-8,⑤入力シート2!$AV$6:$AV$1085,0)),"")</f>
        <v/>
      </c>
      <c r="BA32" s="476" t="s">
        <v>89</v>
      </c>
      <c r="BB32" s="476" t="s">
        <v>214</v>
      </c>
      <c r="BC32" s="478">
        <v>1</v>
      </c>
      <c r="BD32" s="476" t="s">
        <v>215</v>
      </c>
      <c r="BE32" s="476" t="s">
        <v>216</v>
      </c>
      <c r="BF32" s="1340" t="str">
        <f t="shared" ca="1" si="12"/>
        <v/>
      </c>
      <c r="BG32" s="1340"/>
      <c r="BH32" s="1340"/>
      <c r="BI32" s="1340"/>
      <c r="BJ32" s="479" t="s">
        <v>213</v>
      </c>
      <c r="BK32" s="1341"/>
      <c r="BL32" s="1342"/>
      <c r="BM32" s="1342"/>
      <c r="BN32" s="476" t="s">
        <v>213</v>
      </c>
      <c r="BO32" s="476" t="s">
        <v>214</v>
      </c>
      <c r="BP32" s="524"/>
      <c r="BQ32" s="476" t="s">
        <v>89</v>
      </c>
      <c r="BR32" s="476" t="s">
        <v>214</v>
      </c>
      <c r="BS32" s="478">
        <v>1</v>
      </c>
      <c r="BT32" s="476" t="s">
        <v>215</v>
      </c>
      <c r="BU32" s="476" t="s">
        <v>216</v>
      </c>
      <c r="BV32" s="1340">
        <f t="shared" si="13"/>
        <v>0</v>
      </c>
      <c r="BW32" s="1340"/>
      <c r="BX32" s="1340"/>
      <c r="BY32" s="1340"/>
      <c r="BZ32" s="479" t="s">
        <v>213</v>
      </c>
      <c r="CA32" s="342" t="str">
        <f t="shared" ca="1" si="14"/>
        <v/>
      </c>
      <c r="CB32" s="343">
        <f t="shared" si="15"/>
        <v>0</v>
      </c>
      <c r="CC32" s="511"/>
      <c r="CD32" s="511"/>
    </row>
    <row r="33" spans="1:82" ht="26.1" customHeight="1">
      <c r="A33" s="340">
        <v>25</v>
      </c>
      <c r="B33" s="1351" t="str">
        <f ca="1">IF((ROW()-8)&lt;=MAX(⑤入力シート2!$AV$6:$AV$1085),IF(INDIRECT("⑤入力シート2!C"&amp;(INDEX(⑤入力シート2!AO$6:AO$1085,MATCH(ROW()-8,⑤入力シート2!$AV$6:$AV$1085,0))+1)*3)="","",INDIRECT("⑤入力シート2!C"&amp;(INDEX(⑤入力シート2!AO$6:AO$1085,MATCH(ROW()-8,⑤入力シート2!$AV$6:$AV$1085,0))+1)*3)),"")</f>
        <v/>
      </c>
      <c r="C33" s="1352"/>
      <c r="D33" s="1352"/>
      <c r="E33" s="1352"/>
      <c r="F33" s="1352"/>
      <c r="G33" s="1347" t="str">
        <f ca="1">IF((ROW()-8)&lt;=MAX(⑤入力シート2!$AV$6:$AV$1085),IF(INDIRECT("⑤入力シート2!E"&amp;(INDEX(⑤入力シート2!AO$6:AO$1085,MATCH(ROW()-8,⑤入力シート2!$AV$6:$AV$1085,0))+1)*3)="","",INDIRECT("⑤入力シート2!E"&amp;(INDEX(⑤入力シート2!AO$6:AO$1085,MATCH(ROW()-8,⑤入力シート2!$AV$6:$AV$1085,0))+1)*3)),"")</f>
        <v/>
      </c>
      <c r="H33" s="1348"/>
      <c r="I33" s="1349"/>
      <c r="J33" s="341" t="str">
        <f ca="1">IF((ROW()-8)&lt;=MAX(⑤入力シート2!$AV$6:$AV$1085),IF(INDIRECT("⑤入力シート2!F"&amp;(INDEX(⑤入力シート2!AO$6:AO$1085,MATCH(ROW()-8,⑤入力シート2!$AV$6:$AV$1085,0))+1)*3)="","",INDIRECT("⑤入力シート2!F"&amp;(INDEX(⑤入力シート2!AO$6:AO$1085,MATCH(ROW()-8,⑤入力シート2!$AV$6:$AV$1085,0))+1)*3)),"")</f>
        <v/>
      </c>
      <c r="K33" s="1347" t="str">
        <f ca="1">IF((ROW()-8)&lt;=MAX(⑤入力シート2!$AV$6:$AV$1085),IF(INDEX(⑤入力シート2!AP$6:AP$1085,MATCH(ROW()-8,⑤入力シート2!$AV$6:$AV$1085,0))=1,"基本給",IF(INDEX(⑤入力シート2!AP$6:AP$1085,MATCH(ROW()-8,⑤入力シート2!$AV$6:$AV$1085,0))=2,"手当","残")),"")</f>
        <v/>
      </c>
      <c r="L33" s="1348"/>
      <c r="M33" s="1348"/>
      <c r="N33" s="1349"/>
      <c r="O33" s="1343" t="str">
        <f ca="1">IF((ROW()-8)&lt;=MAX(⑤入力シート2!$AV$6:$AV$1085),INDEX(⑤入力シート2!AR$6:AR$1085,MATCH(ROW()-8,⑤入力シート2!$AV$6:$AV$1085,0)),"")</f>
        <v/>
      </c>
      <c r="P33" s="1344"/>
      <c r="Q33" s="1344"/>
      <c r="R33" s="476" t="s">
        <v>213</v>
      </c>
      <c r="S33" s="476" t="s">
        <v>214</v>
      </c>
      <c r="T33" s="477" t="str">
        <f ca="1">IF((ROW()-8)&lt;=MAX(⑤入力シート2!$AV$6:$AV$1085),INDEX(⑤入力シート2!AS$6:AS$1085,MATCH(ROW()-8,⑤入力シート2!$AV$6:$AV$1085,0)),"")</f>
        <v/>
      </c>
      <c r="U33" s="476" t="s">
        <v>89</v>
      </c>
      <c r="V33" s="476" t="s">
        <v>214</v>
      </c>
      <c r="W33" s="478">
        <v>1</v>
      </c>
      <c r="X33" s="476" t="s">
        <v>215</v>
      </c>
      <c r="Y33" s="476" t="s">
        <v>216</v>
      </c>
      <c r="Z33" s="1340" t="str">
        <f t="shared" ca="1" si="10"/>
        <v/>
      </c>
      <c r="AA33" s="1340"/>
      <c r="AB33" s="1340"/>
      <c r="AC33" s="1340"/>
      <c r="AD33" s="479" t="s">
        <v>213</v>
      </c>
      <c r="AE33" s="1341"/>
      <c r="AF33" s="1342"/>
      <c r="AG33" s="1342"/>
      <c r="AH33" s="476" t="s">
        <v>213</v>
      </c>
      <c r="AI33" s="476" t="s">
        <v>214</v>
      </c>
      <c r="AJ33" s="524"/>
      <c r="AK33" s="476" t="s">
        <v>89</v>
      </c>
      <c r="AL33" s="476" t="s">
        <v>214</v>
      </c>
      <c r="AM33" s="478">
        <v>1</v>
      </c>
      <c r="AN33" s="476" t="s">
        <v>215</v>
      </c>
      <c r="AO33" s="476" t="s">
        <v>216</v>
      </c>
      <c r="AP33" s="1340">
        <f t="shared" si="11"/>
        <v>0</v>
      </c>
      <c r="AQ33" s="1340"/>
      <c r="AR33" s="1340"/>
      <c r="AS33" s="1340"/>
      <c r="AT33" s="484" t="s">
        <v>213</v>
      </c>
      <c r="AU33" s="1343" t="str">
        <f ca="1">IF((ROW()-8)&lt;=MAX(⑤入力シート2!$AV$6:$AV$1085),INDEX(⑤入力シート2!AT$6:AT$1085,MATCH(ROW()-8,⑤入力シート2!$AV$6:$AV$1085,0)),"")</f>
        <v/>
      </c>
      <c r="AV33" s="1344"/>
      <c r="AW33" s="1344"/>
      <c r="AX33" s="476" t="s">
        <v>213</v>
      </c>
      <c r="AY33" s="476" t="s">
        <v>214</v>
      </c>
      <c r="AZ33" s="477" t="str">
        <f ca="1">IF((ROW()-8)&lt;=MAX(⑤入力シート2!$AV$6:$AV$1085),INDEX(⑤入力シート2!AU$6:AU$1085,MATCH(ROW()-8,⑤入力シート2!$AV$6:$AV$1085,0)),"")</f>
        <v/>
      </c>
      <c r="BA33" s="476" t="s">
        <v>89</v>
      </c>
      <c r="BB33" s="476" t="s">
        <v>214</v>
      </c>
      <c r="BC33" s="478">
        <v>1</v>
      </c>
      <c r="BD33" s="476" t="s">
        <v>215</v>
      </c>
      <c r="BE33" s="476" t="s">
        <v>216</v>
      </c>
      <c r="BF33" s="1340" t="str">
        <f t="shared" ca="1" si="12"/>
        <v/>
      </c>
      <c r="BG33" s="1340"/>
      <c r="BH33" s="1340"/>
      <c r="BI33" s="1340"/>
      <c r="BJ33" s="479" t="s">
        <v>213</v>
      </c>
      <c r="BK33" s="1341"/>
      <c r="BL33" s="1342"/>
      <c r="BM33" s="1342"/>
      <c r="BN33" s="476" t="s">
        <v>213</v>
      </c>
      <c r="BO33" s="476" t="s">
        <v>214</v>
      </c>
      <c r="BP33" s="524"/>
      <c r="BQ33" s="476" t="s">
        <v>89</v>
      </c>
      <c r="BR33" s="476" t="s">
        <v>214</v>
      </c>
      <c r="BS33" s="478">
        <v>1</v>
      </c>
      <c r="BT33" s="476" t="s">
        <v>215</v>
      </c>
      <c r="BU33" s="476" t="s">
        <v>216</v>
      </c>
      <c r="BV33" s="1340">
        <f t="shared" si="13"/>
        <v>0</v>
      </c>
      <c r="BW33" s="1340"/>
      <c r="BX33" s="1340"/>
      <c r="BY33" s="1340"/>
      <c r="BZ33" s="479" t="s">
        <v>213</v>
      </c>
      <c r="CA33" s="342" t="str">
        <f t="shared" ca="1" si="14"/>
        <v/>
      </c>
      <c r="CB33" s="343">
        <f t="shared" si="15"/>
        <v>0</v>
      </c>
      <c r="CC33" s="511"/>
      <c r="CD33" s="511"/>
    </row>
    <row r="34" spans="1:82" ht="26.1" customHeight="1">
      <c r="A34" s="340">
        <v>26</v>
      </c>
      <c r="B34" s="1351" t="str">
        <f ca="1">IF((ROW()-8)&lt;=MAX(⑤入力シート2!$AV$6:$AV$1085),IF(INDIRECT("⑤入力シート2!C"&amp;(INDEX(⑤入力シート2!AO$6:AO$1085,MATCH(ROW()-8,⑤入力シート2!$AV$6:$AV$1085,0))+1)*3)="","",INDIRECT("⑤入力シート2!C"&amp;(INDEX(⑤入力シート2!AO$6:AO$1085,MATCH(ROW()-8,⑤入力シート2!$AV$6:$AV$1085,0))+1)*3)),"")</f>
        <v/>
      </c>
      <c r="C34" s="1352"/>
      <c r="D34" s="1352"/>
      <c r="E34" s="1352"/>
      <c r="F34" s="1352"/>
      <c r="G34" s="1347" t="str">
        <f ca="1">IF((ROW()-8)&lt;=MAX(⑤入力シート2!$AV$6:$AV$1085),IF(INDIRECT("⑤入力シート2!E"&amp;(INDEX(⑤入力シート2!AO$6:AO$1085,MATCH(ROW()-8,⑤入力シート2!$AV$6:$AV$1085,0))+1)*3)="","",INDIRECT("⑤入力シート2!E"&amp;(INDEX(⑤入力シート2!AO$6:AO$1085,MATCH(ROW()-8,⑤入力シート2!$AV$6:$AV$1085,0))+1)*3)),"")</f>
        <v/>
      </c>
      <c r="H34" s="1348"/>
      <c r="I34" s="1349"/>
      <c r="J34" s="341" t="str">
        <f ca="1">IF((ROW()-8)&lt;=MAX(⑤入力シート2!$AV$6:$AV$1085),IF(INDIRECT("⑤入力シート2!F"&amp;(INDEX(⑤入力シート2!AO$6:AO$1085,MATCH(ROW()-8,⑤入力シート2!$AV$6:$AV$1085,0))+1)*3)="","",INDIRECT("⑤入力シート2!F"&amp;(INDEX(⑤入力シート2!AO$6:AO$1085,MATCH(ROW()-8,⑤入力シート2!$AV$6:$AV$1085,0))+1)*3)),"")</f>
        <v/>
      </c>
      <c r="K34" s="1347" t="str">
        <f ca="1">IF((ROW()-8)&lt;=MAX(⑤入力シート2!$AV$6:$AV$1085),IF(INDEX(⑤入力シート2!AP$6:AP$1085,MATCH(ROW()-8,⑤入力シート2!$AV$6:$AV$1085,0))=1,"基本給",IF(INDEX(⑤入力シート2!AP$6:AP$1085,MATCH(ROW()-8,⑤入力シート2!$AV$6:$AV$1085,0))=2,"手当","残")),"")</f>
        <v/>
      </c>
      <c r="L34" s="1348"/>
      <c r="M34" s="1348"/>
      <c r="N34" s="1349"/>
      <c r="O34" s="1343" t="str">
        <f ca="1">IF((ROW()-8)&lt;=MAX(⑤入力シート2!$AV$6:$AV$1085),INDEX(⑤入力シート2!AR$6:AR$1085,MATCH(ROW()-8,⑤入力シート2!$AV$6:$AV$1085,0)),"")</f>
        <v/>
      </c>
      <c r="P34" s="1344"/>
      <c r="Q34" s="1344"/>
      <c r="R34" s="476" t="s">
        <v>213</v>
      </c>
      <c r="S34" s="476" t="s">
        <v>214</v>
      </c>
      <c r="T34" s="477" t="str">
        <f ca="1">IF((ROW()-8)&lt;=MAX(⑤入力シート2!$AV$6:$AV$1085),INDEX(⑤入力シート2!AS$6:AS$1085,MATCH(ROW()-8,⑤入力シート2!$AV$6:$AV$1085,0)),"")</f>
        <v/>
      </c>
      <c r="U34" s="476" t="s">
        <v>89</v>
      </c>
      <c r="V34" s="476" t="s">
        <v>214</v>
      </c>
      <c r="W34" s="478">
        <v>1</v>
      </c>
      <c r="X34" s="476" t="s">
        <v>215</v>
      </c>
      <c r="Y34" s="476" t="s">
        <v>216</v>
      </c>
      <c r="Z34" s="1340" t="str">
        <f t="shared" ca="1" si="10"/>
        <v/>
      </c>
      <c r="AA34" s="1340"/>
      <c r="AB34" s="1340"/>
      <c r="AC34" s="1340"/>
      <c r="AD34" s="479" t="s">
        <v>213</v>
      </c>
      <c r="AE34" s="1341"/>
      <c r="AF34" s="1342"/>
      <c r="AG34" s="1342"/>
      <c r="AH34" s="476" t="s">
        <v>213</v>
      </c>
      <c r="AI34" s="476" t="s">
        <v>214</v>
      </c>
      <c r="AJ34" s="524"/>
      <c r="AK34" s="476" t="s">
        <v>89</v>
      </c>
      <c r="AL34" s="476" t="s">
        <v>214</v>
      </c>
      <c r="AM34" s="478">
        <v>1</v>
      </c>
      <c r="AN34" s="476" t="s">
        <v>215</v>
      </c>
      <c r="AO34" s="476" t="s">
        <v>216</v>
      </c>
      <c r="AP34" s="1340">
        <f t="shared" si="11"/>
        <v>0</v>
      </c>
      <c r="AQ34" s="1340"/>
      <c r="AR34" s="1340"/>
      <c r="AS34" s="1340"/>
      <c r="AT34" s="484" t="s">
        <v>213</v>
      </c>
      <c r="AU34" s="1343" t="str">
        <f ca="1">IF((ROW()-8)&lt;=MAX(⑤入力シート2!$AV$6:$AV$1085),INDEX(⑤入力シート2!AT$6:AT$1085,MATCH(ROW()-8,⑤入力シート2!$AV$6:$AV$1085,0)),"")</f>
        <v/>
      </c>
      <c r="AV34" s="1344"/>
      <c r="AW34" s="1344"/>
      <c r="AX34" s="476" t="s">
        <v>213</v>
      </c>
      <c r="AY34" s="476" t="s">
        <v>214</v>
      </c>
      <c r="AZ34" s="477" t="str">
        <f ca="1">IF((ROW()-8)&lt;=MAX(⑤入力シート2!$AV$6:$AV$1085),INDEX(⑤入力シート2!AU$6:AU$1085,MATCH(ROW()-8,⑤入力シート2!$AV$6:$AV$1085,0)),"")</f>
        <v/>
      </c>
      <c r="BA34" s="476" t="s">
        <v>89</v>
      </c>
      <c r="BB34" s="476" t="s">
        <v>214</v>
      </c>
      <c r="BC34" s="478">
        <v>1</v>
      </c>
      <c r="BD34" s="476" t="s">
        <v>215</v>
      </c>
      <c r="BE34" s="476" t="s">
        <v>216</v>
      </c>
      <c r="BF34" s="1340" t="str">
        <f t="shared" ca="1" si="12"/>
        <v/>
      </c>
      <c r="BG34" s="1340"/>
      <c r="BH34" s="1340"/>
      <c r="BI34" s="1340"/>
      <c r="BJ34" s="479" t="s">
        <v>213</v>
      </c>
      <c r="BK34" s="1341"/>
      <c r="BL34" s="1342"/>
      <c r="BM34" s="1342"/>
      <c r="BN34" s="476" t="s">
        <v>213</v>
      </c>
      <c r="BO34" s="476" t="s">
        <v>214</v>
      </c>
      <c r="BP34" s="524"/>
      <c r="BQ34" s="476" t="s">
        <v>89</v>
      </c>
      <c r="BR34" s="476" t="s">
        <v>214</v>
      </c>
      <c r="BS34" s="478">
        <v>1</v>
      </c>
      <c r="BT34" s="476" t="s">
        <v>215</v>
      </c>
      <c r="BU34" s="476" t="s">
        <v>216</v>
      </c>
      <c r="BV34" s="1340">
        <f t="shared" si="13"/>
        <v>0</v>
      </c>
      <c r="BW34" s="1340"/>
      <c r="BX34" s="1340"/>
      <c r="BY34" s="1340"/>
      <c r="BZ34" s="479" t="s">
        <v>213</v>
      </c>
      <c r="CA34" s="342" t="str">
        <f t="shared" ca="1" si="14"/>
        <v/>
      </c>
      <c r="CB34" s="343">
        <f t="shared" si="15"/>
        <v>0</v>
      </c>
      <c r="CC34" s="511"/>
      <c r="CD34" s="511"/>
    </row>
    <row r="35" spans="1:82" ht="26.1" customHeight="1">
      <c r="A35" s="340">
        <v>27</v>
      </c>
      <c r="B35" s="1351" t="str">
        <f ca="1">IF((ROW()-8)&lt;=MAX(⑤入力シート2!$AV$6:$AV$1085),IF(INDIRECT("⑤入力シート2!C"&amp;(INDEX(⑤入力シート2!AO$6:AO$1085,MATCH(ROW()-8,⑤入力シート2!$AV$6:$AV$1085,0))+1)*3)="","",INDIRECT("⑤入力シート2!C"&amp;(INDEX(⑤入力シート2!AO$6:AO$1085,MATCH(ROW()-8,⑤入力シート2!$AV$6:$AV$1085,0))+1)*3)),"")</f>
        <v/>
      </c>
      <c r="C35" s="1352"/>
      <c r="D35" s="1352"/>
      <c r="E35" s="1352"/>
      <c r="F35" s="1352"/>
      <c r="G35" s="1347" t="str">
        <f ca="1">IF((ROW()-8)&lt;=MAX(⑤入力シート2!$AV$6:$AV$1085),IF(INDIRECT("⑤入力シート2!E"&amp;(INDEX(⑤入力シート2!AO$6:AO$1085,MATCH(ROW()-8,⑤入力シート2!$AV$6:$AV$1085,0))+1)*3)="","",INDIRECT("⑤入力シート2!E"&amp;(INDEX(⑤入力シート2!AO$6:AO$1085,MATCH(ROW()-8,⑤入力シート2!$AV$6:$AV$1085,0))+1)*3)),"")</f>
        <v/>
      </c>
      <c r="H35" s="1348"/>
      <c r="I35" s="1349"/>
      <c r="J35" s="341" t="str">
        <f ca="1">IF((ROW()-8)&lt;=MAX(⑤入力シート2!$AV$6:$AV$1085),IF(INDIRECT("⑤入力シート2!F"&amp;(INDEX(⑤入力シート2!AO$6:AO$1085,MATCH(ROW()-8,⑤入力シート2!$AV$6:$AV$1085,0))+1)*3)="","",INDIRECT("⑤入力シート2!F"&amp;(INDEX(⑤入力シート2!AO$6:AO$1085,MATCH(ROW()-8,⑤入力シート2!$AV$6:$AV$1085,0))+1)*3)),"")</f>
        <v/>
      </c>
      <c r="K35" s="1347" t="str">
        <f ca="1">IF((ROW()-8)&lt;=MAX(⑤入力シート2!$AV$6:$AV$1085),IF(INDEX(⑤入力シート2!AP$6:AP$1085,MATCH(ROW()-8,⑤入力シート2!$AV$6:$AV$1085,0))=1,"基本給",IF(INDEX(⑤入力シート2!AP$6:AP$1085,MATCH(ROW()-8,⑤入力シート2!$AV$6:$AV$1085,0))=2,"手当","残")),"")</f>
        <v/>
      </c>
      <c r="L35" s="1348"/>
      <c r="M35" s="1348"/>
      <c r="N35" s="1349"/>
      <c r="O35" s="1343" t="str">
        <f ca="1">IF((ROW()-8)&lt;=MAX(⑤入力シート2!$AV$6:$AV$1085),INDEX(⑤入力シート2!AR$6:AR$1085,MATCH(ROW()-8,⑤入力シート2!$AV$6:$AV$1085,0)),"")</f>
        <v/>
      </c>
      <c r="P35" s="1344"/>
      <c r="Q35" s="1344"/>
      <c r="R35" s="476" t="s">
        <v>213</v>
      </c>
      <c r="S35" s="476" t="s">
        <v>214</v>
      </c>
      <c r="T35" s="477" t="str">
        <f ca="1">IF((ROW()-8)&lt;=MAX(⑤入力シート2!$AV$6:$AV$1085),INDEX(⑤入力シート2!AS$6:AS$1085,MATCH(ROW()-8,⑤入力シート2!$AV$6:$AV$1085,0)),"")</f>
        <v/>
      </c>
      <c r="U35" s="476" t="s">
        <v>89</v>
      </c>
      <c r="V35" s="476" t="s">
        <v>214</v>
      </c>
      <c r="W35" s="478">
        <v>1</v>
      </c>
      <c r="X35" s="476" t="s">
        <v>215</v>
      </c>
      <c r="Y35" s="476" t="s">
        <v>216</v>
      </c>
      <c r="Z35" s="1340" t="str">
        <f t="shared" ca="1" si="10"/>
        <v/>
      </c>
      <c r="AA35" s="1340"/>
      <c r="AB35" s="1340"/>
      <c r="AC35" s="1340"/>
      <c r="AD35" s="479" t="s">
        <v>213</v>
      </c>
      <c r="AE35" s="1341"/>
      <c r="AF35" s="1342"/>
      <c r="AG35" s="1342"/>
      <c r="AH35" s="476" t="s">
        <v>213</v>
      </c>
      <c r="AI35" s="476" t="s">
        <v>214</v>
      </c>
      <c r="AJ35" s="524"/>
      <c r="AK35" s="476" t="s">
        <v>89</v>
      </c>
      <c r="AL35" s="476" t="s">
        <v>214</v>
      </c>
      <c r="AM35" s="478">
        <v>1</v>
      </c>
      <c r="AN35" s="476" t="s">
        <v>215</v>
      </c>
      <c r="AO35" s="476" t="s">
        <v>216</v>
      </c>
      <c r="AP35" s="1340">
        <f t="shared" si="11"/>
        <v>0</v>
      </c>
      <c r="AQ35" s="1340"/>
      <c r="AR35" s="1340"/>
      <c r="AS35" s="1340"/>
      <c r="AT35" s="484" t="s">
        <v>213</v>
      </c>
      <c r="AU35" s="1343" t="str">
        <f ca="1">IF((ROW()-8)&lt;=MAX(⑤入力シート2!$AV$6:$AV$1085),INDEX(⑤入力シート2!AT$6:AT$1085,MATCH(ROW()-8,⑤入力シート2!$AV$6:$AV$1085,0)),"")</f>
        <v/>
      </c>
      <c r="AV35" s="1344"/>
      <c r="AW35" s="1344"/>
      <c r="AX35" s="476" t="s">
        <v>213</v>
      </c>
      <c r="AY35" s="476" t="s">
        <v>214</v>
      </c>
      <c r="AZ35" s="477" t="str">
        <f ca="1">IF((ROW()-8)&lt;=MAX(⑤入力シート2!$AV$6:$AV$1085),INDEX(⑤入力シート2!AU$6:AU$1085,MATCH(ROW()-8,⑤入力シート2!$AV$6:$AV$1085,0)),"")</f>
        <v/>
      </c>
      <c r="BA35" s="476" t="s">
        <v>89</v>
      </c>
      <c r="BB35" s="476" t="s">
        <v>214</v>
      </c>
      <c r="BC35" s="478">
        <v>1</v>
      </c>
      <c r="BD35" s="476" t="s">
        <v>215</v>
      </c>
      <c r="BE35" s="476" t="s">
        <v>216</v>
      </c>
      <c r="BF35" s="1340" t="str">
        <f t="shared" ca="1" si="12"/>
        <v/>
      </c>
      <c r="BG35" s="1340"/>
      <c r="BH35" s="1340"/>
      <c r="BI35" s="1340"/>
      <c r="BJ35" s="479" t="s">
        <v>213</v>
      </c>
      <c r="BK35" s="1341"/>
      <c r="BL35" s="1342"/>
      <c r="BM35" s="1342"/>
      <c r="BN35" s="476" t="s">
        <v>213</v>
      </c>
      <c r="BO35" s="476" t="s">
        <v>214</v>
      </c>
      <c r="BP35" s="524"/>
      <c r="BQ35" s="476" t="s">
        <v>89</v>
      </c>
      <c r="BR35" s="476" t="s">
        <v>214</v>
      </c>
      <c r="BS35" s="478">
        <v>1</v>
      </c>
      <c r="BT35" s="476" t="s">
        <v>215</v>
      </c>
      <c r="BU35" s="476" t="s">
        <v>216</v>
      </c>
      <c r="BV35" s="1340">
        <f t="shared" si="13"/>
        <v>0</v>
      </c>
      <c r="BW35" s="1340"/>
      <c r="BX35" s="1340"/>
      <c r="BY35" s="1340"/>
      <c r="BZ35" s="479" t="s">
        <v>213</v>
      </c>
      <c r="CA35" s="342" t="str">
        <f t="shared" ca="1" si="14"/>
        <v/>
      </c>
      <c r="CB35" s="343">
        <f t="shared" si="15"/>
        <v>0</v>
      </c>
      <c r="CC35" s="511"/>
      <c r="CD35" s="511"/>
    </row>
    <row r="36" spans="1:82" ht="26.1" customHeight="1">
      <c r="A36" s="340">
        <v>28</v>
      </c>
      <c r="B36" s="1351" t="str">
        <f ca="1">IF((ROW()-8)&lt;=MAX(⑤入力シート2!$AV$6:$AV$1085),IF(INDIRECT("⑤入力シート2!C"&amp;(INDEX(⑤入力シート2!AO$6:AO$1085,MATCH(ROW()-8,⑤入力シート2!$AV$6:$AV$1085,0))+1)*3)="","",INDIRECT("⑤入力シート2!C"&amp;(INDEX(⑤入力シート2!AO$6:AO$1085,MATCH(ROW()-8,⑤入力シート2!$AV$6:$AV$1085,0))+1)*3)),"")</f>
        <v/>
      </c>
      <c r="C36" s="1352"/>
      <c r="D36" s="1352"/>
      <c r="E36" s="1352"/>
      <c r="F36" s="1352"/>
      <c r="G36" s="1347" t="str">
        <f ca="1">IF((ROW()-8)&lt;=MAX(⑤入力シート2!$AV$6:$AV$1085),IF(INDIRECT("⑤入力シート2!E"&amp;(INDEX(⑤入力シート2!AO$6:AO$1085,MATCH(ROW()-8,⑤入力シート2!$AV$6:$AV$1085,0))+1)*3)="","",INDIRECT("⑤入力シート2!E"&amp;(INDEX(⑤入力シート2!AO$6:AO$1085,MATCH(ROW()-8,⑤入力シート2!$AV$6:$AV$1085,0))+1)*3)),"")</f>
        <v/>
      </c>
      <c r="H36" s="1348"/>
      <c r="I36" s="1349"/>
      <c r="J36" s="341" t="str">
        <f ca="1">IF((ROW()-8)&lt;=MAX(⑤入力シート2!$AV$6:$AV$1085),IF(INDIRECT("⑤入力シート2!F"&amp;(INDEX(⑤入力シート2!AO$6:AO$1085,MATCH(ROW()-8,⑤入力シート2!$AV$6:$AV$1085,0))+1)*3)="","",INDIRECT("⑤入力シート2!F"&amp;(INDEX(⑤入力シート2!AO$6:AO$1085,MATCH(ROW()-8,⑤入力シート2!$AV$6:$AV$1085,0))+1)*3)),"")</f>
        <v/>
      </c>
      <c r="K36" s="1347" t="str">
        <f ca="1">IF((ROW()-8)&lt;=MAX(⑤入力シート2!$AV$6:$AV$1085),IF(INDEX(⑤入力シート2!AP$6:AP$1085,MATCH(ROW()-8,⑤入力シート2!$AV$6:$AV$1085,0))=1,"基本給",IF(INDEX(⑤入力シート2!AP$6:AP$1085,MATCH(ROW()-8,⑤入力シート2!$AV$6:$AV$1085,0))=2,"手当","残")),"")</f>
        <v/>
      </c>
      <c r="L36" s="1348"/>
      <c r="M36" s="1348"/>
      <c r="N36" s="1349"/>
      <c r="O36" s="1343" t="str">
        <f ca="1">IF((ROW()-8)&lt;=MAX(⑤入力シート2!$AV$6:$AV$1085),INDEX(⑤入力シート2!AR$6:AR$1085,MATCH(ROW()-8,⑤入力シート2!$AV$6:$AV$1085,0)),"")</f>
        <v/>
      </c>
      <c r="P36" s="1344"/>
      <c r="Q36" s="1344"/>
      <c r="R36" s="476" t="s">
        <v>213</v>
      </c>
      <c r="S36" s="476" t="s">
        <v>214</v>
      </c>
      <c r="T36" s="477" t="str">
        <f ca="1">IF((ROW()-8)&lt;=MAX(⑤入力シート2!$AV$6:$AV$1085),INDEX(⑤入力シート2!AS$6:AS$1085,MATCH(ROW()-8,⑤入力シート2!$AV$6:$AV$1085,0)),"")</f>
        <v/>
      </c>
      <c r="U36" s="476" t="s">
        <v>89</v>
      </c>
      <c r="V36" s="476" t="s">
        <v>214</v>
      </c>
      <c r="W36" s="478">
        <v>1</v>
      </c>
      <c r="X36" s="476" t="s">
        <v>215</v>
      </c>
      <c r="Y36" s="476" t="s">
        <v>216</v>
      </c>
      <c r="Z36" s="1340" t="str">
        <f t="shared" ca="1" si="10"/>
        <v/>
      </c>
      <c r="AA36" s="1340"/>
      <c r="AB36" s="1340"/>
      <c r="AC36" s="1340"/>
      <c r="AD36" s="479" t="s">
        <v>213</v>
      </c>
      <c r="AE36" s="1341"/>
      <c r="AF36" s="1342"/>
      <c r="AG36" s="1342"/>
      <c r="AH36" s="476" t="s">
        <v>213</v>
      </c>
      <c r="AI36" s="476" t="s">
        <v>214</v>
      </c>
      <c r="AJ36" s="524"/>
      <c r="AK36" s="476" t="s">
        <v>89</v>
      </c>
      <c r="AL36" s="476" t="s">
        <v>214</v>
      </c>
      <c r="AM36" s="478">
        <v>1</v>
      </c>
      <c r="AN36" s="476" t="s">
        <v>215</v>
      </c>
      <c r="AO36" s="476" t="s">
        <v>216</v>
      </c>
      <c r="AP36" s="1340">
        <f t="shared" si="11"/>
        <v>0</v>
      </c>
      <c r="AQ36" s="1340"/>
      <c r="AR36" s="1340"/>
      <c r="AS36" s="1340"/>
      <c r="AT36" s="484" t="s">
        <v>213</v>
      </c>
      <c r="AU36" s="1343" t="str">
        <f ca="1">IF((ROW()-8)&lt;=MAX(⑤入力シート2!$AV$6:$AV$1085),INDEX(⑤入力シート2!AT$6:AT$1085,MATCH(ROW()-8,⑤入力シート2!$AV$6:$AV$1085,0)),"")</f>
        <v/>
      </c>
      <c r="AV36" s="1344"/>
      <c r="AW36" s="1344"/>
      <c r="AX36" s="476" t="s">
        <v>213</v>
      </c>
      <c r="AY36" s="476" t="s">
        <v>214</v>
      </c>
      <c r="AZ36" s="477" t="str">
        <f ca="1">IF((ROW()-8)&lt;=MAX(⑤入力シート2!$AV$6:$AV$1085),INDEX(⑤入力シート2!AU$6:AU$1085,MATCH(ROW()-8,⑤入力シート2!$AV$6:$AV$1085,0)),"")</f>
        <v/>
      </c>
      <c r="BA36" s="476" t="s">
        <v>89</v>
      </c>
      <c r="BB36" s="476" t="s">
        <v>214</v>
      </c>
      <c r="BC36" s="478">
        <v>1</v>
      </c>
      <c r="BD36" s="476" t="s">
        <v>215</v>
      </c>
      <c r="BE36" s="476" t="s">
        <v>216</v>
      </c>
      <c r="BF36" s="1340" t="str">
        <f t="shared" ca="1" si="12"/>
        <v/>
      </c>
      <c r="BG36" s="1340"/>
      <c r="BH36" s="1340"/>
      <c r="BI36" s="1340"/>
      <c r="BJ36" s="479" t="s">
        <v>213</v>
      </c>
      <c r="BK36" s="1341"/>
      <c r="BL36" s="1342"/>
      <c r="BM36" s="1342"/>
      <c r="BN36" s="476" t="s">
        <v>213</v>
      </c>
      <c r="BO36" s="476" t="s">
        <v>214</v>
      </c>
      <c r="BP36" s="524"/>
      <c r="BQ36" s="476" t="s">
        <v>89</v>
      </c>
      <c r="BR36" s="476" t="s">
        <v>214</v>
      </c>
      <c r="BS36" s="478">
        <v>1</v>
      </c>
      <c r="BT36" s="476" t="s">
        <v>215</v>
      </c>
      <c r="BU36" s="476" t="s">
        <v>216</v>
      </c>
      <c r="BV36" s="1340">
        <f t="shared" si="13"/>
        <v>0</v>
      </c>
      <c r="BW36" s="1340"/>
      <c r="BX36" s="1340"/>
      <c r="BY36" s="1340"/>
      <c r="BZ36" s="479" t="s">
        <v>213</v>
      </c>
      <c r="CA36" s="342" t="str">
        <f t="shared" ca="1" si="14"/>
        <v/>
      </c>
      <c r="CB36" s="343">
        <f t="shared" si="15"/>
        <v>0</v>
      </c>
      <c r="CC36" s="511"/>
      <c r="CD36" s="511"/>
    </row>
    <row r="37" spans="1:82" ht="26.1" customHeight="1">
      <c r="A37" s="340">
        <v>29</v>
      </c>
      <c r="B37" s="1351" t="str">
        <f ca="1">IF((ROW()-8)&lt;=MAX(⑤入力シート2!$AV$6:$AV$1085),IF(INDIRECT("⑤入力シート2!C"&amp;(INDEX(⑤入力シート2!AO$6:AO$1085,MATCH(ROW()-8,⑤入力シート2!$AV$6:$AV$1085,0))+1)*3)="","",INDIRECT("⑤入力シート2!C"&amp;(INDEX(⑤入力シート2!AO$6:AO$1085,MATCH(ROW()-8,⑤入力シート2!$AV$6:$AV$1085,0))+1)*3)),"")</f>
        <v/>
      </c>
      <c r="C37" s="1352"/>
      <c r="D37" s="1352"/>
      <c r="E37" s="1352"/>
      <c r="F37" s="1352"/>
      <c r="G37" s="1347" t="str">
        <f ca="1">IF((ROW()-8)&lt;=MAX(⑤入力シート2!$AV$6:$AV$1085),IF(INDIRECT("⑤入力シート2!E"&amp;(INDEX(⑤入力シート2!AO$6:AO$1085,MATCH(ROW()-8,⑤入力シート2!$AV$6:$AV$1085,0))+1)*3)="","",INDIRECT("⑤入力シート2!E"&amp;(INDEX(⑤入力シート2!AO$6:AO$1085,MATCH(ROW()-8,⑤入力シート2!$AV$6:$AV$1085,0))+1)*3)),"")</f>
        <v/>
      </c>
      <c r="H37" s="1348"/>
      <c r="I37" s="1349"/>
      <c r="J37" s="341" t="str">
        <f ca="1">IF((ROW()-8)&lt;=MAX(⑤入力シート2!$AV$6:$AV$1085),IF(INDIRECT("⑤入力シート2!F"&amp;(INDEX(⑤入力シート2!AO$6:AO$1085,MATCH(ROW()-8,⑤入力シート2!$AV$6:$AV$1085,0))+1)*3)="","",INDIRECT("⑤入力シート2!F"&amp;(INDEX(⑤入力シート2!AO$6:AO$1085,MATCH(ROW()-8,⑤入力シート2!$AV$6:$AV$1085,0))+1)*3)),"")</f>
        <v/>
      </c>
      <c r="K37" s="1347" t="str">
        <f ca="1">IF((ROW()-8)&lt;=MAX(⑤入力シート2!$AV$6:$AV$1085),IF(INDEX(⑤入力シート2!AP$6:AP$1085,MATCH(ROW()-8,⑤入力シート2!$AV$6:$AV$1085,0))=1,"基本給",IF(INDEX(⑤入力シート2!AP$6:AP$1085,MATCH(ROW()-8,⑤入力シート2!$AV$6:$AV$1085,0))=2,"手当","残")),"")</f>
        <v/>
      </c>
      <c r="L37" s="1348"/>
      <c r="M37" s="1348"/>
      <c r="N37" s="1349"/>
      <c r="O37" s="1343" t="str">
        <f ca="1">IF((ROW()-8)&lt;=MAX(⑤入力シート2!$AV$6:$AV$1085),INDEX(⑤入力シート2!AR$6:AR$1085,MATCH(ROW()-8,⑤入力シート2!$AV$6:$AV$1085,0)),"")</f>
        <v/>
      </c>
      <c r="P37" s="1344"/>
      <c r="Q37" s="1344"/>
      <c r="R37" s="476" t="s">
        <v>213</v>
      </c>
      <c r="S37" s="476" t="s">
        <v>214</v>
      </c>
      <c r="T37" s="477" t="str">
        <f ca="1">IF((ROW()-8)&lt;=MAX(⑤入力シート2!$AV$6:$AV$1085),INDEX(⑤入力シート2!AS$6:AS$1085,MATCH(ROW()-8,⑤入力シート2!$AV$6:$AV$1085,0)),"")</f>
        <v/>
      </c>
      <c r="U37" s="476" t="s">
        <v>89</v>
      </c>
      <c r="V37" s="476" t="s">
        <v>214</v>
      </c>
      <c r="W37" s="478">
        <v>1</v>
      </c>
      <c r="X37" s="476" t="s">
        <v>215</v>
      </c>
      <c r="Y37" s="476" t="s">
        <v>216</v>
      </c>
      <c r="Z37" s="1340" t="str">
        <f t="shared" ca="1" si="10"/>
        <v/>
      </c>
      <c r="AA37" s="1340"/>
      <c r="AB37" s="1340"/>
      <c r="AC37" s="1340"/>
      <c r="AD37" s="479" t="s">
        <v>213</v>
      </c>
      <c r="AE37" s="1341"/>
      <c r="AF37" s="1342"/>
      <c r="AG37" s="1342"/>
      <c r="AH37" s="476" t="s">
        <v>213</v>
      </c>
      <c r="AI37" s="476" t="s">
        <v>214</v>
      </c>
      <c r="AJ37" s="524"/>
      <c r="AK37" s="476" t="s">
        <v>89</v>
      </c>
      <c r="AL37" s="476" t="s">
        <v>214</v>
      </c>
      <c r="AM37" s="478">
        <v>1</v>
      </c>
      <c r="AN37" s="476" t="s">
        <v>215</v>
      </c>
      <c r="AO37" s="476" t="s">
        <v>216</v>
      </c>
      <c r="AP37" s="1340">
        <f t="shared" si="11"/>
        <v>0</v>
      </c>
      <c r="AQ37" s="1340"/>
      <c r="AR37" s="1340"/>
      <c r="AS37" s="1340"/>
      <c r="AT37" s="484" t="s">
        <v>213</v>
      </c>
      <c r="AU37" s="1343" t="str">
        <f ca="1">IF((ROW()-8)&lt;=MAX(⑤入力シート2!$AV$6:$AV$1085),INDEX(⑤入力シート2!AT$6:AT$1085,MATCH(ROW()-8,⑤入力シート2!$AV$6:$AV$1085,0)),"")</f>
        <v/>
      </c>
      <c r="AV37" s="1344"/>
      <c r="AW37" s="1344"/>
      <c r="AX37" s="476" t="s">
        <v>213</v>
      </c>
      <c r="AY37" s="476" t="s">
        <v>214</v>
      </c>
      <c r="AZ37" s="477" t="str">
        <f ca="1">IF((ROW()-8)&lt;=MAX(⑤入力シート2!$AV$6:$AV$1085),INDEX(⑤入力シート2!AU$6:AU$1085,MATCH(ROW()-8,⑤入力シート2!$AV$6:$AV$1085,0)),"")</f>
        <v/>
      </c>
      <c r="BA37" s="476" t="s">
        <v>89</v>
      </c>
      <c r="BB37" s="476" t="s">
        <v>214</v>
      </c>
      <c r="BC37" s="478">
        <v>1</v>
      </c>
      <c r="BD37" s="476" t="s">
        <v>215</v>
      </c>
      <c r="BE37" s="476" t="s">
        <v>216</v>
      </c>
      <c r="BF37" s="1340" t="str">
        <f t="shared" ca="1" si="12"/>
        <v/>
      </c>
      <c r="BG37" s="1340"/>
      <c r="BH37" s="1340"/>
      <c r="BI37" s="1340"/>
      <c r="BJ37" s="479" t="s">
        <v>213</v>
      </c>
      <c r="BK37" s="1341"/>
      <c r="BL37" s="1342"/>
      <c r="BM37" s="1342"/>
      <c r="BN37" s="476" t="s">
        <v>213</v>
      </c>
      <c r="BO37" s="476" t="s">
        <v>214</v>
      </c>
      <c r="BP37" s="524"/>
      <c r="BQ37" s="476" t="s">
        <v>89</v>
      </c>
      <c r="BR37" s="476" t="s">
        <v>214</v>
      </c>
      <c r="BS37" s="478">
        <v>1</v>
      </c>
      <c r="BT37" s="476" t="s">
        <v>215</v>
      </c>
      <c r="BU37" s="476" t="s">
        <v>216</v>
      </c>
      <c r="BV37" s="1340">
        <f t="shared" si="13"/>
        <v>0</v>
      </c>
      <c r="BW37" s="1340"/>
      <c r="BX37" s="1340"/>
      <c r="BY37" s="1340"/>
      <c r="BZ37" s="479" t="s">
        <v>213</v>
      </c>
      <c r="CA37" s="342" t="str">
        <f t="shared" ca="1" si="14"/>
        <v/>
      </c>
      <c r="CB37" s="343">
        <f t="shared" si="15"/>
        <v>0</v>
      </c>
      <c r="CC37" s="511"/>
      <c r="CD37" s="511"/>
    </row>
    <row r="38" spans="1:82" ht="26.1" customHeight="1">
      <c r="A38" s="340">
        <v>30</v>
      </c>
      <c r="B38" s="1351" t="str">
        <f ca="1">IF((ROW()-8)&lt;=MAX(⑤入力シート2!$AV$6:$AV$1085),IF(INDIRECT("⑤入力シート2!C"&amp;(INDEX(⑤入力シート2!AO$6:AO$1085,MATCH(ROW()-8,⑤入力シート2!$AV$6:$AV$1085,0))+1)*3)="","",INDIRECT("⑤入力シート2!C"&amp;(INDEX(⑤入力シート2!AO$6:AO$1085,MATCH(ROW()-8,⑤入力シート2!$AV$6:$AV$1085,0))+1)*3)),"")</f>
        <v/>
      </c>
      <c r="C38" s="1352"/>
      <c r="D38" s="1352"/>
      <c r="E38" s="1352"/>
      <c r="F38" s="1352"/>
      <c r="G38" s="1347" t="str">
        <f ca="1">IF((ROW()-8)&lt;=MAX(⑤入力シート2!$AV$6:$AV$1085),IF(INDIRECT("⑤入力シート2!E"&amp;(INDEX(⑤入力シート2!AO$6:AO$1085,MATCH(ROW()-8,⑤入力シート2!$AV$6:$AV$1085,0))+1)*3)="","",INDIRECT("⑤入力シート2!E"&amp;(INDEX(⑤入力シート2!AO$6:AO$1085,MATCH(ROW()-8,⑤入力シート2!$AV$6:$AV$1085,0))+1)*3)),"")</f>
        <v/>
      </c>
      <c r="H38" s="1348"/>
      <c r="I38" s="1349"/>
      <c r="J38" s="341" t="str">
        <f ca="1">IF((ROW()-8)&lt;=MAX(⑤入力シート2!$AV$6:$AV$1085),IF(INDIRECT("⑤入力シート2!F"&amp;(INDEX(⑤入力シート2!AO$6:AO$1085,MATCH(ROW()-8,⑤入力シート2!$AV$6:$AV$1085,0))+1)*3)="","",INDIRECT("⑤入力シート2!F"&amp;(INDEX(⑤入力シート2!AO$6:AO$1085,MATCH(ROW()-8,⑤入力シート2!$AV$6:$AV$1085,0))+1)*3)),"")</f>
        <v/>
      </c>
      <c r="K38" s="1347" t="str">
        <f ca="1">IF((ROW()-8)&lt;=MAX(⑤入力シート2!$AV$6:$AV$1085),IF(INDEX(⑤入力シート2!AP$6:AP$1085,MATCH(ROW()-8,⑤入力シート2!$AV$6:$AV$1085,0))=1,"基本給",IF(INDEX(⑤入力シート2!AP$6:AP$1085,MATCH(ROW()-8,⑤入力シート2!$AV$6:$AV$1085,0))=2,"手当","残")),"")</f>
        <v/>
      </c>
      <c r="L38" s="1348"/>
      <c r="M38" s="1348"/>
      <c r="N38" s="1349"/>
      <c r="O38" s="1343" t="str">
        <f ca="1">IF((ROW()-8)&lt;=MAX(⑤入力シート2!$AV$6:$AV$1085),INDEX(⑤入力シート2!AR$6:AR$1085,MATCH(ROW()-8,⑤入力シート2!$AV$6:$AV$1085,0)),"")</f>
        <v/>
      </c>
      <c r="P38" s="1344"/>
      <c r="Q38" s="1344"/>
      <c r="R38" s="476" t="s">
        <v>213</v>
      </c>
      <c r="S38" s="476" t="s">
        <v>214</v>
      </c>
      <c r="T38" s="477" t="str">
        <f ca="1">IF((ROW()-8)&lt;=MAX(⑤入力シート2!$AV$6:$AV$1085),INDEX(⑤入力シート2!AS$6:AS$1085,MATCH(ROW()-8,⑤入力シート2!$AV$6:$AV$1085,0)),"")</f>
        <v/>
      </c>
      <c r="U38" s="476" t="s">
        <v>89</v>
      </c>
      <c r="V38" s="476" t="s">
        <v>214</v>
      </c>
      <c r="W38" s="478">
        <v>1</v>
      </c>
      <c r="X38" s="476" t="s">
        <v>215</v>
      </c>
      <c r="Y38" s="476" t="s">
        <v>216</v>
      </c>
      <c r="Z38" s="1340" t="str">
        <f t="shared" ca="1" si="10"/>
        <v/>
      </c>
      <c r="AA38" s="1340"/>
      <c r="AB38" s="1340"/>
      <c r="AC38" s="1340"/>
      <c r="AD38" s="479" t="s">
        <v>213</v>
      </c>
      <c r="AE38" s="1341"/>
      <c r="AF38" s="1342"/>
      <c r="AG38" s="1342"/>
      <c r="AH38" s="476" t="s">
        <v>213</v>
      </c>
      <c r="AI38" s="476" t="s">
        <v>214</v>
      </c>
      <c r="AJ38" s="524"/>
      <c r="AK38" s="476" t="s">
        <v>89</v>
      </c>
      <c r="AL38" s="476" t="s">
        <v>214</v>
      </c>
      <c r="AM38" s="478">
        <v>1</v>
      </c>
      <c r="AN38" s="476" t="s">
        <v>215</v>
      </c>
      <c r="AO38" s="476" t="s">
        <v>216</v>
      </c>
      <c r="AP38" s="1340">
        <f t="shared" si="11"/>
        <v>0</v>
      </c>
      <c r="AQ38" s="1340"/>
      <c r="AR38" s="1340"/>
      <c r="AS38" s="1340"/>
      <c r="AT38" s="484" t="s">
        <v>213</v>
      </c>
      <c r="AU38" s="1343" t="str">
        <f ca="1">IF((ROW()-8)&lt;=MAX(⑤入力シート2!$AV$6:$AV$1085),INDEX(⑤入力シート2!AT$6:AT$1085,MATCH(ROW()-8,⑤入力シート2!$AV$6:$AV$1085,0)),"")</f>
        <v/>
      </c>
      <c r="AV38" s="1344"/>
      <c r="AW38" s="1344"/>
      <c r="AX38" s="476" t="s">
        <v>213</v>
      </c>
      <c r="AY38" s="476" t="s">
        <v>214</v>
      </c>
      <c r="AZ38" s="477" t="str">
        <f ca="1">IF((ROW()-8)&lt;=MAX(⑤入力シート2!$AV$6:$AV$1085),INDEX(⑤入力シート2!AU$6:AU$1085,MATCH(ROW()-8,⑤入力シート2!$AV$6:$AV$1085,0)),"")</f>
        <v/>
      </c>
      <c r="BA38" s="476" t="s">
        <v>89</v>
      </c>
      <c r="BB38" s="476" t="s">
        <v>214</v>
      </c>
      <c r="BC38" s="478">
        <v>1</v>
      </c>
      <c r="BD38" s="476" t="s">
        <v>215</v>
      </c>
      <c r="BE38" s="476" t="s">
        <v>216</v>
      </c>
      <c r="BF38" s="1340" t="str">
        <f t="shared" ca="1" si="12"/>
        <v/>
      </c>
      <c r="BG38" s="1340"/>
      <c r="BH38" s="1340"/>
      <c r="BI38" s="1340"/>
      <c r="BJ38" s="479" t="s">
        <v>213</v>
      </c>
      <c r="BK38" s="1341"/>
      <c r="BL38" s="1342"/>
      <c r="BM38" s="1342"/>
      <c r="BN38" s="476" t="s">
        <v>213</v>
      </c>
      <c r="BO38" s="476" t="s">
        <v>214</v>
      </c>
      <c r="BP38" s="524"/>
      <c r="BQ38" s="476" t="s">
        <v>89</v>
      </c>
      <c r="BR38" s="476" t="s">
        <v>214</v>
      </c>
      <c r="BS38" s="478">
        <v>1</v>
      </c>
      <c r="BT38" s="476" t="s">
        <v>215</v>
      </c>
      <c r="BU38" s="476" t="s">
        <v>216</v>
      </c>
      <c r="BV38" s="1340">
        <f t="shared" si="13"/>
        <v>0</v>
      </c>
      <c r="BW38" s="1340"/>
      <c r="BX38" s="1340"/>
      <c r="BY38" s="1340"/>
      <c r="BZ38" s="479" t="s">
        <v>213</v>
      </c>
      <c r="CA38" s="342" t="str">
        <f t="shared" ca="1" si="14"/>
        <v/>
      </c>
      <c r="CB38" s="343">
        <f t="shared" si="15"/>
        <v>0</v>
      </c>
      <c r="CC38" s="511"/>
      <c r="CD38" s="511"/>
    </row>
    <row r="39" spans="1:82" ht="26.1" customHeight="1">
      <c r="A39" s="340">
        <v>31</v>
      </c>
      <c r="B39" s="1351" t="str">
        <f ca="1">IF((ROW()-8)&lt;=MAX(⑤入力シート2!$AV$6:$AV$1085),IF(INDIRECT("⑤入力シート2!C"&amp;(INDEX(⑤入力シート2!AO$6:AO$1085,MATCH(ROW()-8,⑤入力シート2!$AV$6:$AV$1085,0))+1)*3)="","",INDIRECT("⑤入力シート2!C"&amp;(INDEX(⑤入力シート2!AO$6:AO$1085,MATCH(ROW()-8,⑤入力シート2!$AV$6:$AV$1085,0))+1)*3)),"")</f>
        <v/>
      </c>
      <c r="C39" s="1352"/>
      <c r="D39" s="1352"/>
      <c r="E39" s="1352"/>
      <c r="F39" s="1352"/>
      <c r="G39" s="1347" t="str">
        <f ca="1">IF((ROW()-8)&lt;=MAX(⑤入力シート2!$AV$6:$AV$1085),IF(INDIRECT("⑤入力シート2!E"&amp;(INDEX(⑤入力シート2!AO$6:AO$1085,MATCH(ROW()-8,⑤入力シート2!$AV$6:$AV$1085,0))+1)*3)="","",INDIRECT("⑤入力シート2!E"&amp;(INDEX(⑤入力シート2!AO$6:AO$1085,MATCH(ROW()-8,⑤入力シート2!$AV$6:$AV$1085,0))+1)*3)),"")</f>
        <v/>
      </c>
      <c r="H39" s="1348"/>
      <c r="I39" s="1349"/>
      <c r="J39" s="341" t="str">
        <f ca="1">IF((ROW()-8)&lt;=MAX(⑤入力シート2!$AV$6:$AV$1085),IF(INDIRECT("⑤入力シート2!F"&amp;(INDEX(⑤入力シート2!AO$6:AO$1085,MATCH(ROW()-8,⑤入力シート2!$AV$6:$AV$1085,0))+1)*3)="","",INDIRECT("⑤入力シート2!F"&amp;(INDEX(⑤入力シート2!AO$6:AO$1085,MATCH(ROW()-8,⑤入力シート2!$AV$6:$AV$1085,0))+1)*3)),"")</f>
        <v/>
      </c>
      <c r="K39" s="1347" t="str">
        <f ca="1">IF((ROW()-8)&lt;=MAX(⑤入力シート2!$AV$6:$AV$1085),IF(INDEX(⑤入力シート2!AP$6:AP$1085,MATCH(ROW()-8,⑤入力シート2!$AV$6:$AV$1085,0))=1,"基本給",IF(INDEX(⑤入力シート2!AP$6:AP$1085,MATCH(ROW()-8,⑤入力シート2!$AV$6:$AV$1085,0))=2,"手当","残")),"")</f>
        <v/>
      </c>
      <c r="L39" s="1348"/>
      <c r="M39" s="1348"/>
      <c r="N39" s="1349"/>
      <c r="O39" s="1343" t="str">
        <f ca="1">IF((ROW()-8)&lt;=MAX(⑤入力シート2!$AV$6:$AV$1085),INDEX(⑤入力シート2!AR$6:AR$1085,MATCH(ROW()-8,⑤入力シート2!$AV$6:$AV$1085,0)),"")</f>
        <v/>
      </c>
      <c r="P39" s="1344"/>
      <c r="Q39" s="1344"/>
      <c r="R39" s="476" t="s">
        <v>213</v>
      </c>
      <c r="S39" s="476" t="s">
        <v>214</v>
      </c>
      <c r="T39" s="477" t="str">
        <f ca="1">IF((ROW()-8)&lt;=MAX(⑤入力シート2!$AV$6:$AV$1085),INDEX(⑤入力シート2!AS$6:AS$1085,MATCH(ROW()-8,⑤入力シート2!$AV$6:$AV$1085,0)),"")</f>
        <v/>
      </c>
      <c r="U39" s="476" t="s">
        <v>89</v>
      </c>
      <c r="V39" s="476" t="s">
        <v>214</v>
      </c>
      <c r="W39" s="478">
        <v>1</v>
      </c>
      <c r="X39" s="476" t="s">
        <v>215</v>
      </c>
      <c r="Y39" s="476" t="s">
        <v>216</v>
      </c>
      <c r="Z39" s="1340" t="str">
        <f t="shared" ca="1" si="10"/>
        <v/>
      </c>
      <c r="AA39" s="1340"/>
      <c r="AB39" s="1340"/>
      <c r="AC39" s="1340"/>
      <c r="AD39" s="479" t="s">
        <v>213</v>
      </c>
      <c r="AE39" s="1341"/>
      <c r="AF39" s="1342"/>
      <c r="AG39" s="1342"/>
      <c r="AH39" s="476" t="s">
        <v>213</v>
      </c>
      <c r="AI39" s="476" t="s">
        <v>214</v>
      </c>
      <c r="AJ39" s="524"/>
      <c r="AK39" s="476" t="s">
        <v>89</v>
      </c>
      <c r="AL39" s="476" t="s">
        <v>214</v>
      </c>
      <c r="AM39" s="478">
        <v>1</v>
      </c>
      <c r="AN39" s="476" t="s">
        <v>215</v>
      </c>
      <c r="AO39" s="476" t="s">
        <v>216</v>
      </c>
      <c r="AP39" s="1340">
        <f t="shared" si="11"/>
        <v>0</v>
      </c>
      <c r="AQ39" s="1340"/>
      <c r="AR39" s="1340"/>
      <c r="AS39" s="1340"/>
      <c r="AT39" s="484" t="s">
        <v>213</v>
      </c>
      <c r="AU39" s="1343" t="str">
        <f ca="1">IF((ROW()-8)&lt;=MAX(⑤入力シート2!$AV$6:$AV$1085),INDEX(⑤入力シート2!AT$6:AT$1085,MATCH(ROW()-8,⑤入力シート2!$AV$6:$AV$1085,0)),"")</f>
        <v/>
      </c>
      <c r="AV39" s="1344"/>
      <c r="AW39" s="1344"/>
      <c r="AX39" s="476" t="s">
        <v>213</v>
      </c>
      <c r="AY39" s="476" t="s">
        <v>214</v>
      </c>
      <c r="AZ39" s="477" t="str">
        <f ca="1">IF((ROW()-8)&lt;=MAX(⑤入力シート2!$AV$6:$AV$1085),INDEX(⑤入力シート2!AU$6:AU$1085,MATCH(ROW()-8,⑤入力シート2!$AV$6:$AV$1085,0)),"")</f>
        <v/>
      </c>
      <c r="BA39" s="476" t="s">
        <v>89</v>
      </c>
      <c r="BB39" s="476" t="s">
        <v>214</v>
      </c>
      <c r="BC39" s="478">
        <v>1</v>
      </c>
      <c r="BD39" s="476" t="s">
        <v>215</v>
      </c>
      <c r="BE39" s="476" t="s">
        <v>216</v>
      </c>
      <c r="BF39" s="1340" t="str">
        <f t="shared" ca="1" si="12"/>
        <v/>
      </c>
      <c r="BG39" s="1340"/>
      <c r="BH39" s="1340"/>
      <c r="BI39" s="1340"/>
      <c r="BJ39" s="479" t="s">
        <v>213</v>
      </c>
      <c r="BK39" s="1341"/>
      <c r="BL39" s="1342"/>
      <c r="BM39" s="1342"/>
      <c r="BN39" s="476" t="s">
        <v>213</v>
      </c>
      <c r="BO39" s="476" t="s">
        <v>214</v>
      </c>
      <c r="BP39" s="524"/>
      <c r="BQ39" s="476" t="s">
        <v>89</v>
      </c>
      <c r="BR39" s="476" t="s">
        <v>214</v>
      </c>
      <c r="BS39" s="478">
        <v>1</v>
      </c>
      <c r="BT39" s="476" t="s">
        <v>215</v>
      </c>
      <c r="BU39" s="476" t="s">
        <v>216</v>
      </c>
      <c r="BV39" s="1340">
        <f t="shared" si="13"/>
        <v>0</v>
      </c>
      <c r="BW39" s="1340"/>
      <c r="BX39" s="1340"/>
      <c r="BY39" s="1340"/>
      <c r="BZ39" s="479" t="s">
        <v>213</v>
      </c>
      <c r="CA39" s="342" t="str">
        <f t="shared" ca="1" si="14"/>
        <v/>
      </c>
      <c r="CB39" s="343">
        <f t="shared" si="15"/>
        <v>0</v>
      </c>
      <c r="CC39" s="511"/>
      <c r="CD39" s="511"/>
    </row>
    <row r="40" spans="1:82" ht="26.1" customHeight="1">
      <c r="A40" s="340">
        <v>32</v>
      </c>
      <c r="B40" s="1351" t="str">
        <f ca="1">IF((ROW()-8)&lt;=MAX(⑤入力シート2!$AV$6:$AV$1085),IF(INDIRECT("⑤入力シート2!C"&amp;(INDEX(⑤入力シート2!AO$6:AO$1085,MATCH(ROW()-8,⑤入力シート2!$AV$6:$AV$1085,0))+1)*3)="","",INDIRECT("⑤入力シート2!C"&amp;(INDEX(⑤入力シート2!AO$6:AO$1085,MATCH(ROW()-8,⑤入力シート2!$AV$6:$AV$1085,0))+1)*3)),"")</f>
        <v/>
      </c>
      <c r="C40" s="1352"/>
      <c r="D40" s="1352"/>
      <c r="E40" s="1352"/>
      <c r="F40" s="1352"/>
      <c r="G40" s="1347" t="str">
        <f ca="1">IF((ROW()-8)&lt;=MAX(⑤入力シート2!$AV$6:$AV$1085),IF(INDIRECT("⑤入力シート2!E"&amp;(INDEX(⑤入力シート2!AO$6:AO$1085,MATCH(ROW()-8,⑤入力シート2!$AV$6:$AV$1085,0))+1)*3)="","",INDIRECT("⑤入力シート2!E"&amp;(INDEX(⑤入力シート2!AO$6:AO$1085,MATCH(ROW()-8,⑤入力シート2!$AV$6:$AV$1085,0))+1)*3)),"")</f>
        <v/>
      </c>
      <c r="H40" s="1348"/>
      <c r="I40" s="1349"/>
      <c r="J40" s="341" t="str">
        <f ca="1">IF((ROW()-8)&lt;=MAX(⑤入力シート2!$AV$6:$AV$1085),IF(INDIRECT("⑤入力シート2!F"&amp;(INDEX(⑤入力シート2!AO$6:AO$1085,MATCH(ROW()-8,⑤入力シート2!$AV$6:$AV$1085,0))+1)*3)="","",INDIRECT("⑤入力シート2!F"&amp;(INDEX(⑤入力シート2!AO$6:AO$1085,MATCH(ROW()-8,⑤入力シート2!$AV$6:$AV$1085,0))+1)*3)),"")</f>
        <v/>
      </c>
      <c r="K40" s="1347" t="str">
        <f ca="1">IF((ROW()-8)&lt;=MAX(⑤入力シート2!$AV$6:$AV$1085),IF(INDEX(⑤入力シート2!AP$6:AP$1085,MATCH(ROW()-8,⑤入力シート2!$AV$6:$AV$1085,0))=1,"基本給",IF(INDEX(⑤入力シート2!AP$6:AP$1085,MATCH(ROW()-8,⑤入力シート2!$AV$6:$AV$1085,0))=2,"手当","残")),"")</f>
        <v/>
      </c>
      <c r="L40" s="1348"/>
      <c r="M40" s="1348"/>
      <c r="N40" s="1349"/>
      <c r="O40" s="1343" t="str">
        <f ca="1">IF((ROW()-8)&lt;=MAX(⑤入力シート2!$AV$6:$AV$1085),INDEX(⑤入力シート2!AR$6:AR$1085,MATCH(ROW()-8,⑤入力シート2!$AV$6:$AV$1085,0)),"")</f>
        <v/>
      </c>
      <c r="P40" s="1344"/>
      <c r="Q40" s="1344"/>
      <c r="R40" s="476" t="s">
        <v>213</v>
      </c>
      <c r="S40" s="476" t="s">
        <v>214</v>
      </c>
      <c r="T40" s="477" t="str">
        <f ca="1">IF((ROW()-8)&lt;=MAX(⑤入力シート2!$AV$6:$AV$1085),INDEX(⑤入力シート2!AS$6:AS$1085,MATCH(ROW()-8,⑤入力シート2!$AV$6:$AV$1085,0)),"")</f>
        <v/>
      </c>
      <c r="U40" s="476" t="s">
        <v>89</v>
      </c>
      <c r="V40" s="476" t="s">
        <v>214</v>
      </c>
      <c r="W40" s="478">
        <v>1</v>
      </c>
      <c r="X40" s="476" t="s">
        <v>215</v>
      </c>
      <c r="Y40" s="476" t="s">
        <v>216</v>
      </c>
      <c r="Z40" s="1340" t="str">
        <f t="shared" ca="1" si="10"/>
        <v/>
      </c>
      <c r="AA40" s="1340"/>
      <c r="AB40" s="1340"/>
      <c r="AC40" s="1340"/>
      <c r="AD40" s="479" t="s">
        <v>213</v>
      </c>
      <c r="AE40" s="1341"/>
      <c r="AF40" s="1342"/>
      <c r="AG40" s="1342"/>
      <c r="AH40" s="476" t="s">
        <v>213</v>
      </c>
      <c r="AI40" s="476" t="s">
        <v>214</v>
      </c>
      <c r="AJ40" s="524"/>
      <c r="AK40" s="476" t="s">
        <v>89</v>
      </c>
      <c r="AL40" s="476" t="s">
        <v>214</v>
      </c>
      <c r="AM40" s="478">
        <v>1</v>
      </c>
      <c r="AN40" s="476" t="s">
        <v>215</v>
      </c>
      <c r="AO40" s="476" t="s">
        <v>216</v>
      </c>
      <c r="AP40" s="1340">
        <f t="shared" si="11"/>
        <v>0</v>
      </c>
      <c r="AQ40" s="1340"/>
      <c r="AR40" s="1340"/>
      <c r="AS40" s="1340"/>
      <c r="AT40" s="484" t="s">
        <v>213</v>
      </c>
      <c r="AU40" s="1343" t="str">
        <f ca="1">IF((ROW()-8)&lt;=MAX(⑤入力シート2!$AV$6:$AV$1085),INDEX(⑤入力シート2!AT$6:AT$1085,MATCH(ROW()-8,⑤入力シート2!$AV$6:$AV$1085,0)),"")</f>
        <v/>
      </c>
      <c r="AV40" s="1344"/>
      <c r="AW40" s="1344"/>
      <c r="AX40" s="476" t="s">
        <v>213</v>
      </c>
      <c r="AY40" s="476" t="s">
        <v>214</v>
      </c>
      <c r="AZ40" s="477" t="str">
        <f ca="1">IF((ROW()-8)&lt;=MAX(⑤入力シート2!$AV$6:$AV$1085),INDEX(⑤入力シート2!AU$6:AU$1085,MATCH(ROW()-8,⑤入力シート2!$AV$6:$AV$1085,0)),"")</f>
        <v/>
      </c>
      <c r="BA40" s="476" t="s">
        <v>89</v>
      </c>
      <c r="BB40" s="476" t="s">
        <v>214</v>
      </c>
      <c r="BC40" s="478">
        <v>1</v>
      </c>
      <c r="BD40" s="476" t="s">
        <v>215</v>
      </c>
      <c r="BE40" s="476" t="s">
        <v>216</v>
      </c>
      <c r="BF40" s="1340" t="str">
        <f t="shared" ca="1" si="12"/>
        <v/>
      </c>
      <c r="BG40" s="1340"/>
      <c r="BH40" s="1340"/>
      <c r="BI40" s="1340"/>
      <c r="BJ40" s="479" t="s">
        <v>213</v>
      </c>
      <c r="BK40" s="1341"/>
      <c r="BL40" s="1342"/>
      <c r="BM40" s="1342"/>
      <c r="BN40" s="476" t="s">
        <v>213</v>
      </c>
      <c r="BO40" s="476" t="s">
        <v>214</v>
      </c>
      <c r="BP40" s="524"/>
      <c r="BQ40" s="476" t="s">
        <v>89</v>
      </c>
      <c r="BR40" s="476" t="s">
        <v>214</v>
      </c>
      <c r="BS40" s="478">
        <v>1</v>
      </c>
      <c r="BT40" s="476" t="s">
        <v>215</v>
      </c>
      <c r="BU40" s="476" t="s">
        <v>216</v>
      </c>
      <c r="BV40" s="1340">
        <f t="shared" si="13"/>
        <v>0</v>
      </c>
      <c r="BW40" s="1340"/>
      <c r="BX40" s="1340"/>
      <c r="BY40" s="1340"/>
      <c r="BZ40" s="479" t="s">
        <v>213</v>
      </c>
      <c r="CA40" s="342" t="str">
        <f t="shared" ca="1" si="14"/>
        <v/>
      </c>
      <c r="CB40" s="343">
        <f t="shared" si="15"/>
        <v>0</v>
      </c>
      <c r="CC40" s="511"/>
      <c r="CD40" s="511"/>
    </row>
    <row r="41" spans="1:82" ht="26.1" customHeight="1">
      <c r="A41" s="340">
        <v>33</v>
      </c>
      <c r="B41" s="1351" t="str">
        <f ca="1">IF((ROW()-8)&lt;=MAX(⑤入力シート2!$AV$6:$AV$1085),IF(INDIRECT("⑤入力シート2!C"&amp;(INDEX(⑤入力シート2!AO$6:AO$1085,MATCH(ROW()-8,⑤入力シート2!$AV$6:$AV$1085,0))+1)*3)="","",INDIRECT("⑤入力シート2!C"&amp;(INDEX(⑤入力シート2!AO$6:AO$1085,MATCH(ROW()-8,⑤入力シート2!$AV$6:$AV$1085,0))+1)*3)),"")</f>
        <v/>
      </c>
      <c r="C41" s="1352"/>
      <c r="D41" s="1352"/>
      <c r="E41" s="1352"/>
      <c r="F41" s="1352"/>
      <c r="G41" s="1347" t="str">
        <f ca="1">IF((ROW()-8)&lt;=MAX(⑤入力シート2!$AV$6:$AV$1085),IF(INDIRECT("⑤入力シート2!E"&amp;(INDEX(⑤入力シート2!AO$6:AO$1085,MATCH(ROW()-8,⑤入力シート2!$AV$6:$AV$1085,0))+1)*3)="","",INDIRECT("⑤入力シート2!E"&amp;(INDEX(⑤入力シート2!AO$6:AO$1085,MATCH(ROW()-8,⑤入力シート2!$AV$6:$AV$1085,0))+1)*3)),"")</f>
        <v/>
      </c>
      <c r="H41" s="1348"/>
      <c r="I41" s="1349"/>
      <c r="J41" s="341" t="str">
        <f ca="1">IF((ROW()-8)&lt;=MAX(⑤入力シート2!$AV$6:$AV$1085),IF(INDIRECT("⑤入力シート2!F"&amp;(INDEX(⑤入力シート2!AO$6:AO$1085,MATCH(ROW()-8,⑤入力シート2!$AV$6:$AV$1085,0))+1)*3)="","",INDIRECT("⑤入力シート2!F"&amp;(INDEX(⑤入力シート2!AO$6:AO$1085,MATCH(ROW()-8,⑤入力シート2!$AV$6:$AV$1085,0))+1)*3)),"")</f>
        <v/>
      </c>
      <c r="K41" s="1347" t="str">
        <f ca="1">IF((ROW()-8)&lt;=MAX(⑤入力シート2!$AV$6:$AV$1085),IF(INDEX(⑤入力シート2!AP$6:AP$1085,MATCH(ROW()-8,⑤入力シート2!$AV$6:$AV$1085,0))=1,"基本給",IF(INDEX(⑤入力シート2!AP$6:AP$1085,MATCH(ROW()-8,⑤入力シート2!$AV$6:$AV$1085,0))=2,"手当","残")),"")</f>
        <v/>
      </c>
      <c r="L41" s="1348"/>
      <c r="M41" s="1348"/>
      <c r="N41" s="1349"/>
      <c r="O41" s="1343" t="str">
        <f ca="1">IF((ROW()-8)&lt;=MAX(⑤入力シート2!$AV$6:$AV$1085),INDEX(⑤入力シート2!AR$6:AR$1085,MATCH(ROW()-8,⑤入力シート2!$AV$6:$AV$1085,0)),"")</f>
        <v/>
      </c>
      <c r="P41" s="1344"/>
      <c r="Q41" s="1344"/>
      <c r="R41" s="476" t="s">
        <v>213</v>
      </c>
      <c r="S41" s="476" t="s">
        <v>214</v>
      </c>
      <c r="T41" s="477" t="str">
        <f ca="1">IF((ROW()-8)&lt;=MAX(⑤入力シート2!$AV$6:$AV$1085),INDEX(⑤入力シート2!AS$6:AS$1085,MATCH(ROW()-8,⑤入力シート2!$AV$6:$AV$1085,0)),"")</f>
        <v/>
      </c>
      <c r="U41" s="476" t="s">
        <v>89</v>
      </c>
      <c r="V41" s="476" t="s">
        <v>214</v>
      </c>
      <c r="W41" s="478">
        <v>1</v>
      </c>
      <c r="X41" s="476" t="s">
        <v>215</v>
      </c>
      <c r="Y41" s="476" t="s">
        <v>216</v>
      </c>
      <c r="Z41" s="1340" t="str">
        <f t="shared" ca="1" si="10"/>
        <v/>
      </c>
      <c r="AA41" s="1340"/>
      <c r="AB41" s="1340"/>
      <c r="AC41" s="1340"/>
      <c r="AD41" s="479" t="s">
        <v>213</v>
      </c>
      <c r="AE41" s="1341"/>
      <c r="AF41" s="1342"/>
      <c r="AG41" s="1342"/>
      <c r="AH41" s="476" t="s">
        <v>213</v>
      </c>
      <c r="AI41" s="476" t="s">
        <v>214</v>
      </c>
      <c r="AJ41" s="524"/>
      <c r="AK41" s="476" t="s">
        <v>89</v>
      </c>
      <c r="AL41" s="476" t="s">
        <v>214</v>
      </c>
      <c r="AM41" s="478">
        <v>1</v>
      </c>
      <c r="AN41" s="476" t="s">
        <v>215</v>
      </c>
      <c r="AO41" s="476" t="s">
        <v>216</v>
      </c>
      <c r="AP41" s="1340">
        <f t="shared" si="11"/>
        <v>0</v>
      </c>
      <c r="AQ41" s="1340"/>
      <c r="AR41" s="1340"/>
      <c r="AS41" s="1340"/>
      <c r="AT41" s="484" t="s">
        <v>213</v>
      </c>
      <c r="AU41" s="1343" t="str">
        <f ca="1">IF((ROW()-8)&lt;=MAX(⑤入力シート2!$AV$6:$AV$1085),INDEX(⑤入力シート2!AT$6:AT$1085,MATCH(ROW()-8,⑤入力シート2!$AV$6:$AV$1085,0)),"")</f>
        <v/>
      </c>
      <c r="AV41" s="1344"/>
      <c r="AW41" s="1344"/>
      <c r="AX41" s="476" t="s">
        <v>213</v>
      </c>
      <c r="AY41" s="476" t="s">
        <v>214</v>
      </c>
      <c r="AZ41" s="477" t="str">
        <f ca="1">IF((ROW()-8)&lt;=MAX(⑤入力シート2!$AV$6:$AV$1085),INDEX(⑤入力シート2!AU$6:AU$1085,MATCH(ROW()-8,⑤入力シート2!$AV$6:$AV$1085,0)),"")</f>
        <v/>
      </c>
      <c r="BA41" s="476" t="s">
        <v>89</v>
      </c>
      <c r="BB41" s="476" t="s">
        <v>214</v>
      </c>
      <c r="BC41" s="478">
        <v>1</v>
      </c>
      <c r="BD41" s="476" t="s">
        <v>215</v>
      </c>
      <c r="BE41" s="476" t="s">
        <v>216</v>
      </c>
      <c r="BF41" s="1340" t="str">
        <f t="shared" ca="1" si="12"/>
        <v/>
      </c>
      <c r="BG41" s="1340"/>
      <c r="BH41" s="1340"/>
      <c r="BI41" s="1340"/>
      <c r="BJ41" s="479" t="s">
        <v>213</v>
      </c>
      <c r="BK41" s="1341"/>
      <c r="BL41" s="1342"/>
      <c r="BM41" s="1342"/>
      <c r="BN41" s="476" t="s">
        <v>213</v>
      </c>
      <c r="BO41" s="476" t="s">
        <v>214</v>
      </c>
      <c r="BP41" s="524"/>
      <c r="BQ41" s="476" t="s">
        <v>89</v>
      </c>
      <c r="BR41" s="476" t="s">
        <v>214</v>
      </c>
      <c r="BS41" s="478">
        <v>1</v>
      </c>
      <c r="BT41" s="476" t="s">
        <v>215</v>
      </c>
      <c r="BU41" s="476" t="s">
        <v>216</v>
      </c>
      <c r="BV41" s="1340">
        <f t="shared" si="13"/>
        <v>0</v>
      </c>
      <c r="BW41" s="1340"/>
      <c r="BX41" s="1340"/>
      <c r="BY41" s="1340"/>
      <c r="BZ41" s="479" t="s">
        <v>213</v>
      </c>
      <c r="CA41" s="342" t="str">
        <f t="shared" ca="1" si="14"/>
        <v/>
      </c>
      <c r="CB41" s="343">
        <f t="shared" si="15"/>
        <v>0</v>
      </c>
      <c r="CC41" s="511"/>
      <c r="CD41" s="511"/>
    </row>
    <row r="42" spans="1:82" ht="26.1" customHeight="1">
      <c r="A42" s="340">
        <v>34</v>
      </c>
      <c r="B42" s="1351" t="str">
        <f ca="1">IF((ROW()-8)&lt;=MAX(⑤入力シート2!$AV$6:$AV$1085),IF(INDIRECT("⑤入力シート2!C"&amp;(INDEX(⑤入力シート2!AO$6:AO$1085,MATCH(ROW()-8,⑤入力シート2!$AV$6:$AV$1085,0))+1)*3)="","",INDIRECT("⑤入力シート2!C"&amp;(INDEX(⑤入力シート2!AO$6:AO$1085,MATCH(ROW()-8,⑤入力シート2!$AV$6:$AV$1085,0))+1)*3)),"")</f>
        <v/>
      </c>
      <c r="C42" s="1352"/>
      <c r="D42" s="1352"/>
      <c r="E42" s="1352"/>
      <c r="F42" s="1352"/>
      <c r="G42" s="1347" t="str">
        <f ca="1">IF((ROW()-8)&lt;=MAX(⑤入力シート2!$AV$6:$AV$1085),IF(INDIRECT("⑤入力シート2!E"&amp;(INDEX(⑤入力シート2!AO$6:AO$1085,MATCH(ROW()-8,⑤入力シート2!$AV$6:$AV$1085,0))+1)*3)="","",INDIRECT("⑤入力シート2!E"&amp;(INDEX(⑤入力シート2!AO$6:AO$1085,MATCH(ROW()-8,⑤入力シート2!$AV$6:$AV$1085,0))+1)*3)),"")</f>
        <v/>
      </c>
      <c r="H42" s="1348"/>
      <c r="I42" s="1349"/>
      <c r="J42" s="341" t="str">
        <f ca="1">IF((ROW()-8)&lt;=MAX(⑤入力シート2!$AV$6:$AV$1085),IF(INDIRECT("⑤入力シート2!F"&amp;(INDEX(⑤入力シート2!AO$6:AO$1085,MATCH(ROW()-8,⑤入力シート2!$AV$6:$AV$1085,0))+1)*3)="","",INDIRECT("⑤入力シート2!F"&amp;(INDEX(⑤入力シート2!AO$6:AO$1085,MATCH(ROW()-8,⑤入力シート2!$AV$6:$AV$1085,0))+1)*3)),"")</f>
        <v/>
      </c>
      <c r="K42" s="1347" t="str">
        <f ca="1">IF((ROW()-8)&lt;=MAX(⑤入力シート2!$AV$6:$AV$1085),IF(INDEX(⑤入力シート2!AP$6:AP$1085,MATCH(ROW()-8,⑤入力シート2!$AV$6:$AV$1085,0))=1,"基本給",IF(INDEX(⑤入力シート2!AP$6:AP$1085,MATCH(ROW()-8,⑤入力シート2!$AV$6:$AV$1085,0))=2,"手当","残")),"")</f>
        <v/>
      </c>
      <c r="L42" s="1348"/>
      <c r="M42" s="1348"/>
      <c r="N42" s="1349"/>
      <c r="O42" s="1343" t="str">
        <f ca="1">IF((ROW()-8)&lt;=MAX(⑤入力シート2!$AV$6:$AV$1085),INDEX(⑤入力シート2!AR$6:AR$1085,MATCH(ROW()-8,⑤入力シート2!$AV$6:$AV$1085,0)),"")</f>
        <v/>
      </c>
      <c r="P42" s="1344"/>
      <c r="Q42" s="1344"/>
      <c r="R42" s="476" t="s">
        <v>213</v>
      </c>
      <c r="S42" s="476" t="s">
        <v>214</v>
      </c>
      <c r="T42" s="477" t="str">
        <f ca="1">IF((ROW()-8)&lt;=MAX(⑤入力シート2!$AV$6:$AV$1085),INDEX(⑤入力シート2!AS$6:AS$1085,MATCH(ROW()-8,⑤入力シート2!$AV$6:$AV$1085,0)),"")</f>
        <v/>
      </c>
      <c r="U42" s="476" t="s">
        <v>89</v>
      </c>
      <c r="V42" s="476" t="s">
        <v>214</v>
      </c>
      <c r="W42" s="478">
        <v>1</v>
      </c>
      <c r="X42" s="476" t="s">
        <v>215</v>
      </c>
      <c r="Y42" s="476" t="s">
        <v>216</v>
      </c>
      <c r="Z42" s="1340" t="str">
        <f t="shared" ca="1" si="10"/>
        <v/>
      </c>
      <c r="AA42" s="1340"/>
      <c r="AB42" s="1340"/>
      <c r="AC42" s="1340"/>
      <c r="AD42" s="479" t="s">
        <v>213</v>
      </c>
      <c r="AE42" s="1341"/>
      <c r="AF42" s="1342"/>
      <c r="AG42" s="1342"/>
      <c r="AH42" s="476" t="s">
        <v>213</v>
      </c>
      <c r="AI42" s="476" t="s">
        <v>214</v>
      </c>
      <c r="AJ42" s="524"/>
      <c r="AK42" s="476" t="s">
        <v>89</v>
      </c>
      <c r="AL42" s="476" t="s">
        <v>214</v>
      </c>
      <c r="AM42" s="478">
        <v>1</v>
      </c>
      <c r="AN42" s="476" t="s">
        <v>215</v>
      </c>
      <c r="AO42" s="476" t="s">
        <v>216</v>
      </c>
      <c r="AP42" s="1340">
        <f t="shared" si="11"/>
        <v>0</v>
      </c>
      <c r="AQ42" s="1340"/>
      <c r="AR42" s="1340"/>
      <c r="AS42" s="1340"/>
      <c r="AT42" s="484" t="s">
        <v>213</v>
      </c>
      <c r="AU42" s="1343" t="str">
        <f ca="1">IF((ROW()-8)&lt;=MAX(⑤入力シート2!$AV$6:$AV$1085),INDEX(⑤入力シート2!AT$6:AT$1085,MATCH(ROW()-8,⑤入力シート2!$AV$6:$AV$1085,0)),"")</f>
        <v/>
      </c>
      <c r="AV42" s="1344"/>
      <c r="AW42" s="1344"/>
      <c r="AX42" s="476" t="s">
        <v>213</v>
      </c>
      <c r="AY42" s="476" t="s">
        <v>214</v>
      </c>
      <c r="AZ42" s="477" t="str">
        <f ca="1">IF((ROW()-8)&lt;=MAX(⑤入力シート2!$AV$6:$AV$1085),INDEX(⑤入力シート2!AU$6:AU$1085,MATCH(ROW()-8,⑤入力シート2!$AV$6:$AV$1085,0)),"")</f>
        <v/>
      </c>
      <c r="BA42" s="476" t="s">
        <v>89</v>
      </c>
      <c r="BB42" s="476" t="s">
        <v>214</v>
      </c>
      <c r="BC42" s="478">
        <v>1</v>
      </c>
      <c r="BD42" s="476" t="s">
        <v>215</v>
      </c>
      <c r="BE42" s="476" t="s">
        <v>216</v>
      </c>
      <c r="BF42" s="1340" t="str">
        <f t="shared" ca="1" si="12"/>
        <v/>
      </c>
      <c r="BG42" s="1340"/>
      <c r="BH42" s="1340"/>
      <c r="BI42" s="1340"/>
      <c r="BJ42" s="479" t="s">
        <v>213</v>
      </c>
      <c r="BK42" s="1341"/>
      <c r="BL42" s="1342"/>
      <c r="BM42" s="1342"/>
      <c r="BN42" s="476" t="s">
        <v>213</v>
      </c>
      <c r="BO42" s="476" t="s">
        <v>214</v>
      </c>
      <c r="BP42" s="524"/>
      <c r="BQ42" s="476" t="s">
        <v>89</v>
      </c>
      <c r="BR42" s="476" t="s">
        <v>214</v>
      </c>
      <c r="BS42" s="478">
        <v>1</v>
      </c>
      <c r="BT42" s="476" t="s">
        <v>215</v>
      </c>
      <c r="BU42" s="476" t="s">
        <v>216</v>
      </c>
      <c r="BV42" s="1340">
        <f t="shared" si="13"/>
        <v>0</v>
      </c>
      <c r="BW42" s="1340"/>
      <c r="BX42" s="1340"/>
      <c r="BY42" s="1340"/>
      <c r="BZ42" s="479" t="s">
        <v>213</v>
      </c>
      <c r="CA42" s="342" t="str">
        <f t="shared" ca="1" si="14"/>
        <v/>
      </c>
      <c r="CB42" s="343">
        <f t="shared" si="15"/>
        <v>0</v>
      </c>
      <c r="CC42" s="511"/>
      <c r="CD42" s="511"/>
    </row>
    <row r="43" spans="1:82" ht="26.1" customHeight="1">
      <c r="A43" s="340">
        <v>35</v>
      </c>
      <c r="B43" s="1351" t="str">
        <f ca="1">IF((ROW()-8)&lt;=MAX(⑤入力シート2!$AV$6:$AV$1085),IF(INDIRECT("⑤入力シート2!C"&amp;(INDEX(⑤入力シート2!AO$6:AO$1085,MATCH(ROW()-8,⑤入力シート2!$AV$6:$AV$1085,0))+1)*3)="","",INDIRECT("⑤入力シート2!C"&amp;(INDEX(⑤入力シート2!AO$6:AO$1085,MATCH(ROW()-8,⑤入力シート2!$AV$6:$AV$1085,0))+1)*3)),"")</f>
        <v/>
      </c>
      <c r="C43" s="1352"/>
      <c r="D43" s="1352"/>
      <c r="E43" s="1352"/>
      <c r="F43" s="1352"/>
      <c r="G43" s="1347" t="str">
        <f ca="1">IF((ROW()-8)&lt;=MAX(⑤入力シート2!$AV$6:$AV$1085),IF(INDIRECT("⑤入力シート2!E"&amp;(INDEX(⑤入力シート2!AO$6:AO$1085,MATCH(ROW()-8,⑤入力シート2!$AV$6:$AV$1085,0))+1)*3)="","",INDIRECT("⑤入力シート2!E"&amp;(INDEX(⑤入力シート2!AO$6:AO$1085,MATCH(ROW()-8,⑤入力シート2!$AV$6:$AV$1085,0))+1)*3)),"")</f>
        <v/>
      </c>
      <c r="H43" s="1348"/>
      <c r="I43" s="1349"/>
      <c r="J43" s="341" t="str">
        <f ca="1">IF((ROW()-8)&lt;=MAX(⑤入力シート2!$AV$6:$AV$1085),IF(INDIRECT("⑤入力シート2!F"&amp;(INDEX(⑤入力シート2!AO$6:AO$1085,MATCH(ROW()-8,⑤入力シート2!$AV$6:$AV$1085,0))+1)*3)="","",INDIRECT("⑤入力シート2!F"&amp;(INDEX(⑤入力シート2!AO$6:AO$1085,MATCH(ROW()-8,⑤入力シート2!$AV$6:$AV$1085,0))+1)*3)),"")</f>
        <v/>
      </c>
      <c r="K43" s="1347" t="str">
        <f ca="1">IF((ROW()-8)&lt;=MAX(⑤入力シート2!$AV$6:$AV$1085),IF(INDEX(⑤入力シート2!AP$6:AP$1085,MATCH(ROW()-8,⑤入力シート2!$AV$6:$AV$1085,0))=1,"基本給",IF(INDEX(⑤入力シート2!AP$6:AP$1085,MATCH(ROW()-8,⑤入力シート2!$AV$6:$AV$1085,0))=2,"手当","残")),"")</f>
        <v/>
      </c>
      <c r="L43" s="1348"/>
      <c r="M43" s="1348"/>
      <c r="N43" s="1349"/>
      <c r="O43" s="1343" t="str">
        <f ca="1">IF((ROW()-8)&lt;=MAX(⑤入力シート2!$AV$6:$AV$1085),INDEX(⑤入力シート2!AR$6:AR$1085,MATCH(ROW()-8,⑤入力シート2!$AV$6:$AV$1085,0)),"")</f>
        <v/>
      </c>
      <c r="P43" s="1344"/>
      <c r="Q43" s="1344"/>
      <c r="R43" s="476" t="s">
        <v>213</v>
      </c>
      <c r="S43" s="476" t="s">
        <v>214</v>
      </c>
      <c r="T43" s="477" t="str">
        <f ca="1">IF((ROW()-8)&lt;=MAX(⑤入力シート2!$AV$6:$AV$1085),INDEX(⑤入力シート2!AS$6:AS$1085,MATCH(ROW()-8,⑤入力シート2!$AV$6:$AV$1085,0)),"")</f>
        <v/>
      </c>
      <c r="U43" s="476" t="s">
        <v>89</v>
      </c>
      <c r="V43" s="476" t="s">
        <v>214</v>
      </c>
      <c r="W43" s="478">
        <v>1</v>
      </c>
      <c r="X43" s="476" t="s">
        <v>215</v>
      </c>
      <c r="Y43" s="476" t="s">
        <v>216</v>
      </c>
      <c r="Z43" s="1340" t="str">
        <f t="shared" ca="1" si="6"/>
        <v/>
      </c>
      <c r="AA43" s="1340"/>
      <c r="AB43" s="1340"/>
      <c r="AC43" s="1340"/>
      <c r="AD43" s="479" t="s">
        <v>213</v>
      </c>
      <c r="AE43" s="1341"/>
      <c r="AF43" s="1342"/>
      <c r="AG43" s="1342"/>
      <c r="AH43" s="476" t="s">
        <v>213</v>
      </c>
      <c r="AI43" s="476" t="s">
        <v>214</v>
      </c>
      <c r="AJ43" s="524"/>
      <c r="AK43" s="476" t="s">
        <v>89</v>
      </c>
      <c r="AL43" s="476" t="s">
        <v>214</v>
      </c>
      <c r="AM43" s="478">
        <v>1</v>
      </c>
      <c r="AN43" s="476" t="s">
        <v>215</v>
      </c>
      <c r="AO43" s="476" t="s">
        <v>216</v>
      </c>
      <c r="AP43" s="1340">
        <f t="shared" si="7"/>
        <v>0</v>
      </c>
      <c r="AQ43" s="1340"/>
      <c r="AR43" s="1340"/>
      <c r="AS43" s="1340"/>
      <c r="AT43" s="484" t="s">
        <v>213</v>
      </c>
      <c r="AU43" s="1343" t="str">
        <f ca="1">IF((ROW()-8)&lt;=MAX(⑤入力シート2!$AV$6:$AV$1085),INDEX(⑤入力シート2!AT$6:AT$1085,MATCH(ROW()-8,⑤入力シート2!$AV$6:$AV$1085,0)),"")</f>
        <v/>
      </c>
      <c r="AV43" s="1344"/>
      <c r="AW43" s="1344"/>
      <c r="AX43" s="476" t="s">
        <v>213</v>
      </c>
      <c r="AY43" s="476" t="s">
        <v>214</v>
      </c>
      <c r="AZ43" s="477" t="str">
        <f ca="1">IF((ROW()-8)&lt;=MAX(⑤入力シート2!$AV$6:$AV$1085),INDEX(⑤入力シート2!AU$6:AU$1085,MATCH(ROW()-8,⑤入力シート2!$AV$6:$AV$1085,0)),"")</f>
        <v/>
      </c>
      <c r="BA43" s="476" t="s">
        <v>89</v>
      </c>
      <c r="BB43" s="476" t="s">
        <v>214</v>
      </c>
      <c r="BC43" s="478">
        <v>1</v>
      </c>
      <c r="BD43" s="476" t="s">
        <v>215</v>
      </c>
      <c r="BE43" s="476" t="s">
        <v>216</v>
      </c>
      <c r="BF43" s="1340" t="str">
        <f t="shared" ca="1" si="4"/>
        <v/>
      </c>
      <c r="BG43" s="1340"/>
      <c r="BH43" s="1340"/>
      <c r="BI43" s="1340"/>
      <c r="BJ43" s="479" t="s">
        <v>213</v>
      </c>
      <c r="BK43" s="1341"/>
      <c r="BL43" s="1342"/>
      <c r="BM43" s="1342"/>
      <c r="BN43" s="476" t="s">
        <v>213</v>
      </c>
      <c r="BO43" s="476" t="s">
        <v>214</v>
      </c>
      <c r="BP43" s="524"/>
      <c r="BQ43" s="476" t="s">
        <v>89</v>
      </c>
      <c r="BR43" s="476" t="s">
        <v>214</v>
      </c>
      <c r="BS43" s="478">
        <v>1</v>
      </c>
      <c r="BT43" s="476" t="s">
        <v>215</v>
      </c>
      <c r="BU43" s="476" t="s">
        <v>216</v>
      </c>
      <c r="BV43" s="1340">
        <f t="shared" si="5"/>
        <v>0</v>
      </c>
      <c r="BW43" s="1340"/>
      <c r="BX43" s="1340"/>
      <c r="BY43" s="1340"/>
      <c r="BZ43" s="479" t="s">
        <v>213</v>
      </c>
      <c r="CA43" s="342" t="str">
        <f t="shared" ca="1" si="8"/>
        <v/>
      </c>
      <c r="CB43" s="343">
        <f t="shared" si="9"/>
        <v>0</v>
      </c>
      <c r="CC43" s="511"/>
      <c r="CD43" s="511"/>
    </row>
    <row r="44" spans="1:82" ht="26.1" customHeight="1">
      <c r="A44" s="340">
        <v>36</v>
      </c>
      <c r="B44" s="1351" t="str">
        <f ca="1">IF((ROW()-8)&lt;=MAX(⑤入力シート2!$AV$6:$AV$1085),IF(INDIRECT("⑤入力シート2!C"&amp;(INDEX(⑤入力シート2!AO$6:AO$1085,MATCH(ROW()-8,⑤入力シート2!$AV$6:$AV$1085,0))+1)*3)="","",INDIRECT("⑤入力シート2!C"&amp;(INDEX(⑤入力シート2!AO$6:AO$1085,MATCH(ROW()-8,⑤入力シート2!$AV$6:$AV$1085,0))+1)*3)),"")</f>
        <v/>
      </c>
      <c r="C44" s="1352"/>
      <c r="D44" s="1352"/>
      <c r="E44" s="1352"/>
      <c r="F44" s="1352"/>
      <c r="G44" s="1347" t="str">
        <f ca="1">IF((ROW()-8)&lt;=MAX(⑤入力シート2!$AV$6:$AV$1085),IF(INDIRECT("⑤入力シート2!E"&amp;(INDEX(⑤入力シート2!AO$6:AO$1085,MATCH(ROW()-8,⑤入力シート2!$AV$6:$AV$1085,0))+1)*3)="","",INDIRECT("⑤入力シート2!E"&amp;(INDEX(⑤入力シート2!AO$6:AO$1085,MATCH(ROW()-8,⑤入力シート2!$AV$6:$AV$1085,0))+1)*3)),"")</f>
        <v/>
      </c>
      <c r="H44" s="1348"/>
      <c r="I44" s="1349"/>
      <c r="J44" s="341" t="str">
        <f ca="1">IF((ROW()-8)&lt;=MAX(⑤入力シート2!$AV$6:$AV$1085),IF(INDIRECT("⑤入力シート2!F"&amp;(INDEX(⑤入力シート2!AO$6:AO$1085,MATCH(ROW()-8,⑤入力シート2!$AV$6:$AV$1085,0))+1)*3)="","",INDIRECT("⑤入力シート2!F"&amp;(INDEX(⑤入力シート2!AO$6:AO$1085,MATCH(ROW()-8,⑤入力シート2!$AV$6:$AV$1085,0))+1)*3)),"")</f>
        <v/>
      </c>
      <c r="K44" s="1347" t="str">
        <f ca="1">IF((ROW()-8)&lt;=MAX(⑤入力シート2!$AV$6:$AV$1085),IF(INDEX(⑤入力シート2!AP$6:AP$1085,MATCH(ROW()-8,⑤入力シート2!$AV$6:$AV$1085,0))=1,"基本給",IF(INDEX(⑤入力シート2!AP$6:AP$1085,MATCH(ROW()-8,⑤入力シート2!$AV$6:$AV$1085,0))=2,"手当","残")),"")</f>
        <v/>
      </c>
      <c r="L44" s="1348"/>
      <c r="M44" s="1348"/>
      <c r="N44" s="1349"/>
      <c r="O44" s="1343" t="str">
        <f ca="1">IF((ROW()-8)&lt;=MAX(⑤入力シート2!$AV$6:$AV$1085),INDEX(⑤入力シート2!AR$6:AR$1085,MATCH(ROW()-8,⑤入力シート2!$AV$6:$AV$1085,0)),"")</f>
        <v/>
      </c>
      <c r="P44" s="1344"/>
      <c r="Q44" s="1344"/>
      <c r="R44" s="476" t="s">
        <v>213</v>
      </c>
      <c r="S44" s="476" t="s">
        <v>214</v>
      </c>
      <c r="T44" s="477" t="str">
        <f ca="1">IF((ROW()-8)&lt;=MAX(⑤入力シート2!$AV$6:$AV$1085),INDEX(⑤入力シート2!AS$6:AS$1085,MATCH(ROW()-8,⑤入力シート2!$AV$6:$AV$1085,0)),"")</f>
        <v/>
      </c>
      <c r="U44" s="476" t="s">
        <v>89</v>
      </c>
      <c r="V44" s="476" t="s">
        <v>214</v>
      </c>
      <c r="W44" s="478">
        <v>1</v>
      </c>
      <c r="X44" s="476" t="s">
        <v>215</v>
      </c>
      <c r="Y44" s="476" t="s">
        <v>216</v>
      </c>
      <c r="Z44" s="1340" t="str">
        <f t="shared" ca="1" si="6"/>
        <v/>
      </c>
      <c r="AA44" s="1340"/>
      <c r="AB44" s="1340"/>
      <c r="AC44" s="1340"/>
      <c r="AD44" s="479" t="s">
        <v>213</v>
      </c>
      <c r="AE44" s="1341"/>
      <c r="AF44" s="1342"/>
      <c r="AG44" s="1342"/>
      <c r="AH44" s="476" t="s">
        <v>213</v>
      </c>
      <c r="AI44" s="476" t="s">
        <v>214</v>
      </c>
      <c r="AJ44" s="524"/>
      <c r="AK44" s="476" t="s">
        <v>89</v>
      </c>
      <c r="AL44" s="476" t="s">
        <v>214</v>
      </c>
      <c r="AM44" s="478">
        <v>1</v>
      </c>
      <c r="AN44" s="476" t="s">
        <v>215</v>
      </c>
      <c r="AO44" s="476" t="s">
        <v>216</v>
      </c>
      <c r="AP44" s="1340">
        <f t="shared" si="7"/>
        <v>0</v>
      </c>
      <c r="AQ44" s="1340"/>
      <c r="AR44" s="1340"/>
      <c r="AS44" s="1340"/>
      <c r="AT44" s="484" t="s">
        <v>213</v>
      </c>
      <c r="AU44" s="1343" t="str">
        <f ca="1">IF((ROW()-8)&lt;=MAX(⑤入力シート2!$AV$6:$AV$1085),INDEX(⑤入力シート2!AT$6:AT$1085,MATCH(ROW()-8,⑤入力シート2!$AV$6:$AV$1085,0)),"")</f>
        <v/>
      </c>
      <c r="AV44" s="1344"/>
      <c r="AW44" s="1344"/>
      <c r="AX44" s="476" t="s">
        <v>213</v>
      </c>
      <c r="AY44" s="476" t="s">
        <v>214</v>
      </c>
      <c r="AZ44" s="477" t="str">
        <f ca="1">IF((ROW()-8)&lt;=MAX(⑤入力シート2!$AV$6:$AV$1085),INDEX(⑤入力シート2!AU$6:AU$1085,MATCH(ROW()-8,⑤入力シート2!$AV$6:$AV$1085,0)),"")</f>
        <v/>
      </c>
      <c r="BA44" s="476" t="s">
        <v>89</v>
      </c>
      <c r="BB44" s="476" t="s">
        <v>214</v>
      </c>
      <c r="BC44" s="478">
        <v>1</v>
      </c>
      <c r="BD44" s="476" t="s">
        <v>215</v>
      </c>
      <c r="BE44" s="476" t="s">
        <v>216</v>
      </c>
      <c r="BF44" s="1340" t="str">
        <f t="shared" ca="1" si="4"/>
        <v/>
      </c>
      <c r="BG44" s="1340"/>
      <c r="BH44" s="1340"/>
      <c r="BI44" s="1340"/>
      <c r="BJ44" s="479" t="s">
        <v>213</v>
      </c>
      <c r="BK44" s="1341"/>
      <c r="BL44" s="1342"/>
      <c r="BM44" s="1342"/>
      <c r="BN44" s="476" t="s">
        <v>213</v>
      </c>
      <c r="BO44" s="476" t="s">
        <v>214</v>
      </c>
      <c r="BP44" s="524"/>
      <c r="BQ44" s="476" t="s">
        <v>89</v>
      </c>
      <c r="BR44" s="476" t="s">
        <v>214</v>
      </c>
      <c r="BS44" s="478">
        <v>1</v>
      </c>
      <c r="BT44" s="476" t="s">
        <v>215</v>
      </c>
      <c r="BU44" s="476" t="s">
        <v>216</v>
      </c>
      <c r="BV44" s="1340">
        <f t="shared" si="5"/>
        <v>0</v>
      </c>
      <c r="BW44" s="1340"/>
      <c r="BX44" s="1340"/>
      <c r="BY44" s="1340"/>
      <c r="BZ44" s="479" t="s">
        <v>213</v>
      </c>
      <c r="CA44" s="342" t="str">
        <f t="shared" ca="1" si="8"/>
        <v/>
      </c>
      <c r="CB44" s="343">
        <f t="shared" si="9"/>
        <v>0</v>
      </c>
      <c r="CC44" s="511"/>
      <c r="CD44" s="511"/>
    </row>
    <row r="45" spans="1:82" ht="26.1" customHeight="1">
      <c r="A45" s="340">
        <v>37</v>
      </c>
      <c r="B45" s="1351" t="str">
        <f ca="1">IF((ROW()-8)&lt;=MAX(⑤入力シート2!$AV$6:$AV$1085),IF(INDIRECT("⑤入力シート2!C"&amp;(INDEX(⑤入力シート2!AO$6:AO$1085,MATCH(ROW()-8,⑤入力シート2!$AV$6:$AV$1085,0))+1)*3)="","",INDIRECT("⑤入力シート2!C"&amp;(INDEX(⑤入力シート2!AO$6:AO$1085,MATCH(ROW()-8,⑤入力シート2!$AV$6:$AV$1085,0))+1)*3)),"")</f>
        <v/>
      </c>
      <c r="C45" s="1352"/>
      <c r="D45" s="1352"/>
      <c r="E45" s="1352"/>
      <c r="F45" s="1352"/>
      <c r="G45" s="1347" t="str">
        <f ca="1">IF((ROW()-8)&lt;=MAX(⑤入力シート2!$AV$6:$AV$1085),IF(INDIRECT("⑤入力シート2!E"&amp;(INDEX(⑤入力シート2!AO$6:AO$1085,MATCH(ROW()-8,⑤入力シート2!$AV$6:$AV$1085,0))+1)*3)="","",INDIRECT("⑤入力シート2!E"&amp;(INDEX(⑤入力シート2!AO$6:AO$1085,MATCH(ROW()-8,⑤入力シート2!$AV$6:$AV$1085,0))+1)*3)),"")</f>
        <v/>
      </c>
      <c r="H45" s="1348"/>
      <c r="I45" s="1349"/>
      <c r="J45" s="341" t="str">
        <f ca="1">IF((ROW()-8)&lt;=MAX(⑤入力シート2!$AV$6:$AV$1085),IF(INDIRECT("⑤入力シート2!F"&amp;(INDEX(⑤入力シート2!AO$6:AO$1085,MATCH(ROW()-8,⑤入力シート2!$AV$6:$AV$1085,0))+1)*3)="","",INDIRECT("⑤入力シート2!F"&amp;(INDEX(⑤入力シート2!AO$6:AO$1085,MATCH(ROW()-8,⑤入力シート2!$AV$6:$AV$1085,0))+1)*3)),"")</f>
        <v/>
      </c>
      <c r="K45" s="1347" t="str">
        <f ca="1">IF((ROW()-8)&lt;=MAX(⑤入力シート2!$AV$6:$AV$1085),IF(INDEX(⑤入力シート2!AP$6:AP$1085,MATCH(ROW()-8,⑤入力シート2!$AV$6:$AV$1085,0))=1,"基本給",IF(INDEX(⑤入力シート2!AP$6:AP$1085,MATCH(ROW()-8,⑤入力シート2!$AV$6:$AV$1085,0))=2,"手当","残")),"")</f>
        <v/>
      </c>
      <c r="L45" s="1348"/>
      <c r="M45" s="1348"/>
      <c r="N45" s="1349"/>
      <c r="O45" s="1343" t="str">
        <f ca="1">IF((ROW()-8)&lt;=MAX(⑤入力シート2!$AV$6:$AV$1085),INDEX(⑤入力シート2!AR$6:AR$1085,MATCH(ROW()-8,⑤入力シート2!$AV$6:$AV$1085,0)),"")</f>
        <v/>
      </c>
      <c r="P45" s="1344"/>
      <c r="Q45" s="1344"/>
      <c r="R45" s="476" t="s">
        <v>213</v>
      </c>
      <c r="S45" s="476" t="s">
        <v>214</v>
      </c>
      <c r="T45" s="477" t="str">
        <f ca="1">IF((ROW()-8)&lt;=MAX(⑤入力シート2!$AV$6:$AV$1085),INDEX(⑤入力シート2!AS$6:AS$1085,MATCH(ROW()-8,⑤入力シート2!$AV$6:$AV$1085,0)),"")</f>
        <v/>
      </c>
      <c r="U45" s="476" t="s">
        <v>89</v>
      </c>
      <c r="V45" s="476" t="s">
        <v>214</v>
      </c>
      <c r="W45" s="478">
        <v>1</v>
      </c>
      <c r="X45" s="476" t="s">
        <v>215</v>
      </c>
      <c r="Y45" s="476" t="s">
        <v>216</v>
      </c>
      <c r="Z45" s="1340" t="str">
        <f t="shared" ca="1" si="6"/>
        <v/>
      </c>
      <c r="AA45" s="1340"/>
      <c r="AB45" s="1340"/>
      <c r="AC45" s="1340"/>
      <c r="AD45" s="479" t="s">
        <v>213</v>
      </c>
      <c r="AE45" s="1341"/>
      <c r="AF45" s="1342"/>
      <c r="AG45" s="1342"/>
      <c r="AH45" s="476" t="s">
        <v>213</v>
      </c>
      <c r="AI45" s="476" t="s">
        <v>214</v>
      </c>
      <c r="AJ45" s="524"/>
      <c r="AK45" s="476" t="s">
        <v>89</v>
      </c>
      <c r="AL45" s="476" t="s">
        <v>214</v>
      </c>
      <c r="AM45" s="478">
        <v>1</v>
      </c>
      <c r="AN45" s="476" t="s">
        <v>215</v>
      </c>
      <c r="AO45" s="476" t="s">
        <v>216</v>
      </c>
      <c r="AP45" s="1340">
        <f t="shared" si="7"/>
        <v>0</v>
      </c>
      <c r="AQ45" s="1340"/>
      <c r="AR45" s="1340"/>
      <c r="AS45" s="1340"/>
      <c r="AT45" s="484" t="s">
        <v>213</v>
      </c>
      <c r="AU45" s="1343" t="str">
        <f ca="1">IF((ROW()-8)&lt;=MAX(⑤入力シート2!$AV$6:$AV$1085),INDEX(⑤入力シート2!AT$6:AT$1085,MATCH(ROW()-8,⑤入力シート2!$AV$6:$AV$1085,0)),"")</f>
        <v/>
      </c>
      <c r="AV45" s="1344"/>
      <c r="AW45" s="1344"/>
      <c r="AX45" s="476" t="s">
        <v>213</v>
      </c>
      <c r="AY45" s="476" t="s">
        <v>214</v>
      </c>
      <c r="AZ45" s="477" t="str">
        <f ca="1">IF((ROW()-8)&lt;=MAX(⑤入力シート2!$AV$6:$AV$1085),INDEX(⑤入力シート2!AU$6:AU$1085,MATCH(ROW()-8,⑤入力シート2!$AV$6:$AV$1085,0)),"")</f>
        <v/>
      </c>
      <c r="BA45" s="476" t="s">
        <v>89</v>
      </c>
      <c r="BB45" s="476" t="s">
        <v>214</v>
      </c>
      <c r="BC45" s="478">
        <v>1</v>
      </c>
      <c r="BD45" s="476" t="s">
        <v>215</v>
      </c>
      <c r="BE45" s="476" t="s">
        <v>216</v>
      </c>
      <c r="BF45" s="1340" t="str">
        <f t="shared" ca="1" si="4"/>
        <v/>
      </c>
      <c r="BG45" s="1340"/>
      <c r="BH45" s="1340"/>
      <c r="BI45" s="1340"/>
      <c r="BJ45" s="479" t="s">
        <v>213</v>
      </c>
      <c r="BK45" s="1341"/>
      <c r="BL45" s="1342"/>
      <c r="BM45" s="1342"/>
      <c r="BN45" s="476" t="s">
        <v>213</v>
      </c>
      <c r="BO45" s="476" t="s">
        <v>214</v>
      </c>
      <c r="BP45" s="524"/>
      <c r="BQ45" s="476" t="s">
        <v>89</v>
      </c>
      <c r="BR45" s="476" t="s">
        <v>214</v>
      </c>
      <c r="BS45" s="478">
        <v>1</v>
      </c>
      <c r="BT45" s="476" t="s">
        <v>215</v>
      </c>
      <c r="BU45" s="476" t="s">
        <v>216</v>
      </c>
      <c r="BV45" s="1340">
        <f t="shared" si="5"/>
        <v>0</v>
      </c>
      <c r="BW45" s="1340"/>
      <c r="BX45" s="1340"/>
      <c r="BY45" s="1340"/>
      <c r="BZ45" s="479" t="s">
        <v>213</v>
      </c>
      <c r="CA45" s="342" t="str">
        <f t="shared" ca="1" si="8"/>
        <v/>
      </c>
      <c r="CB45" s="343">
        <f t="shared" si="9"/>
        <v>0</v>
      </c>
      <c r="CC45" s="511"/>
      <c r="CD45" s="511"/>
    </row>
    <row r="46" spans="1:82" ht="26.1" customHeight="1">
      <c r="A46" s="340">
        <v>38</v>
      </c>
      <c r="B46" s="1351" t="str">
        <f ca="1">IF((ROW()-8)&lt;=MAX(⑤入力シート2!$AV$6:$AV$1085),IF(INDIRECT("⑤入力シート2!C"&amp;(INDEX(⑤入力シート2!AO$6:AO$1085,MATCH(ROW()-8,⑤入力シート2!$AV$6:$AV$1085,0))+1)*3)="","",INDIRECT("⑤入力シート2!C"&amp;(INDEX(⑤入力シート2!AO$6:AO$1085,MATCH(ROW()-8,⑤入力シート2!$AV$6:$AV$1085,0))+1)*3)),"")</f>
        <v/>
      </c>
      <c r="C46" s="1352"/>
      <c r="D46" s="1352"/>
      <c r="E46" s="1352"/>
      <c r="F46" s="1352"/>
      <c r="G46" s="1347" t="str">
        <f ca="1">IF((ROW()-8)&lt;=MAX(⑤入力シート2!$AV$6:$AV$1085),IF(INDIRECT("⑤入力シート2!E"&amp;(INDEX(⑤入力シート2!AO$6:AO$1085,MATCH(ROW()-8,⑤入力シート2!$AV$6:$AV$1085,0))+1)*3)="","",INDIRECT("⑤入力シート2!E"&amp;(INDEX(⑤入力シート2!AO$6:AO$1085,MATCH(ROW()-8,⑤入力シート2!$AV$6:$AV$1085,0))+1)*3)),"")</f>
        <v/>
      </c>
      <c r="H46" s="1348"/>
      <c r="I46" s="1349"/>
      <c r="J46" s="341" t="str">
        <f ca="1">IF((ROW()-8)&lt;=MAX(⑤入力シート2!$AV$6:$AV$1085),IF(INDIRECT("⑤入力シート2!F"&amp;(INDEX(⑤入力シート2!AO$6:AO$1085,MATCH(ROW()-8,⑤入力シート2!$AV$6:$AV$1085,0))+1)*3)="","",INDIRECT("⑤入力シート2!F"&amp;(INDEX(⑤入力シート2!AO$6:AO$1085,MATCH(ROW()-8,⑤入力シート2!$AV$6:$AV$1085,0))+1)*3)),"")</f>
        <v/>
      </c>
      <c r="K46" s="1347" t="str">
        <f ca="1">IF((ROW()-8)&lt;=MAX(⑤入力シート2!$AV$6:$AV$1085),IF(INDEX(⑤入力シート2!AP$6:AP$1085,MATCH(ROW()-8,⑤入力シート2!$AV$6:$AV$1085,0))=1,"基本給",IF(INDEX(⑤入力シート2!AP$6:AP$1085,MATCH(ROW()-8,⑤入力シート2!$AV$6:$AV$1085,0))=2,"手当","残")),"")</f>
        <v/>
      </c>
      <c r="L46" s="1348"/>
      <c r="M46" s="1348"/>
      <c r="N46" s="1349"/>
      <c r="O46" s="1343" t="str">
        <f ca="1">IF((ROW()-8)&lt;=MAX(⑤入力シート2!$AV$6:$AV$1085),INDEX(⑤入力シート2!AR$6:AR$1085,MATCH(ROW()-8,⑤入力シート2!$AV$6:$AV$1085,0)),"")</f>
        <v/>
      </c>
      <c r="P46" s="1344"/>
      <c r="Q46" s="1344"/>
      <c r="R46" s="476" t="s">
        <v>213</v>
      </c>
      <c r="S46" s="476" t="s">
        <v>214</v>
      </c>
      <c r="T46" s="477" t="str">
        <f ca="1">IF((ROW()-8)&lt;=MAX(⑤入力シート2!$AV$6:$AV$1085),INDEX(⑤入力シート2!AS$6:AS$1085,MATCH(ROW()-8,⑤入力シート2!$AV$6:$AV$1085,0)),"")</f>
        <v/>
      </c>
      <c r="U46" s="476" t="s">
        <v>89</v>
      </c>
      <c r="V46" s="476" t="s">
        <v>214</v>
      </c>
      <c r="W46" s="478">
        <v>1</v>
      </c>
      <c r="X46" s="476" t="s">
        <v>215</v>
      </c>
      <c r="Y46" s="476" t="s">
        <v>216</v>
      </c>
      <c r="Z46" s="1340" t="str">
        <f t="shared" ca="1" si="6"/>
        <v/>
      </c>
      <c r="AA46" s="1340"/>
      <c r="AB46" s="1340"/>
      <c r="AC46" s="1340"/>
      <c r="AD46" s="479" t="s">
        <v>213</v>
      </c>
      <c r="AE46" s="1341"/>
      <c r="AF46" s="1342"/>
      <c r="AG46" s="1342"/>
      <c r="AH46" s="476" t="s">
        <v>213</v>
      </c>
      <c r="AI46" s="476" t="s">
        <v>214</v>
      </c>
      <c r="AJ46" s="524"/>
      <c r="AK46" s="476" t="s">
        <v>89</v>
      </c>
      <c r="AL46" s="476" t="s">
        <v>214</v>
      </c>
      <c r="AM46" s="478">
        <v>1</v>
      </c>
      <c r="AN46" s="476" t="s">
        <v>215</v>
      </c>
      <c r="AO46" s="476" t="s">
        <v>216</v>
      </c>
      <c r="AP46" s="1340">
        <f t="shared" si="7"/>
        <v>0</v>
      </c>
      <c r="AQ46" s="1340"/>
      <c r="AR46" s="1340"/>
      <c r="AS46" s="1340"/>
      <c r="AT46" s="484" t="s">
        <v>213</v>
      </c>
      <c r="AU46" s="1343" t="str">
        <f ca="1">IF((ROW()-8)&lt;=MAX(⑤入力シート2!$AV$6:$AV$1085),INDEX(⑤入力シート2!AT$6:AT$1085,MATCH(ROW()-8,⑤入力シート2!$AV$6:$AV$1085,0)),"")</f>
        <v/>
      </c>
      <c r="AV46" s="1344"/>
      <c r="AW46" s="1344"/>
      <c r="AX46" s="476" t="s">
        <v>213</v>
      </c>
      <c r="AY46" s="476" t="s">
        <v>214</v>
      </c>
      <c r="AZ46" s="477" t="str">
        <f ca="1">IF((ROW()-8)&lt;=MAX(⑤入力シート2!$AV$6:$AV$1085),INDEX(⑤入力シート2!AU$6:AU$1085,MATCH(ROW()-8,⑤入力シート2!$AV$6:$AV$1085,0)),"")</f>
        <v/>
      </c>
      <c r="BA46" s="476" t="s">
        <v>89</v>
      </c>
      <c r="BB46" s="476" t="s">
        <v>214</v>
      </c>
      <c r="BC46" s="478">
        <v>1</v>
      </c>
      <c r="BD46" s="476" t="s">
        <v>215</v>
      </c>
      <c r="BE46" s="476" t="s">
        <v>216</v>
      </c>
      <c r="BF46" s="1340" t="str">
        <f t="shared" ca="1" si="4"/>
        <v/>
      </c>
      <c r="BG46" s="1340"/>
      <c r="BH46" s="1340"/>
      <c r="BI46" s="1340"/>
      <c r="BJ46" s="479" t="s">
        <v>213</v>
      </c>
      <c r="BK46" s="1341"/>
      <c r="BL46" s="1342"/>
      <c r="BM46" s="1342"/>
      <c r="BN46" s="476" t="s">
        <v>213</v>
      </c>
      <c r="BO46" s="476" t="s">
        <v>214</v>
      </c>
      <c r="BP46" s="524"/>
      <c r="BQ46" s="476" t="s">
        <v>89</v>
      </c>
      <c r="BR46" s="476" t="s">
        <v>214</v>
      </c>
      <c r="BS46" s="478">
        <v>1</v>
      </c>
      <c r="BT46" s="476" t="s">
        <v>215</v>
      </c>
      <c r="BU46" s="476" t="s">
        <v>216</v>
      </c>
      <c r="BV46" s="1340">
        <f t="shared" si="5"/>
        <v>0</v>
      </c>
      <c r="BW46" s="1340"/>
      <c r="BX46" s="1340"/>
      <c r="BY46" s="1340"/>
      <c r="BZ46" s="479" t="s">
        <v>213</v>
      </c>
      <c r="CA46" s="342" t="str">
        <f t="shared" ca="1" si="8"/>
        <v/>
      </c>
      <c r="CB46" s="343">
        <f t="shared" si="9"/>
        <v>0</v>
      </c>
      <c r="CC46" s="511"/>
      <c r="CD46" s="511"/>
    </row>
    <row r="47" spans="1:82" ht="26.1" customHeight="1">
      <c r="A47" s="340">
        <v>39</v>
      </c>
      <c r="B47" s="1351" t="str">
        <f ca="1">IF((ROW()-8)&lt;=MAX(⑤入力シート2!$AV$6:$AV$1085),IF(INDIRECT("⑤入力シート2!C"&amp;(INDEX(⑤入力シート2!AO$6:AO$1085,MATCH(ROW()-8,⑤入力シート2!$AV$6:$AV$1085,0))+1)*3)="","",INDIRECT("⑤入力シート2!C"&amp;(INDEX(⑤入力シート2!AO$6:AO$1085,MATCH(ROW()-8,⑤入力シート2!$AV$6:$AV$1085,0))+1)*3)),"")</f>
        <v/>
      </c>
      <c r="C47" s="1352"/>
      <c r="D47" s="1352"/>
      <c r="E47" s="1352"/>
      <c r="F47" s="1352"/>
      <c r="G47" s="1347" t="str">
        <f ca="1">IF((ROW()-8)&lt;=MAX(⑤入力シート2!$AV$6:$AV$1085),IF(INDIRECT("⑤入力シート2!E"&amp;(INDEX(⑤入力シート2!AO$6:AO$1085,MATCH(ROW()-8,⑤入力シート2!$AV$6:$AV$1085,0))+1)*3)="","",INDIRECT("⑤入力シート2!E"&amp;(INDEX(⑤入力シート2!AO$6:AO$1085,MATCH(ROW()-8,⑤入力シート2!$AV$6:$AV$1085,0))+1)*3)),"")</f>
        <v/>
      </c>
      <c r="H47" s="1348"/>
      <c r="I47" s="1349"/>
      <c r="J47" s="341" t="str">
        <f ca="1">IF((ROW()-8)&lt;=MAX(⑤入力シート2!$AV$6:$AV$1085),IF(INDIRECT("⑤入力シート2!F"&amp;(INDEX(⑤入力シート2!AO$6:AO$1085,MATCH(ROW()-8,⑤入力シート2!$AV$6:$AV$1085,0))+1)*3)="","",INDIRECT("⑤入力シート2!F"&amp;(INDEX(⑤入力シート2!AO$6:AO$1085,MATCH(ROW()-8,⑤入力シート2!$AV$6:$AV$1085,0))+1)*3)),"")</f>
        <v/>
      </c>
      <c r="K47" s="1347" t="str">
        <f ca="1">IF((ROW()-8)&lt;=MAX(⑤入力シート2!$AV$6:$AV$1085),IF(INDEX(⑤入力シート2!AP$6:AP$1085,MATCH(ROW()-8,⑤入力シート2!$AV$6:$AV$1085,0))=1,"基本給",IF(INDEX(⑤入力シート2!AP$6:AP$1085,MATCH(ROW()-8,⑤入力シート2!$AV$6:$AV$1085,0))=2,"手当","残")),"")</f>
        <v/>
      </c>
      <c r="L47" s="1348"/>
      <c r="M47" s="1348"/>
      <c r="N47" s="1349"/>
      <c r="O47" s="1343" t="str">
        <f ca="1">IF((ROW()-8)&lt;=MAX(⑤入力シート2!$AV$6:$AV$1085),INDEX(⑤入力シート2!AR$6:AR$1085,MATCH(ROW()-8,⑤入力シート2!$AV$6:$AV$1085,0)),"")</f>
        <v/>
      </c>
      <c r="P47" s="1344"/>
      <c r="Q47" s="1344"/>
      <c r="R47" s="476" t="s">
        <v>213</v>
      </c>
      <c r="S47" s="476" t="s">
        <v>214</v>
      </c>
      <c r="T47" s="477" t="str">
        <f ca="1">IF((ROW()-8)&lt;=MAX(⑤入力シート2!$AV$6:$AV$1085),INDEX(⑤入力シート2!AS$6:AS$1085,MATCH(ROW()-8,⑤入力シート2!$AV$6:$AV$1085,0)),"")</f>
        <v/>
      </c>
      <c r="U47" s="476" t="s">
        <v>89</v>
      </c>
      <c r="V47" s="476" t="s">
        <v>214</v>
      </c>
      <c r="W47" s="478">
        <v>1</v>
      </c>
      <c r="X47" s="476" t="s">
        <v>215</v>
      </c>
      <c r="Y47" s="476" t="s">
        <v>216</v>
      </c>
      <c r="Z47" s="1340" t="str">
        <f t="shared" ca="1" si="6"/>
        <v/>
      </c>
      <c r="AA47" s="1340"/>
      <c r="AB47" s="1340"/>
      <c r="AC47" s="1340"/>
      <c r="AD47" s="479" t="s">
        <v>213</v>
      </c>
      <c r="AE47" s="1341"/>
      <c r="AF47" s="1342"/>
      <c r="AG47" s="1342"/>
      <c r="AH47" s="476" t="s">
        <v>213</v>
      </c>
      <c r="AI47" s="476" t="s">
        <v>214</v>
      </c>
      <c r="AJ47" s="524"/>
      <c r="AK47" s="476" t="s">
        <v>89</v>
      </c>
      <c r="AL47" s="476" t="s">
        <v>214</v>
      </c>
      <c r="AM47" s="478">
        <v>1</v>
      </c>
      <c r="AN47" s="476" t="s">
        <v>215</v>
      </c>
      <c r="AO47" s="476" t="s">
        <v>216</v>
      </c>
      <c r="AP47" s="1340">
        <f t="shared" si="7"/>
        <v>0</v>
      </c>
      <c r="AQ47" s="1340"/>
      <c r="AR47" s="1340"/>
      <c r="AS47" s="1340"/>
      <c r="AT47" s="484" t="s">
        <v>213</v>
      </c>
      <c r="AU47" s="1343" t="str">
        <f ca="1">IF((ROW()-8)&lt;=MAX(⑤入力シート2!$AV$6:$AV$1085),INDEX(⑤入力シート2!AT$6:AT$1085,MATCH(ROW()-8,⑤入力シート2!$AV$6:$AV$1085,0)),"")</f>
        <v/>
      </c>
      <c r="AV47" s="1344"/>
      <c r="AW47" s="1344"/>
      <c r="AX47" s="476" t="s">
        <v>213</v>
      </c>
      <c r="AY47" s="476" t="s">
        <v>214</v>
      </c>
      <c r="AZ47" s="477" t="str">
        <f ca="1">IF((ROW()-8)&lt;=MAX(⑤入力シート2!$AV$6:$AV$1085),INDEX(⑤入力シート2!AU$6:AU$1085,MATCH(ROW()-8,⑤入力シート2!$AV$6:$AV$1085,0)),"")</f>
        <v/>
      </c>
      <c r="BA47" s="476" t="s">
        <v>89</v>
      </c>
      <c r="BB47" s="476" t="s">
        <v>214</v>
      </c>
      <c r="BC47" s="478">
        <v>1</v>
      </c>
      <c r="BD47" s="476" t="s">
        <v>215</v>
      </c>
      <c r="BE47" s="476" t="s">
        <v>216</v>
      </c>
      <c r="BF47" s="1340" t="str">
        <f t="shared" ca="1" si="4"/>
        <v/>
      </c>
      <c r="BG47" s="1340"/>
      <c r="BH47" s="1340"/>
      <c r="BI47" s="1340"/>
      <c r="BJ47" s="479" t="s">
        <v>213</v>
      </c>
      <c r="BK47" s="1341"/>
      <c r="BL47" s="1342"/>
      <c r="BM47" s="1342"/>
      <c r="BN47" s="476" t="s">
        <v>213</v>
      </c>
      <c r="BO47" s="476" t="s">
        <v>214</v>
      </c>
      <c r="BP47" s="524"/>
      <c r="BQ47" s="476" t="s">
        <v>89</v>
      </c>
      <c r="BR47" s="476" t="s">
        <v>214</v>
      </c>
      <c r="BS47" s="478">
        <v>1</v>
      </c>
      <c r="BT47" s="476" t="s">
        <v>215</v>
      </c>
      <c r="BU47" s="476" t="s">
        <v>216</v>
      </c>
      <c r="BV47" s="1340">
        <f t="shared" si="5"/>
        <v>0</v>
      </c>
      <c r="BW47" s="1340"/>
      <c r="BX47" s="1340"/>
      <c r="BY47" s="1340"/>
      <c r="BZ47" s="479" t="s">
        <v>213</v>
      </c>
      <c r="CA47" s="342" t="str">
        <f t="shared" ca="1" si="8"/>
        <v/>
      </c>
      <c r="CB47" s="343">
        <f t="shared" si="9"/>
        <v>0</v>
      </c>
      <c r="CC47" s="511"/>
      <c r="CD47" s="511"/>
    </row>
    <row r="48" spans="1:82" ht="26.1" customHeight="1">
      <c r="A48" s="340">
        <v>40</v>
      </c>
      <c r="B48" s="1351" t="str">
        <f ca="1">IF((ROW()-8)&lt;=MAX(⑤入力シート2!$AV$6:$AV$1085),IF(INDIRECT("⑤入力シート2!C"&amp;(INDEX(⑤入力シート2!AO$6:AO$1085,MATCH(ROW()-8,⑤入力シート2!$AV$6:$AV$1085,0))+1)*3)="","",INDIRECT("⑤入力シート2!C"&amp;(INDEX(⑤入力シート2!AO$6:AO$1085,MATCH(ROW()-8,⑤入力シート2!$AV$6:$AV$1085,0))+1)*3)),"")</f>
        <v/>
      </c>
      <c r="C48" s="1352"/>
      <c r="D48" s="1352"/>
      <c r="E48" s="1352"/>
      <c r="F48" s="1352"/>
      <c r="G48" s="1347" t="str">
        <f ca="1">IF((ROW()-8)&lt;=MAX(⑤入力シート2!$AV$6:$AV$1085),IF(INDIRECT("⑤入力シート2!E"&amp;(INDEX(⑤入力シート2!AO$6:AO$1085,MATCH(ROW()-8,⑤入力シート2!$AV$6:$AV$1085,0))+1)*3)="","",INDIRECT("⑤入力シート2!E"&amp;(INDEX(⑤入力シート2!AO$6:AO$1085,MATCH(ROW()-8,⑤入力シート2!$AV$6:$AV$1085,0))+1)*3)),"")</f>
        <v/>
      </c>
      <c r="H48" s="1348"/>
      <c r="I48" s="1349"/>
      <c r="J48" s="341" t="str">
        <f ca="1">IF((ROW()-8)&lt;=MAX(⑤入力シート2!$AV$6:$AV$1085),IF(INDIRECT("⑤入力シート2!F"&amp;(INDEX(⑤入力シート2!AO$6:AO$1085,MATCH(ROW()-8,⑤入力シート2!$AV$6:$AV$1085,0))+1)*3)="","",INDIRECT("⑤入力シート2!F"&amp;(INDEX(⑤入力シート2!AO$6:AO$1085,MATCH(ROW()-8,⑤入力シート2!$AV$6:$AV$1085,0))+1)*3)),"")</f>
        <v/>
      </c>
      <c r="K48" s="1347" t="str">
        <f ca="1">IF((ROW()-8)&lt;=MAX(⑤入力シート2!$AV$6:$AV$1085),IF(INDEX(⑤入力シート2!AP$6:AP$1085,MATCH(ROW()-8,⑤入力シート2!$AV$6:$AV$1085,0))=1,"基本給",IF(INDEX(⑤入力シート2!AP$6:AP$1085,MATCH(ROW()-8,⑤入力シート2!$AV$6:$AV$1085,0))=2,"手当","残")),"")</f>
        <v/>
      </c>
      <c r="L48" s="1348"/>
      <c r="M48" s="1348"/>
      <c r="N48" s="1349"/>
      <c r="O48" s="1343" t="str">
        <f ca="1">IF((ROW()-8)&lt;=MAX(⑤入力シート2!$AV$6:$AV$1085),INDEX(⑤入力シート2!AR$6:AR$1085,MATCH(ROW()-8,⑤入力シート2!$AV$6:$AV$1085,0)),"")</f>
        <v/>
      </c>
      <c r="P48" s="1344"/>
      <c r="Q48" s="1344"/>
      <c r="R48" s="476" t="s">
        <v>213</v>
      </c>
      <c r="S48" s="476" t="s">
        <v>214</v>
      </c>
      <c r="T48" s="477" t="str">
        <f ca="1">IF((ROW()-8)&lt;=MAX(⑤入力シート2!$AV$6:$AV$1085),INDEX(⑤入力シート2!AS$6:AS$1085,MATCH(ROW()-8,⑤入力シート2!$AV$6:$AV$1085,0)),"")</f>
        <v/>
      </c>
      <c r="U48" s="476" t="s">
        <v>89</v>
      </c>
      <c r="V48" s="476" t="s">
        <v>214</v>
      </c>
      <c r="W48" s="478">
        <v>1</v>
      </c>
      <c r="X48" s="476" t="s">
        <v>215</v>
      </c>
      <c r="Y48" s="476" t="s">
        <v>216</v>
      </c>
      <c r="Z48" s="1340" t="str">
        <f t="shared" ca="1" si="6"/>
        <v/>
      </c>
      <c r="AA48" s="1340"/>
      <c r="AB48" s="1340"/>
      <c r="AC48" s="1340"/>
      <c r="AD48" s="479" t="s">
        <v>213</v>
      </c>
      <c r="AE48" s="1341"/>
      <c r="AF48" s="1342"/>
      <c r="AG48" s="1342"/>
      <c r="AH48" s="476" t="s">
        <v>213</v>
      </c>
      <c r="AI48" s="476" t="s">
        <v>214</v>
      </c>
      <c r="AJ48" s="524"/>
      <c r="AK48" s="476" t="s">
        <v>89</v>
      </c>
      <c r="AL48" s="476" t="s">
        <v>214</v>
      </c>
      <c r="AM48" s="478">
        <v>1</v>
      </c>
      <c r="AN48" s="476" t="s">
        <v>215</v>
      </c>
      <c r="AO48" s="476" t="s">
        <v>216</v>
      </c>
      <c r="AP48" s="1340">
        <f t="shared" si="7"/>
        <v>0</v>
      </c>
      <c r="AQ48" s="1340"/>
      <c r="AR48" s="1340"/>
      <c r="AS48" s="1340"/>
      <c r="AT48" s="484" t="s">
        <v>213</v>
      </c>
      <c r="AU48" s="1343" t="str">
        <f ca="1">IF((ROW()-8)&lt;=MAX(⑤入力シート2!$AV$6:$AV$1085),INDEX(⑤入力シート2!AT$6:AT$1085,MATCH(ROW()-8,⑤入力シート2!$AV$6:$AV$1085,0)),"")</f>
        <v/>
      </c>
      <c r="AV48" s="1344"/>
      <c r="AW48" s="1344"/>
      <c r="AX48" s="476" t="s">
        <v>213</v>
      </c>
      <c r="AY48" s="476" t="s">
        <v>214</v>
      </c>
      <c r="AZ48" s="477" t="str">
        <f ca="1">IF((ROW()-8)&lt;=MAX(⑤入力シート2!$AV$6:$AV$1085),INDEX(⑤入力シート2!AU$6:AU$1085,MATCH(ROW()-8,⑤入力シート2!$AV$6:$AV$1085,0)),"")</f>
        <v/>
      </c>
      <c r="BA48" s="476" t="s">
        <v>89</v>
      </c>
      <c r="BB48" s="476" t="s">
        <v>214</v>
      </c>
      <c r="BC48" s="478">
        <v>1</v>
      </c>
      <c r="BD48" s="476" t="s">
        <v>215</v>
      </c>
      <c r="BE48" s="476" t="s">
        <v>216</v>
      </c>
      <c r="BF48" s="1340" t="str">
        <f t="shared" ca="1" si="4"/>
        <v/>
      </c>
      <c r="BG48" s="1340"/>
      <c r="BH48" s="1340"/>
      <c r="BI48" s="1340"/>
      <c r="BJ48" s="479" t="s">
        <v>213</v>
      </c>
      <c r="BK48" s="1341"/>
      <c r="BL48" s="1342"/>
      <c r="BM48" s="1342"/>
      <c r="BN48" s="476" t="s">
        <v>213</v>
      </c>
      <c r="BO48" s="476" t="s">
        <v>214</v>
      </c>
      <c r="BP48" s="524"/>
      <c r="BQ48" s="476" t="s">
        <v>89</v>
      </c>
      <c r="BR48" s="476" t="s">
        <v>214</v>
      </c>
      <c r="BS48" s="478">
        <v>1</v>
      </c>
      <c r="BT48" s="476" t="s">
        <v>215</v>
      </c>
      <c r="BU48" s="476" t="s">
        <v>216</v>
      </c>
      <c r="BV48" s="1340">
        <f t="shared" si="5"/>
        <v>0</v>
      </c>
      <c r="BW48" s="1340"/>
      <c r="BX48" s="1340"/>
      <c r="BY48" s="1340"/>
      <c r="BZ48" s="479" t="s">
        <v>213</v>
      </c>
      <c r="CA48" s="342" t="str">
        <f t="shared" ca="1" si="8"/>
        <v/>
      </c>
      <c r="CB48" s="343">
        <f t="shared" si="9"/>
        <v>0</v>
      </c>
      <c r="CC48" s="511"/>
      <c r="CD48" s="511"/>
    </row>
    <row r="49" spans="1:82" ht="26.1" customHeight="1">
      <c r="A49" s="340">
        <v>41</v>
      </c>
      <c r="B49" s="1351" t="str">
        <f ca="1">IF((ROW()-8)&lt;=MAX(⑤入力シート2!$AV$6:$AV$1085),IF(INDIRECT("⑤入力シート2!C"&amp;(INDEX(⑤入力シート2!AO$6:AO$1085,MATCH(ROW()-8,⑤入力シート2!$AV$6:$AV$1085,0))+1)*3)="","",INDIRECT("⑤入力シート2!C"&amp;(INDEX(⑤入力シート2!AO$6:AO$1085,MATCH(ROW()-8,⑤入力シート2!$AV$6:$AV$1085,0))+1)*3)),"")</f>
        <v/>
      </c>
      <c r="C49" s="1352"/>
      <c r="D49" s="1352"/>
      <c r="E49" s="1352"/>
      <c r="F49" s="1352"/>
      <c r="G49" s="1347" t="str">
        <f ca="1">IF((ROW()-8)&lt;=MAX(⑤入力シート2!$AV$6:$AV$1085),IF(INDIRECT("⑤入力シート2!E"&amp;(INDEX(⑤入力シート2!AO$6:AO$1085,MATCH(ROW()-8,⑤入力シート2!$AV$6:$AV$1085,0))+1)*3)="","",INDIRECT("⑤入力シート2!E"&amp;(INDEX(⑤入力シート2!AO$6:AO$1085,MATCH(ROW()-8,⑤入力シート2!$AV$6:$AV$1085,0))+1)*3)),"")</f>
        <v/>
      </c>
      <c r="H49" s="1348"/>
      <c r="I49" s="1349"/>
      <c r="J49" s="341" t="str">
        <f ca="1">IF((ROW()-8)&lt;=MAX(⑤入力シート2!$AV$6:$AV$1085),IF(INDIRECT("⑤入力シート2!F"&amp;(INDEX(⑤入力シート2!AO$6:AO$1085,MATCH(ROW()-8,⑤入力シート2!$AV$6:$AV$1085,0))+1)*3)="","",INDIRECT("⑤入力シート2!F"&amp;(INDEX(⑤入力シート2!AO$6:AO$1085,MATCH(ROW()-8,⑤入力シート2!$AV$6:$AV$1085,0))+1)*3)),"")</f>
        <v/>
      </c>
      <c r="K49" s="1347" t="str">
        <f ca="1">IF((ROW()-8)&lt;=MAX(⑤入力シート2!$AV$6:$AV$1085),IF(INDEX(⑤入力シート2!AP$6:AP$1085,MATCH(ROW()-8,⑤入力シート2!$AV$6:$AV$1085,0))=1,"基本給",IF(INDEX(⑤入力シート2!AP$6:AP$1085,MATCH(ROW()-8,⑤入力シート2!$AV$6:$AV$1085,0))=2,"手当","残")),"")</f>
        <v/>
      </c>
      <c r="L49" s="1348"/>
      <c r="M49" s="1348"/>
      <c r="N49" s="1349"/>
      <c r="O49" s="1343" t="str">
        <f ca="1">IF((ROW()-8)&lt;=MAX(⑤入力シート2!$AV$6:$AV$1085),INDEX(⑤入力シート2!AR$6:AR$1085,MATCH(ROW()-8,⑤入力シート2!$AV$6:$AV$1085,0)),"")</f>
        <v/>
      </c>
      <c r="P49" s="1344"/>
      <c r="Q49" s="1344"/>
      <c r="R49" s="476" t="s">
        <v>213</v>
      </c>
      <c r="S49" s="476" t="s">
        <v>214</v>
      </c>
      <c r="T49" s="477" t="str">
        <f ca="1">IF((ROW()-8)&lt;=MAX(⑤入力シート2!$AV$6:$AV$1085),INDEX(⑤入力シート2!AS$6:AS$1085,MATCH(ROW()-8,⑤入力シート2!$AV$6:$AV$1085,0)),"")</f>
        <v/>
      </c>
      <c r="U49" s="476" t="s">
        <v>89</v>
      </c>
      <c r="V49" s="476" t="s">
        <v>214</v>
      </c>
      <c r="W49" s="478">
        <v>1</v>
      </c>
      <c r="X49" s="476" t="s">
        <v>215</v>
      </c>
      <c r="Y49" s="476" t="s">
        <v>216</v>
      </c>
      <c r="Z49" s="1340" t="str">
        <f t="shared" ca="1" si="6"/>
        <v/>
      </c>
      <c r="AA49" s="1340"/>
      <c r="AB49" s="1340"/>
      <c r="AC49" s="1340"/>
      <c r="AD49" s="479" t="s">
        <v>213</v>
      </c>
      <c r="AE49" s="1341"/>
      <c r="AF49" s="1342"/>
      <c r="AG49" s="1342"/>
      <c r="AH49" s="476" t="s">
        <v>213</v>
      </c>
      <c r="AI49" s="476" t="s">
        <v>214</v>
      </c>
      <c r="AJ49" s="524"/>
      <c r="AK49" s="476" t="s">
        <v>89</v>
      </c>
      <c r="AL49" s="476" t="s">
        <v>214</v>
      </c>
      <c r="AM49" s="478">
        <v>1</v>
      </c>
      <c r="AN49" s="476" t="s">
        <v>215</v>
      </c>
      <c r="AO49" s="476" t="s">
        <v>216</v>
      </c>
      <c r="AP49" s="1340">
        <f t="shared" si="7"/>
        <v>0</v>
      </c>
      <c r="AQ49" s="1340"/>
      <c r="AR49" s="1340"/>
      <c r="AS49" s="1340"/>
      <c r="AT49" s="484" t="s">
        <v>213</v>
      </c>
      <c r="AU49" s="1343" t="str">
        <f ca="1">IF((ROW()-8)&lt;=MAX(⑤入力シート2!$AV$6:$AV$1085),INDEX(⑤入力シート2!AT$6:AT$1085,MATCH(ROW()-8,⑤入力シート2!$AV$6:$AV$1085,0)),"")</f>
        <v/>
      </c>
      <c r="AV49" s="1344"/>
      <c r="AW49" s="1344"/>
      <c r="AX49" s="476" t="s">
        <v>213</v>
      </c>
      <c r="AY49" s="476" t="s">
        <v>214</v>
      </c>
      <c r="AZ49" s="477" t="str">
        <f ca="1">IF((ROW()-8)&lt;=MAX(⑤入力シート2!$AV$6:$AV$1085),INDEX(⑤入力シート2!AU$6:AU$1085,MATCH(ROW()-8,⑤入力シート2!$AV$6:$AV$1085,0)),"")</f>
        <v/>
      </c>
      <c r="BA49" s="476" t="s">
        <v>89</v>
      </c>
      <c r="BB49" s="476" t="s">
        <v>214</v>
      </c>
      <c r="BC49" s="478">
        <v>1</v>
      </c>
      <c r="BD49" s="476" t="s">
        <v>215</v>
      </c>
      <c r="BE49" s="476" t="s">
        <v>216</v>
      </c>
      <c r="BF49" s="1340" t="str">
        <f t="shared" ca="1" si="4"/>
        <v/>
      </c>
      <c r="BG49" s="1340"/>
      <c r="BH49" s="1340"/>
      <c r="BI49" s="1340"/>
      <c r="BJ49" s="479" t="s">
        <v>213</v>
      </c>
      <c r="BK49" s="1341"/>
      <c r="BL49" s="1342"/>
      <c r="BM49" s="1342"/>
      <c r="BN49" s="476" t="s">
        <v>213</v>
      </c>
      <c r="BO49" s="476" t="s">
        <v>214</v>
      </c>
      <c r="BP49" s="524"/>
      <c r="BQ49" s="476" t="s">
        <v>89</v>
      </c>
      <c r="BR49" s="476" t="s">
        <v>214</v>
      </c>
      <c r="BS49" s="478">
        <v>1</v>
      </c>
      <c r="BT49" s="476" t="s">
        <v>215</v>
      </c>
      <c r="BU49" s="476" t="s">
        <v>216</v>
      </c>
      <c r="BV49" s="1340">
        <f t="shared" si="5"/>
        <v>0</v>
      </c>
      <c r="BW49" s="1340"/>
      <c r="BX49" s="1340"/>
      <c r="BY49" s="1340"/>
      <c r="BZ49" s="479" t="s">
        <v>213</v>
      </c>
      <c r="CA49" s="342" t="str">
        <f t="shared" ca="1" si="8"/>
        <v/>
      </c>
      <c r="CB49" s="343">
        <f t="shared" si="9"/>
        <v>0</v>
      </c>
      <c r="CC49" s="511"/>
      <c r="CD49" s="511"/>
    </row>
    <row r="50" spans="1:82" ht="26.1" customHeight="1">
      <c r="A50" s="340">
        <v>42</v>
      </c>
      <c r="B50" s="1351" t="str">
        <f ca="1">IF((ROW()-8)&lt;=MAX(⑤入力シート2!$AV$6:$AV$1085),IF(INDIRECT("⑤入力シート2!C"&amp;(INDEX(⑤入力シート2!AO$6:AO$1085,MATCH(ROW()-8,⑤入力シート2!$AV$6:$AV$1085,0))+1)*3)="","",INDIRECT("⑤入力シート2!C"&amp;(INDEX(⑤入力シート2!AO$6:AO$1085,MATCH(ROW()-8,⑤入力シート2!$AV$6:$AV$1085,0))+1)*3)),"")</f>
        <v/>
      </c>
      <c r="C50" s="1352"/>
      <c r="D50" s="1352"/>
      <c r="E50" s="1352"/>
      <c r="F50" s="1352"/>
      <c r="G50" s="1347" t="str">
        <f ca="1">IF((ROW()-8)&lt;=MAX(⑤入力シート2!$AV$6:$AV$1085),IF(INDIRECT("⑤入力シート2!E"&amp;(INDEX(⑤入力シート2!AO$6:AO$1085,MATCH(ROW()-8,⑤入力シート2!$AV$6:$AV$1085,0))+1)*3)="","",INDIRECT("⑤入力シート2!E"&amp;(INDEX(⑤入力シート2!AO$6:AO$1085,MATCH(ROW()-8,⑤入力シート2!$AV$6:$AV$1085,0))+1)*3)),"")</f>
        <v/>
      </c>
      <c r="H50" s="1348"/>
      <c r="I50" s="1349"/>
      <c r="J50" s="341" t="str">
        <f ca="1">IF((ROW()-8)&lt;=MAX(⑤入力シート2!$AV$6:$AV$1085),IF(INDIRECT("⑤入力シート2!F"&amp;(INDEX(⑤入力シート2!AO$6:AO$1085,MATCH(ROW()-8,⑤入力シート2!$AV$6:$AV$1085,0))+1)*3)="","",INDIRECT("⑤入力シート2!F"&amp;(INDEX(⑤入力シート2!AO$6:AO$1085,MATCH(ROW()-8,⑤入力シート2!$AV$6:$AV$1085,0))+1)*3)),"")</f>
        <v/>
      </c>
      <c r="K50" s="1347" t="str">
        <f ca="1">IF((ROW()-8)&lt;=MAX(⑤入力シート2!$AV$6:$AV$1085),IF(INDEX(⑤入力シート2!AP$6:AP$1085,MATCH(ROW()-8,⑤入力シート2!$AV$6:$AV$1085,0))=1,"基本給",IF(INDEX(⑤入力シート2!AP$6:AP$1085,MATCH(ROW()-8,⑤入力シート2!$AV$6:$AV$1085,0))=2,"手当","残")),"")</f>
        <v/>
      </c>
      <c r="L50" s="1348"/>
      <c r="M50" s="1348"/>
      <c r="N50" s="1349"/>
      <c r="O50" s="1343" t="str">
        <f ca="1">IF((ROW()-8)&lt;=MAX(⑤入力シート2!$AV$6:$AV$1085),INDEX(⑤入力シート2!AR$6:AR$1085,MATCH(ROW()-8,⑤入力シート2!$AV$6:$AV$1085,0)),"")</f>
        <v/>
      </c>
      <c r="P50" s="1344"/>
      <c r="Q50" s="1344"/>
      <c r="R50" s="476" t="s">
        <v>213</v>
      </c>
      <c r="S50" s="476" t="s">
        <v>214</v>
      </c>
      <c r="T50" s="477" t="str">
        <f ca="1">IF((ROW()-8)&lt;=MAX(⑤入力シート2!$AV$6:$AV$1085),INDEX(⑤入力シート2!AS$6:AS$1085,MATCH(ROW()-8,⑤入力シート2!$AV$6:$AV$1085,0)),"")</f>
        <v/>
      </c>
      <c r="U50" s="476" t="s">
        <v>89</v>
      </c>
      <c r="V50" s="476" t="s">
        <v>214</v>
      </c>
      <c r="W50" s="478">
        <v>1</v>
      </c>
      <c r="X50" s="476" t="s">
        <v>215</v>
      </c>
      <c r="Y50" s="476" t="s">
        <v>216</v>
      </c>
      <c r="Z50" s="1340" t="str">
        <f t="shared" ca="1" si="6"/>
        <v/>
      </c>
      <c r="AA50" s="1340"/>
      <c r="AB50" s="1340"/>
      <c r="AC50" s="1340"/>
      <c r="AD50" s="479" t="s">
        <v>213</v>
      </c>
      <c r="AE50" s="1341"/>
      <c r="AF50" s="1342"/>
      <c r="AG50" s="1342"/>
      <c r="AH50" s="476" t="s">
        <v>213</v>
      </c>
      <c r="AI50" s="476" t="s">
        <v>214</v>
      </c>
      <c r="AJ50" s="524"/>
      <c r="AK50" s="476" t="s">
        <v>89</v>
      </c>
      <c r="AL50" s="476" t="s">
        <v>214</v>
      </c>
      <c r="AM50" s="478">
        <v>1</v>
      </c>
      <c r="AN50" s="476" t="s">
        <v>215</v>
      </c>
      <c r="AO50" s="476" t="s">
        <v>216</v>
      </c>
      <c r="AP50" s="1340">
        <f t="shared" si="7"/>
        <v>0</v>
      </c>
      <c r="AQ50" s="1340"/>
      <c r="AR50" s="1340"/>
      <c r="AS50" s="1340"/>
      <c r="AT50" s="484" t="s">
        <v>213</v>
      </c>
      <c r="AU50" s="1343" t="str">
        <f ca="1">IF((ROW()-8)&lt;=MAX(⑤入力シート2!$AV$6:$AV$1085),INDEX(⑤入力シート2!AT$6:AT$1085,MATCH(ROW()-8,⑤入力シート2!$AV$6:$AV$1085,0)),"")</f>
        <v/>
      </c>
      <c r="AV50" s="1344"/>
      <c r="AW50" s="1344"/>
      <c r="AX50" s="476" t="s">
        <v>213</v>
      </c>
      <c r="AY50" s="476" t="s">
        <v>214</v>
      </c>
      <c r="AZ50" s="477" t="str">
        <f ca="1">IF((ROW()-8)&lt;=MAX(⑤入力シート2!$AV$6:$AV$1085),INDEX(⑤入力シート2!AU$6:AU$1085,MATCH(ROW()-8,⑤入力シート2!$AV$6:$AV$1085,0)),"")</f>
        <v/>
      </c>
      <c r="BA50" s="476" t="s">
        <v>89</v>
      </c>
      <c r="BB50" s="476" t="s">
        <v>214</v>
      </c>
      <c r="BC50" s="478">
        <v>1</v>
      </c>
      <c r="BD50" s="476" t="s">
        <v>215</v>
      </c>
      <c r="BE50" s="476" t="s">
        <v>216</v>
      </c>
      <c r="BF50" s="1340" t="str">
        <f t="shared" ca="1" si="4"/>
        <v/>
      </c>
      <c r="BG50" s="1340"/>
      <c r="BH50" s="1340"/>
      <c r="BI50" s="1340"/>
      <c r="BJ50" s="479" t="s">
        <v>213</v>
      </c>
      <c r="BK50" s="1341"/>
      <c r="BL50" s="1342"/>
      <c r="BM50" s="1342"/>
      <c r="BN50" s="476" t="s">
        <v>213</v>
      </c>
      <c r="BO50" s="476" t="s">
        <v>214</v>
      </c>
      <c r="BP50" s="524"/>
      <c r="BQ50" s="476" t="s">
        <v>89</v>
      </c>
      <c r="BR50" s="476" t="s">
        <v>214</v>
      </c>
      <c r="BS50" s="478">
        <v>1</v>
      </c>
      <c r="BT50" s="476" t="s">
        <v>215</v>
      </c>
      <c r="BU50" s="476" t="s">
        <v>216</v>
      </c>
      <c r="BV50" s="1340">
        <f t="shared" si="5"/>
        <v>0</v>
      </c>
      <c r="BW50" s="1340"/>
      <c r="BX50" s="1340"/>
      <c r="BY50" s="1340"/>
      <c r="BZ50" s="479" t="s">
        <v>213</v>
      </c>
      <c r="CA50" s="342" t="str">
        <f t="shared" ca="1" si="8"/>
        <v/>
      </c>
      <c r="CB50" s="343">
        <f t="shared" si="9"/>
        <v>0</v>
      </c>
      <c r="CC50" s="511"/>
      <c r="CD50" s="511"/>
    </row>
    <row r="51" spans="1:82" ht="26.1" customHeight="1">
      <c r="A51" s="340">
        <v>43</v>
      </c>
      <c r="B51" s="1351" t="str">
        <f ca="1">IF((ROW()-8)&lt;=MAX(⑤入力シート2!$AV$6:$AV$1085),IF(INDIRECT("⑤入力シート2!C"&amp;(INDEX(⑤入力シート2!AO$6:AO$1085,MATCH(ROW()-8,⑤入力シート2!$AV$6:$AV$1085,0))+1)*3)="","",INDIRECT("⑤入力シート2!C"&amp;(INDEX(⑤入力シート2!AO$6:AO$1085,MATCH(ROW()-8,⑤入力シート2!$AV$6:$AV$1085,0))+1)*3)),"")</f>
        <v/>
      </c>
      <c r="C51" s="1352"/>
      <c r="D51" s="1352"/>
      <c r="E51" s="1352"/>
      <c r="F51" s="1352"/>
      <c r="G51" s="1347" t="str">
        <f ca="1">IF((ROW()-8)&lt;=MAX(⑤入力シート2!$AV$6:$AV$1085),IF(INDIRECT("⑤入力シート2!E"&amp;(INDEX(⑤入力シート2!AO$6:AO$1085,MATCH(ROW()-8,⑤入力シート2!$AV$6:$AV$1085,0))+1)*3)="","",INDIRECT("⑤入力シート2!E"&amp;(INDEX(⑤入力シート2!AO$6:AO$1085,MATCH(ROW()-8,⑤入力シート2!$AV$6:$AV$1085,0))+1)*3)),"")</f>
        <v/>
      </c>
      <c r="H51" s="1348"/>
      <c r="I51" s="1349"/>
      <c r="J51" s="341" t="str">
        <f ca="1">IF((ROW()-8)&lt;=MAX(⑤入力シート2!$AV$6:$AV$1085),IF(INDIRECT("⑤入力シート2!F"&amp;(INDEX(⑤入力シート2!AO$6:AO$1085,MATCH(ROW()-8,⑤入力シート2!$AV$6:$AV$1085,0))+1)*3)="","",INDIRECT("⑤入力シート2!F"&amp;(INDEX(⑤入力シート2!AO$6:AO$1085,MATCH(ROW()-8,⑤入力シート2!$AV$6:$AV$1085,0))+1)*3)),"")</f>
        <v/>
      </c>
      <c r="K51" s="1347" t="str">
        <f ca="1">IF((ROW()-8)&lt;=MAX(⑤入力シート2!$AV$6:$AV$1085),IF(INDEX(⑤入力シート2!AP$6:AP$1085,MATCH(ROW()-8,⑤入力シート2!$AV$6:$AV$1085,0))=1,"基本給",IF(INDEX(⑤入力シート2!AP$6:AP$1085,MATCH(ROW()-8,⑤入力シート2!$AV$6:$AV$1085,0))=2,"手当","残")),"")</f>
        <v/>
      </c>
      <c r="L51" s="1348"/>
      <c r="M51" s="1348"/>
      <c r="N51" s="1349"/>
      <c r="O51" s="1343" t="str">
        <f ca="1">IF((ROW()-8)&lt;=MAX(⑤入力シート2!$AV$6:$AV$1085),INDEX(⑤入力シート2!AR$6:AR$1085,MATCH(ROW()-8,⑤入力シート2!$AV$6:$AV$1085,0)),"")</f>
        <v/>
      </c>
      <c r="P51" s="1344"/>
      <c r="Q51" s="1344"/>
      <c r="R51" s="476" t="s">
        <v>213</v>
      </c>
      <c r="S51" s="476" t="s">
        <v>214</v>
      </c>
      <c r="T51" s="477" t="str">
        <f ca="1">IF((ROW()-8)&lt;=MAX(⑤入力シート2!$AV$6:$AV$1085),INDEX(⑤入力シート2!AS$6:AS$1085,MATCH(ROW()-8,⑤入力シート2!$AV$6:$AV$1085,0)),"")</f>
        <v/>
      </c>
      <c r="U51" s="476" t="s">
        <v>89</v>
      </c>
      <c r="V51" s="476" t="s">
        <v>214</v>
      </c>
      <c r="W51" s="478">
        <v>1</v>
      </c>
      <c r="X51" s="476" t="s">
        <v>215</v>
      </c>
      <c r="Y51" s="476" t="s">
        <v>216</v>
      </c>
      <c r="Z51" s="1340" t="str">
        <f t="shared" ca="1" si="6"/>
        <v/>
      </c>
      <c r="AA51" s="1340"/>
      <c r="AB51" s="1340"/>
      <c r="AC51" s="1340"/>
      <c r="AD51" s="479" t="s">
        <v>213</v>
      </c>
      <c r="AE51" s="1341"/>
      <c r="AF51" s="1342"/>
      <c r="AG51" s="1342"/>
      <c r="AH51" s="476" t="s">
        <v>213</v>
      </c>
      <c r="AI51" s="476" t="s">
        <v>214</v>
      </c>
      <c r="AJ51" s="524"/>
      <c r="AK51" s="476" t="s">
        <v>89</v>
      </c>
      <c r="AL51" s="476" t="s">
        <v>214</v>
      </c>
      <c r="AM51" s="478">
        <v>1</v>
      </c>
      <c r="AN51" s="476" t="s">
        <v>215</v>
      </c>
      <c r="AO51" s="476" t="s">
        <v>216</v>
      </c>
      <c r="AP51" s="1340">
        <f t="shared" si="7"/>
        <v>0</v>
      </c>
      <c r="AQ51" s="1340"/>
      <c r="AR51" s="1340"/>
      <c r="AS51" s="1340"/>
      <c r="AT51" s="484" t="s">
        <v>213</v>
      </c>
      <c r="AU51" s="1343" t="str">
        <f ca="1">IF((ROW()-8)&lt;=MAX(⑤入力シート2!$AV$6:$AV$1085),INDEX(⑤入力シート2!AT$6:AT$1085,MATCH(ROW()-8,⑤入力シート2!$AV$6:$AV$1085,0)),"")</f>
        <v/>
      </c>
      <c r="AV51" s="1344"/>
      <c r="AW51" s="1344"/>
      <c r="AX51" s="476" t="s">
        <v>213</v>
      </c>
      <c r="AY51" s="476" t="s">
        <v>214</v>
      </c>
      <c r="AZ51" s="477" t="str">
        <f ca="1">IF((ROW()-8)&lt;=MAX(⑤入力シート2!$AV$6:$AV$1085),INDEX(⑤入力シート2!AU$6:AU$1085,MATCH(ROW()-8,⑤入力シート2!$AV$6:$AV$1085,0)),"")</f>
        <v/>
      </c>
      <c r="BA51" s="476" t="s">
        <v>89</v>
      </c>
      <c r="BB51" s="476" t="s">
        <v>214</v>
      </c>
      <c r="BC51" s="478">
        <v>1</v>
      </c>
      <c r="BD51" s="476" t="s">
        <v>215</v>
      </c>
      <c r="BE51" s="476" t="s">
        <v>216</v>
      </c>
      <c r="BF51" s="1340" t="str">
        <f t="shared" ca="1" si="4"/>
        <v/>
      </c>
      <c r="BG51" s="1340"/>
      <c r="BH51" s="1340"/>
      <c r="BI51" s="1340"/>
      <c r="BJ51" s="479" t="s">
        <v>213</v>
      </c>
      <c r="BK51" s="1341"/>
      <c r="BL51" s="1342"/>
      <c r="BM51" s="1342"/>
      <c r="BN51" s="476" t="s">
        <v>213</v>
      </c>
      <c r="BO51" s="476" t="s">
        <v>214</v>
      </c>
      <c r="BP51" s="524"/>
      <c r="BQ51" s="476" t="s">
        <v>89</v>
      </c>
      <c r="BR51" s="476" t="s">
        <v>214</v>
      </c>
      <c r="BS51" s="478">
        <v>1</v>
      </c>
      <c r="BT51" s="476" t="s">
        <v>215</v>
      </c>
      <c r="BU51" s="476" t="s">
        <v>216</v>
      </c>
      <c r="BV51" s="1340">
        <f t="shared" si="5"/>
        <v>0</v>
      </c>
      <c r="BW51" s="1340"/>
      <c r="BX51" s="1340"/>
      <c r="BY51" s="1340"/>
      <c r="BZ51" s="479" t="s">
        <v>213</v>
      </c>
      <c r="CA51" s="342" t="str">
        <f t="shared" ca="1" si="8"/>
        <v/>
      </c>
      <c r="CB51" s="343">
        <f t="shared" si="9"/>
        <v>0</v>
      </c>
      <c r="CC51" s="511"/>
      <c r="CD51" s="511"/>
    </row>
    <row r="52" spans="1:82" ht="26.1" customHeight="1">
      <c r="A52" s="340">
        <v>44</v>
      </c>
      <c r="B52" s="1351" t="str">
        <f ca="1">IF((ROW()-8)&lt;=MAX(⑤入力シート2!$AV$6:$AV$1085),IF(INDIRECT("⑤入力シート2!C"&amp;(INDEX(⑤入力シート2!AO$6:AO$1085,MATCH(ROW()-8,⑤入力シート2!$AV$6:$AV$1085,0))+1)*3)="","",INDIRECT("⑤入力シート2!C"&amp;(INDEX(⑤入力シート2!AO$6:AO$1085,MATCH(ROW()-8,⑤入力シート2!$AV$6:$AV$1085,0))+1)*3)),"")</f>
        <v/>
      </c>
      <c r="C52" s="1352"/>
      <c r="D52" s="1352"/>
      <c r="E52" s="1352"/>
      <c r="F52" s="1352"/>
      <c r="G52" s="1347" t="str">
        <f ca="1">IF((ROW()-8)&lt;=MAX(⑤入力シート2!$AV$6:$AV$1085),IF(INDIRECT("⑤入力シート2!E"&amp;(INDEX(⑤入力シート2!AO$6:AO$1085,MATCH(ROW()-8,⑤入力シート2!$AV$6:$AV$1085,0))+1)*3)="","",INDIRECT("⑤入力シート2!E"&amp;(INDEX(⑤入力シート2!AO$6:AO$1085,MATCH(ROW()-8,⑤入力シート2!$AV$6:$AV$1085,0))+1)*3)),"")</f>
        <v/>
      </c>
      <c r="H52" s="1348"/>
      <c r="I52" s="1349"/>
      <c r="J52" s="341" t="str">
        <f ca="1">IF((ROW()-8)&lt;=MAX(⑤入力シート2!$AV$6:$AV$1085),IF(INDIRECT("⑤入力シート2!F"&amp;(INDEX(⑤入力シート2!AO$6:AO$1085,MATCH(ROW()-8,⑤入力シート2!$AV$6:$AV$1085,0))+1)*3)="","",INDIRECT("⑤入力シート2!F"&amp;(INDEX(⑤入力シート2!AO$6:AO$1085,MATCH(ROW()-8,⑤入力シート2!$AV$6:$AV$1085,0))+1)*3)),"")</f>
        <v/>
      </c>
      <c r="K52" s="1347" t="str">
        <f ca="1">IF((ROW()-8)&lt;=MAX(⑤入力シート2!$AV$6:$AV$1085),IF(INDEX(⑤入力シート2!AP$6:AP$1085,MATCH(ROW()-8,⑤入力シート2!$AV$6:$AV$1085,0))=1,"基本給",IF(INDEX(⑤入力シート2!AP$6:AP$1085,MATCH(ROW()-8,⑤入力シート2!$AV$6:$AV$1085,0))=2,"手当","残")),"")</f>
        <v/>
      </c>
      <c r="L52" s="1348"/>
      <c r="M52" s="1348"/>
      <c r="N52" s="1349"/>
      <c r="O52" s="1343" t="str">
        <f ca="1">IF((ROW()-8)&lt;=MAX(⑤入力シート2!$AV$6:$AV$1085),INDEX(⑤入力シート2!AR$6:AR$1085,MATCH(ROW()-8,⑤入力シート2!$AV$6:$AV$1085,0)),"")</f>
        <v/>
      </c>
      <c r="P52" s="1344"/>
      <c r="Q52" s="1344"/>
      <c r="R52" s="476" t="s">
        <v>213</v>
      </c>
      <c r="S52" s="476" t="s">
        <v>214</v>
      </c>
      <c r="T52" s="477" t="str">
        <f ca="1">IF((ROW()-8)&lt;=MAX(⑤入力シート2!$AV$6:$AV$1085),INDEX(⑤入力シート2!AS$6:AS$1085,MATCH(ROW()-8,⑤入力シート2!$AV$6:$AV$1085,0)),"")</f>
        <v/>
      </c>
      <c r="U52" s="476" t="s">
        <v>89</v>
      </c>
      <c r="V52" s="476" t="s">
        <v>214</v>
      </c>
      <c r="W52" s="478">
        <v>1</v>
      </c>
      <c r="X52" s="476" t="s">
        <v>215</v>
      </c>
      <c r="Y52" s="476" t="s">
        <v>216</v>
      </c>
      <c r="Z52" s="1340" t="str">
        <f t="shared" ca="1" si="6"/>
        <v/>
      </c>
      <c r="AA52" s="1340"/>
      <c r="AB52" s="1340"/>
      <c r="AC52" s="1340"/>
      <c r="AD52" s="479" t="s">
        <v>213</v>
      </c>
      <c r="AE52" s="1341"/>
      <c r="AF52" s="1342"/>
      <c r="AG52" s="1342"/>
      <c r="AH52" s="476" t="s">
        <v>213</v>
      </c>
      <c r="AI52" s="476" t="s">
        <v>214</v>
      </c>
      <c r="AJ52" s="524"/>
      <c r="AK52" s="476" t="s">
        <v>89</v>
      </c>
      <c r="AL52" s="476" t="s">
        <v>214</v>
      </c>
      <c r="AM52" s="478">
        <v>1</v>
      </c>
      <c r="AN52" s="476" t="s">
        <v>215</v>
      </c>
      <c r="AO52" s="476" t="s">
        <v>216</v>
      </c>
      <c r="AP52" s="1340">
        <f t="shared" si="7"/>
        <v>0</v>
      </c>
      <c r="AQ52" s="1340"/>
      <c r="AR52" s="1340"/>
      <c r="AS52" s="1340"/>
      <c r="AT52" s="484" t="s">
        <v>213</v>
      </c>
      <c r="AU52" s="1343" t="str">
        <f ca="1">IF((ROW()-8)&lt;=MAX(⑤入力シート2!$AV$6:$AV$1085),INDEX(⑤入力シート2!AT$6:AT$1085,MATCH(ROW()-8,⑤入力シート2!$AV$6:$AV$1085,0)),"")</f>
        <v/>
      </c>
      <c r="AV52" s="1344"/>
      <c r="AW52" s="1344"/>
      <c r="AX52" s="476" t="s">
        <v>213</v>
      </c>
      <c r="AY52" s="476" t="s">
        <v>214</v>
      </c>
      <c r="AZ52" s="477" t="str">
        <f ca="1">IF((ROW()-8)&lt;=MAX(⑤入力シート2!$AV$6:$AV$1085),INDEX(⑤入力シート2!AU$6:AU$1085,MATCH(ROW()-8,⑤入力シート2!$AV$6:$AV$1085,0)),"")</f>
        <v/>
      </c>
      <c r="BA52" s="476" t="s">
        <v>89</v>
      </c>
      <c r="BB52" s="476" t="s">
        <v>214</v>
      </c>
      <c r="BC52" s="478">
        <v>1</v>
      </c>
      <c r="BD52" s="476" t="s">
        <v>215</v>
      </c>
      <c r="BE52" s="476" t="s">
        <v>216</v>
      </c>
      <c r="BF52" s="1340" t="str">
        <f t="shared" ca="1" si="4"/>
        <v/>
      </c>
      <c r="BG52" s="1340"/>
      <c r="BH52" s="1340"/>
      <c r="BI52" s="1340"/>
      <c r="BJ52" s="479" t="s">
        <v>213</v>
      </c>
      <c r="BK52" s="1341"/>
      <c r="BL52" s="1342"/>
      <c r="BM52" s="1342"/>
      <c r="BN52" s="476" t="s">
        <v>213</v>
      </c>
      <c r="BO52" s="476" t="s">
        <v>214</v>
      </c>
      <c r="BP52" s="524"/>
      <c r="BQ52" s="476" t="s">
        <v>89</v>
      </c>
      <c r="BR52" s="476" t="s">
        <v>214</v>
      </c>
      <c r="BS52" s="478">
        <v>1</v>
      </c>
      <c r="BT52" s="476" t="s">
        <v>215</v>
      </c>
      <c r="BU52" s="476" t="s">
        <v>216</v>
      </c>
      <c r="BV52" s="1340">
        <f t="shared" si="5"/>
        <v>0</v>
      </c>
      <c r="BW52" s="1340"/>
      <c r="BX52" s="1340"/>
      <c r="BY52" s="1340"/>
      <c r="BZ52" s="479" t="s">
        <v>213</v>
      </c>
      <c r="CA52" s="342" t="str">
        <f t="shared" ca="1" si="8"/>
        <v/>
      </c>
      <c r="CB52" s="343">
        <f t="shared" si="9"/>
        <v>0</v>
      </c>
      <c r="CC52" s="511"/>
      <c r="CD52" s="511"/>
    </row>
    <row r="53" spans="1:82" ht="26.1" customHeight="1">
      <c r="A53" s="340">
        <v>45</v>
      </c>
      <c r="B53" s="1351" t="str">
        <f ca="1">IF((ROW()-8)&lt;=MAX(⑤入力シート2!$AV$6:$AV$1085),IF(INDIRECT("⑤入力シート2!C"&amp;(INDEX(⑤入力シート2!AO$6:AO$1085,MATCH(ROW()-8,⑤入力シート2!$AV$6:$AV$1085,0))+1)*3)="","",INDIRECT("⑤入力シート2!C"&amp;(INDEX(⑤入力シート2!AO$6:AO$1085,MATCH(ROW()-8,⑤入力シート2!$AV$6:$AV$1085,0))+1)*3)),"")</f>
        <v/>
      </c>
      <c r="C53" s="1352"/>
      <c r="D53" s="1352"/>
      <c r="E53" s="1352"/>
      <c r="F53" s="1352"/>
      <c r="G53" s="1347" t="str">
        <f ca="1">IF((ROW()-8)&lt;=MAX(⑤入力シート2!$AV$6:$AV$1085),IF(INDIRECT("⑤入力シート2!E"&amp;(INDEX(⑤入力シート2!AO$6:AO$1085,MATCH(ROW()-8,⑤入力シート2!$AV$6:$AV$1085,0))+1)*3)="","",INDIRECT("⑤入力シート2!E"&amp;(INDEX(⑤入力シート2!AO$6:AO$1085,MATCH(ROW()-8,⑤入力シート2!$AV$6:$AV$1085,0))+1)*3)),"")</f>
        <v/>
      </c>
      <c r="H53" s="1348"/>
      <c r="I53" s="1349"/>
      <c r="J53" s="341" t="str">
        <f ca="1">IF((ROW()-8)&lt;=MAX(⑤入力シート2!$AV$6:$AV$1085),IF(INDIRECT("⑤入力シート2!F"&amp;(INDEX(⑤入力シート2!AO$6:AO$1085,MATCH(ROW()-8,⑤入力シート2!$AV$6:$AV$1085,0))+1)*3)="","",INDIRECT("⑤入力シート2!F"&amp;(INDEX(⑤入力シート2!AO$6:AO$1085,MATCH(ROW()-8,⑤入力シート2!$AV$6:$AV$1085,0))+1)*3)),"")</f>
        <v/>
      </c>
      <c r="K53" s="1347" t="str">
        <f ca="1">IF((ROW()-8)&lt;=MAX(⑤入力シート2!$AV$6:$AV$1085),IF(INDEX(⑤入力シート2!AP$6:AP$1085,MATCH(ROW()-8,⑤入力シート2!$AV$6:$AV$1085,0))=1,"基本給",IF(INDEX(⑤入力シート2!AP$6:AP$1085,MATCH(ROW()-8,⑤入力シート2!$AV$6:$AV$1085,0))=2,"手当","残")),"")</f>
        <v/>
      </c>
      <c r="L53" s="1348"/>
      <c r="M53" s="1348"/>
      <c r="N53" s="1349"/>
      <c r="O53" s="1343" t="str">
        <f ca="1">IF((ROW()-8)&lt;=MAX(⑤入力シート2!$AV$6:$AV$1085),INDEX(⑤入力シート2!AR$6:AR$1085,MATCH(ROW()-8,⑤入力シート2!$AV$6:$AV$1085,0)),"")</f>
        <v/>
      </c>
      <c r="P53" s="1344"/>
      <c r="Q53" s="1344"/>
      <c r="R53" s="476" t="s">
        <v>213</v>
      </c>
      <c r="S53" s="476" t="s">
        <v>214</v>
      </c>
      <c r="T53" s="477" t="str">
        <f ca="1">IF((ROW()-8)&lt;=MAX(⑤入力シート2!$AV$6:$AV$1085),INDEX(⑤入力シート2!AS$6:AS$1085,MATCH(ROW()-8,⑤入力シート2!$AV$6:$AV$1085,0)),"")</f>
        <v/>
      </c>
      <c r="U53" s="476" t="s">
        <v>89</v>
      </c>
      <c r="V53" s="476" t="s">
        <v>214</v>
      </c>
      <c r="W53" s="478">
        <v>1</v>
      </c>
      <c r="X53" s="476" t="s">
        <v>215</v>
      </c>
      <c r="Y53" s="476" t="s">
        <v>216</v>
      </c>
      <c r="Z53" s="1340" t="str">
        <f t="shared" ca="1" si="6"/>
        <v/>
      </c>
      <c r="AA53" s="1340"/>
      <c r="AB53" s="1340"/>
      <c r="AC53" s="1340"/>
      <c r="AD53" s="479" t="s">
        <v>213</v>
      </c>
      <c r="AE53" s="1341"/>
      <c r="AF53" s="1342"/>
      <c r="AG53" s="1342"/>
      <c r="AH53" s="476" t="s">
        <v>213</v>
      </c>
      <c r="AI53" s="476" t="s">
        <v>214</v>
      </c>
      <c r="AJ53" s="524"/>
      <c r="AK53" s="476" t="s">
        <v>89</v>
      </c>
      <c r="AL53" s="476" t="s">
        <v>214</v>
      </c>
      <c r="AM53" s="478">
        <v>1</v>
      </c>
      <c r="AN53" s="476" t="s">
        <v>215</v>
      </c>
      <c r="AO53" s="476" t="s">
        <v>216</v>
      </c>
      <c r="AP53" s="1340">
        <f t="shared" si="7"/>
        <v>0</v>
      </c>
      <c r="AQ53" s="1340"/>
      <c r="AR53" s="1340"/>
      <c r="AS53" s="1340"/>
      <c r="AT53" s="484" t="s">
        <v>213</v>
      </c>
      <c r="AU53" s="1343" t="str">
        <f ca="1">IF((ROW()-8)&lt;=MAX(⑤入力シート2!$AV$6:$AV$1085),INDEX(⑤入力シート2!AT$6:AT$1085,MATCH(ROW()-8,⑤入力シート2!$AV$6:$AV$1085,0)),"")</f>
        <v/>
      </c>
      <c r="AV53" s="1344"/>
      <c r="AW53" s="1344"/>
      <c r="AX53" s="476" t="s">
        <v>213</v>
      </c>
      <c r="AY53" s="476" t="s">
        <v>214</v>
      </c>
      <c r="AZ53" s="477" t="str">
        <f ca="1">IF((ROW()-8)&lt;=MAX(⑤入力シート2!$AV$6:$AV$1085),INDEX(⑤入力シート2!AU$6:AU$1085,MATCH(ROW()-8,⑤入力シート2!$AV$6:$AV$1085,0)),"")</f>
        <v/>
      </c>
      <c r="BA53" s="476" t="s">
        <v>89</v>
      </c>
      <c r="BB53" s="476" t="s">
        <v>214</v>
      </c>
      <c r="BC53" s="478">
        <v>1</v>
      </c>
      <c r="BD53" s="476" t="s">
        <v>215</v>
      </c>
      <c r="BE53" s="476" t="s">
        <v>216</v>
      </c>
      <c r="BF53" s="1340" t="str">
        <f t="shared" ca="1" si="4"/>
        <v/>
      </c>
      <c r="BG53" s="1340"/>
      <c r="BH53" s="1340"/>
      <c r="BI53" s="1340"/>
      <c r="BJ53" s="479" t="s">
        <v>213</v>
      </c>
      <c r="BK53" s="1341"/>
      <c r="BL53" s="1342"/>
      <c r="BM53" s="1342"/>
      <c r="BN53" s="476" t="s">
        <v>213</v>
      </c>
      <c r="BO53" s="476" t="s">
        <v>214</v>
      </c>
      <c r="BP53" s="524"/>
      <c r="BQ53" s="476" t="s">
        <v>89</v>
      </c>
      <c r="BR53" s="476" t="s">
        <v>214</v>
      </c>
      <c r="BS53" s="478">
        <v>1</v>
      </c>
      <c r="BT53" s="476" t="s">
        <v>215</v>
      </c>
      <c r="BU53" s="476" t="s">
        <v>216</v>
      </c>
      <c r="BV53" s="1340">
        <f t="shared" si="5"/>
        <v>0</v>
      </c>
      <c r="BW53" s="1340"/>
      <c r="BX53" s="1340"/>
      <c r="BY53" s="1340"/>
      <c r="BZ53" s="479" t="s">
        <v>213</v>
      </c>
      <c r="CA53" s="342" t="str">
        <f t="shared" ca="1" si="8"/>
        <v/>
      </c>
      <c r="CB53" s="343">
        <f t="shared" si="9"/>
        <v>0</v>
      </c>
      <c r="CC53" s="511"/>
      <c r="CD53" s="511"/>
    </row>
    <row r="54" spans="1:82" ht="26.1" customHeight="1">
      <c r="A54" s="340">
        <v>46</v>
      </c>
      <c r="B54" s="1351" t="str">
        <f ca="1">IF((ROW()-8)&lt;=MAX(⑤入力シート2!$AV$6:$AV$1085),IF(INDIRECT("⑤入力シート2!C"&amp;(INDEX(⑤入力シート2!AO$6:AO$1085,MATCH(ROW()-8,⑤入力シート2!$AV$6:$AV$1085,0))+1)*3)="","",INDIRECT("⑤入力シート2!C"&amp;(INDEX(⑤入力シート2!AO$6:AO$1085,MATCH(ROW()-8,⑤入力シート2!$AV$6:$AV$1085,0))+1)*3)),"")</f>
        <v/>
      </c>
      <c r="C54" s="1352"/>
      <c r="D54" s="1352"/>
      <c r="E54" s="1352"/>
      <c r="F54" s="1352"/>
      <c r="G54" s="1347" t="str">
        <f ca="1">IF((ROW()-8)&lt;=MAX(⑤入力シート2!$AV$6:$AV$1085),IF(INDIRECT("⑤入力シート2!E"&amp;(INDEX(⑤入力シート2!AO$6:AO$1085,MATCH(ROW()-8,⑤入力シート2!$AV$6:$AV$1085,0))+1)*3)="","",INDIRECT("⑤入力シート2!E"&amp;(INDEX(⑤入力シート2!AO$6:AO$1085,MATCH(ROW()-8,⑤入力シート2!$AV$6:$AV$1085,0))+1)*3)),"")</f>
        <v/>
      </c>
      <c r="H54" s="1348"/>
      <c r="I54" s="1349"/>
      <c r="J54" s="341" t="str">
        <f ca="1">IF((ROW()-8)&lt;=MAX(⑤入力シート2!$AV$6:$AV$1085),IF(INDIRECT("⑤入力シート2!F"&amp;(INDEX(⑤入力シート2!AO$6:AO$1085,MATCH(ROW()-8,⑤入力シート2!$AV$6:$AV$1085,0))+1)*3)="","",INDIRECT("⑤入力シート2!F"&amp;(INDEX(⑤入力シート2!AO$6:AO$1085,MATCH(ROW()-8,⑤入力シート2!$AV$6:$AV$1085,0))+1)*3)),"")</f>
        <v/>
      </c>
      <c r="K54" s="1347" t="str">
        <f ca="1">IF((ROW()-8)&lt;=MAX(⑤入力シート2!$AV$6:$AV$1085),IF(INDEX(⑤入力シート2!AP$6:AP$1085,MATCH(ROW()-8,⑤入力シート2!$AV$6:$AV$1085,0))=1,"基本給",IF(INDEX(⑤入力シート2!AP$6:AP$1085,MATCH(ROW()-8,⑤入力シート2!$AV$6:$AV$1085,0))=2,"手当","残")),"")</f>
        <v/>
      </c>
      <c r="L54" s="1348"/>
      <c r="M54" s="1348"/>
      <c r="N54" s="1349"/>
      <c r="O54" s="1343" t="str">
        <f ca="1">IF((ROW()-8)&lt;=MAX(⑤入力シート2!$AV$6:$AV$1085),INDEX(⑤入力シート2!AR$6:AR$1085,MATCH(ROW()-8,⑤入力シート2!$AV$6:$AV$1085,0)),"")</f>
        <v/>
      </c>
      <c r="P54" s="1344"/>
      <c r="Q54" s="1344"/>
      <c r="R54" s="476" t="s">
        <v>213</v>
      </c>
      <c r="S54" s="476" t="s">
        <v>214</v>
      </c>
      <c r="T54" s="477" t="str">
        <f ca="1">IF((ROW()-8)&lt;=MAX(⑤入力シート2!$AV$6:$AV$1085),INDEX(⑤入力シート2!AS$6:AS$1085,MATCH(ROW()-8,⑤入力シート2!$AV$6:$AV$1085,0)),"")</f>
        <v/>
      </c>
      <c r="U54" s="476" t="s">
        <v>89</v>
      </c>
      <c r="V54" s="476" t="s">
        <v>214</v>
      </c>
      <c r="W54" s="478">
        <v>1</v>
      </c>
      <c r="X54" s="476" t="s">
        <v>215</v>
      </c>
      <c r="Y54" s="476" t="s">
        <v>216</v>
      </c>
      <c r="Z54" s="1340" t="str">
        <f t="shared" ca="1" si="6"/>
        <v/>
      </c>
      <c r="AA54" s="1340"/>
      <c r="AB54" s="1340"/>
      <c r="AC54" s="1340"/>
      <c r="AD54" s="479" t="s">
        <v>213</v>
      </c>
      <c r="AE54" s="1341"/>
      <c r="AF54" s="1342"/>
      <c r="AG54" s="1342"/>
      <c r="AH54" s="476" t="s">
        <v>213</v>
      </c>
      <c r="AI54" s="476" t="s">
        <v>214</v>
      </c>
      <c r="AJ54" s="524"/>
      <c r="AK54" s="476" t="s">
        <v>89</v>
      </c>
      <c r="AL54" s="476" t="s">
        <v>214</v>
      </c>
      <c r="AM54" s="478">
        <v>1</v>
      </c>
      <c r="AN54" s="476" t="s">
        <v>215</v>
      </c>
      <c r="AO54" s="476" t="s">
        <v>216</v>
      </c>
      <c r="AP54" s="1340">
        <f t="shared" si="7"/>
        <v>0</v>
      </c>
      <c r="AQ54" s="1340"/>
      <c r="AR54" s="1340"/>
      <c r="AS54" s="1340"/>
      <c r="AT54" s="484" t="s">
        <v>213</v>
      </c>
      <c r="AU54" s="1343" t="str">
        <f ca="1">IF((ROW()-8)&lt;=MAX(⑤入力シート2!$AV$6:$AV$1085),INDEX(⑤入力シート2!AT$6:AT$1085,MATCH(ROW()-8,⑤入力シート2!$AV$6:$AV$1085,0)),"")</f>
        <v/>
      </c>
      <c r="AV54" s="1344"/>
      <c r="AW54" s="1344"/>
      <c r="AX54" s="476" t="s">
        <v>213</v>
      </c>
      <c r="AY54" s="476" t="s">
        <v>214</v>
      </c>
      <c r="AZ54" s="477" t="str">
        <f ca="1">IF((ROW()-8)&lt;=MAX(⑤入力シート2!$AV$6:$AV$1085),INDEX(⑤入力シート2!AU$6:AU$1085,MATCH(ROW()-8,⑤入力シート2!$AV$6:$AV$1085,0)),"")</f>
        <v/>
      </c>
      <c r="BA54" s="476" t="s">
        <v>89</v>
      </c>
      <c r="BB54" s="476" t="s">
        <v>214</v>
      </c>
      <c r="BC54" s="478">
        <v>1</v>
      </c>
      <c r="BD54" s="476" t="s">
        <v>215</v>
      </c>
      <c r="BE54" s="476" t="s">
        <v>216</v>
      </c>
      <c r="BF54" s="1340" t="str">
        <f t="shared" ca="1" si="4"/>
        <v/>
      </c>
      <c r="BG54" s="1340"/>
      <c r="BH54" s="1340"/>
      <c r="BI54" s="1340"/>
      <c r="BJ54" s="479" t="s">
        <v>213</v>
      </c>
      <c r="BK54" s="1341"/>
      <c r="BL54" s="1342"/>
      <c r="BM54" s="1342"/>
      <c r="BN54" s="476" t="s">
        <v>213</v>
      </c>
      <c r="BO54" s="476" t="s">
        <v>214</v>
      </c>
      <c r="BP54" s="524"/>
      <c r="BQ54" s="476" t="s">
        <v>89</v>
      </c>
      <c r="BR54" s="476" t="s">
        <v>214</v>
      </c>
      <c r="BS54" s="478">
        <v>1</v>
      </c>
      <c r="BT54" s="476" t="s">
        <v>215</v>
      </c>
      <c r="BU54" s="476" t="s">
        <v>216</v>
      </c>
      <c r="BV54" s="1340">
        <f t="shared" si="5"/>
        <v>0</v>
      </c>
      <c r="BW54" s="1340"/>
      <c r="BX54" s="1340"/>
      <c r="BY54" s="1340"/>
      <c r="BZ54" s="479" t="s">
        <v>213</v>
      </c>
      <c r="CA54" s="342" t="str">
        <f t="shared" ca="1" si="8"/>
        <v/>
      </c>
      <c r="CB54" s="343">
        <f t="shared" si="9"/>
        <v>0</v>
      </c>
      <c r="CC54" s="511"/>
      <c r="CD54" s="511"/>
    </row>
    <row r="55" spans="1:82" ht="26.1" customHeight="1">
      <c r="A55" s="340">
        <v>47</v>
      </c>
      <c r="B55" s="1351" t="str">
        <f ca="1">IF((ROW()-8)&lt;=MAX(⑤入力シート2!$AV$6:$AV$1085),IF(INDIRECT("⑤入力シート2!C"&amp;(INDEX(⑤入力シート2!AO$6:AO$1085,MATCH(ROW()-8,⑤入力シート2!$AV$6:$AV$1085,0))+1)*3)="","",INDIRECT("⑤入力シート2!C"&amp;(INDEX(⑤入力シート2!AO$6:AO$1085,MATCH(ROW()-8,⑤入力シート2!$AV$6:$AV$1085,0))+1)*3)),"")</f>
        <v/>
      </c>
      <c r="C55" s="1352"/>
      <c r="D55" s="1352"/>
      <c r="E55" s="1352"/>
      <c r="F55" s="1352"/>
      <c r="G55" s="1347" t="str">
        <f ca="1">IF((ROW()-8)&lt;=MAX(⑤入力シート2!$AV$6:$AV$1085),IF(INDIRECT("⑤入力シート2!E"&amp;(INDEX(⑤入力シート2!AO$6:AO$1085,MATCH(ROW()-8,⑤入力シート2!$AV$6:$AV$1085,0))+1)*3)="","",INDIRECT("⑤入力シート2!E"&amp;(INDEX(⑤入力シート2!AO$6:AO$1085,MATCH(ROW()-8,⑤入力シート2!$AV$6:$AV$1085,0))+1)*3)),"")</f>
        <v/>
      </c>
      <c r="H55" s="1348"/>
      <c r="I55" s="1349"/>
      <c r="J55" s="341" t="str">
        <f ca="1">IF((ROW()-8)&lt;=MAX(⑤入力シート2!$AV$6:$AV$1085),IF(INDIRECT("⑤入力シート2!F"&amp;(INDEX(⑤入力シート2!AO$6:AO$1085,MATCH(ROW()-8,⑤入力シート2!$AV$6:$AV$1085,0))+1)*3)="","",INDIRECT("⑤入力シート2!F"&amp;(INDEX(⑤入力シート2!AO$6:AO$1085,MATCH(ROW()-8,⑤入力シート2!$AV$6:$AV$1085,0))+1)*3)),"")</f>
        <v/>
      </c>
      <c r="K55" s="1347" t="str">
        <f ca="1">IF((ROW()-8)&lt;=MAX(⑤入力シート2!$AV$6:$AV$1085),IF(INDEX(⑤入力シート2!AP$6:AP$1085,MATCH(ROW()-8,⑤入力シート2!$AV$6:$AV$1085,0))=1,"基本給",IF(INDEX(⑤入力シート2!AP$6:AP$1085,MATCH(ROW()-8,⑤入力シート2!$AV$6:$AV$1085,0))=2,"手当","残")),"")</f>
        <v/>
      </c>
      <c r="L55" s="1348"/>
      <c r="M55" s="1348"/>
      <c r="N55" s="1349"/>
      <c r="O55" s="1343" t="str">
        <f ca="1">IF((ROW()-8)&lt;=MAX(⑤入力シート2!$AV$6:$AV$1085),INDEX(⑤入力シート2!AR$6:AR$1085,MATCH(ROW()-8,⑤入力シート2!$AV$6:$AV$1085,0)),"")</f>
        <v/>
      </c>
      <c r="P55" s="1344"/>
      <c r="Q55" s="1344"/>
      <c r="R55" s="476" t="s">
        <v>213</v>
      </c>
      <c r="S55" s="476" t="s">
        <v>214</v>
      </c>
      <c r="T55" s="477" t="str">
        <f ca="1">IF((ROW()-8)&lt;=MAX(⑤入力シート2!$AV$6:$AV$1085),INDEX(⑤入力シート2!AS$6:AS$1085,MATCH(ROW()-8,⑤入力シート2!$AV$6:$AV$1085,0)),"")</f>
        <v/>
      </c>
      <c r="U55" s="476" t="s">
        <v>89</v>
      </c>
      <c r="V55" s="476" t="s">
        <v>214</v>
      </c>
      <c r="W55" s="478">
        <v>1</v>
      </c>
      <c r="X55" s="476" t="s">
        <v>215</v>
      </c>
      <c r="Y55" s="476" t="s">
        <v>216</v>
      </c>
      <c r="Z55" s="1340" t="str">
        <f t="shared" ca="1" si="6"/>
        <v/>
      </c>
      <c r="AA55" s="1340"/>
      <c r="AB55" s="1340"/>
      <c r="AC55" s="1340"/>
      <c r="AD55" s="479" t="s">
        <v>213</v>
      </c>
      <c r="AE55" s="1341"/>
      <c r="AF55" s="1342"/>
      <c r="AG55" s="1342"/>
      <c r="AH55" s="476" t="s">
        <v>213</v>
      </c>
      <c r="AI55" s="476" t="s">
        <v>214</v>
      </c>
      <c r="AJ55" s="524"/>
      <c r="AK55" s="476" t="s">
        <v>89</v>
      </c>
      <c r="AL55" s="476" t="s">
        <v>214</v>
      </c>
      <c r="AM55" s="478">
        <v>1</v>
      </c>
      <c r="AN55" s="476" t="s">
        <v>215</v>
      </c>
      <c r="AO55" s="476" t="s">
        <v>216</v>
      </c>
      <c r="AP55" s="1340">
        <f t="shared" si="7"/>
        <v>0</v>
      </c>
      <c r="AQ55" s="1340"/>
      <c r="AR55" s="1340"/>
      <c r="AS55" s="1340"/>
      <c r="AT55" s="484" t="s">
        <v>213</v>
      </c>
      <c r="AU55" s="1343" t="str">
        <f ca="1">IF((ROW()-8)&lt;=MAX(⑤入力シート2!$AV$6:$AV$1085),INDEX(⑤入力シート2!AT$6:AT$1085,MATCH(ROW()-8,⑤入力シート2!$AV$6:$AV$1085,0)),"")</f>
        <v/>
      </c>
      <c r="AV55" s="1344"/>
      <c r="AW55" s="1344"/>
      <c r="AX55" s="476" t="s">
        <v>213</v>
      </c>
      <c r="AY55" s="476" t="s">
        <v>214</v>
      </c>
      <c r="AZ55" s="477" t="str">
        <f ca="1">IF((ROW()-8)&lt;=MAX(⑤入力シート2!$AV$6:$AV$1085),INDEX(⑤入力シート2!AU$6:AU$1085,MATCH(ROW()-8,⑤入力シート2!$AV$6:$AV$1085,0)),"")</f>
        <v/>
      </c>
      <c r="BA55" s="476" t="s">
        <v>89</v>
      </c>
      <c r="BB55" s="476" t="s">
        <v>214</v>
      </c>
      <c r="BC55" s="478">
        <v>1</v>
      </c>
      <c r="BD55" s="476" t="s">
        <v>215</v>
      </c>
      <c r="BE55" s="476" t="s">
        <v>216</v>
      </c>
      <c r="BF55" s="1340" t="str">
        <f t="shared" ca="1" si="4"/>
        <v/>
      </c>
      <c r="BG55" s="1340"/>
      <c r="BH55" s="1340"/>
      <c r="BI55" s="1340"/>
      <c r="BJ55" s="479" t="s">
        <v>213</v>
      </c>
      <c r="BK55" s="1341"/>
      <c r="BL55" s="1342"/>
      <c r="BM55" s="1342"/>
      <c r="BN55" s="476" t="s">
        <v>213</v>
      </c>
      <c r="BO55" s="476" t="s">
        <v>214</v>
      </c>
      <c r="BP55" s="524"/>
      <c r="BQ55" s="476" t="s">
        <v>89</v>
      </c>
      <c r="BR55" s="476" t="s">
        <v>214</v>
      </c>
      <c r="BS55" s="478">
        <v>1</v>
      </c>
      <c r="BT55" s="476" t="s">
        <v>215</v>
      </c>
      <c r="BU55" s="476" t="s">
        <v>216</v>
      </c>
      <c r="BV55" s="1340">
        <f t="shared" si="5"/>
        <v>0</v>
      </c>
      <c r="BW55" s="1340"/>
      <c r="BX55" s="1340"/>
      <c r="BY55" s="1340"/>
      <c r="BZ55" s="479" t="s">
        <v>213</v>
      </c>
      <c r="CA55" s="342" t="str">
        <f t="shared" ca="1" si="8"/>
        <v/>
      </c>
      <c r="CB55" s="343">
        <f t="shared" si="9"/>
        <v>0</v>
      </c>
      <c r="CC55" s="511"/>
      <c r="CD55" s="511"/>
    </row>
    <row r="56" spans="1:82" ht="26.1" customHeight="1">
      <c r="A56" s="340">
        <v>48</v>
      </c>
      <c r="B56" s="1351" t="str">
        <f ca="1">IF((ROW()-8)&lt;=MAX(⑤入力シート2!$AV$6:$AV$1085),IF(INDIRECT("⑤入力シート2!C"&amp;(INDEX(⑤入力シート2!AO$6:AO$1085,MATCH(ROW()-8,⑤入力シート2!$AV$6:$AV$1085,0))+1)*3)="","",INDIRECT("⑤入力シート2!C"&amp;(INDEX(⑤入力シート2!AO$6:AO$1085,MATCH(ROW()-8,⑤入力シート2!$AV$6:$AV$1085,0))+1)*3)),"")</f>
        <v/>
      </c>
      <c r="C56" s="1352"/>
      <c r="D56" s="1352"/>
      <c r="E56" s="1352"/>
      <c r="F56" s="1352"/>
      <c r="G56" s="1347" t="str">
        <f ca="1">IF((ROW()-8)&lt;=MAX(⑤入力シート2!$AV$6:$AV$1085),IF(INDIRECT("⑤入力シート2!E"&amp;(INDEX(⑤入力シート2!AO$6:AO$1085,MATCH(ROW()-8,⑤入力シート2!$AV$6:$AV$1085,0))+1)*3)="","",INDIRECT("⑤入力シート2!E"&amp;(INDEX(⑤入力シート2!AO$6:AO$1085,MATCH(ROW()-8,⑤入力シート2!$AV$6:$AV$1085,0))+1)*3)),"")</f>
        <v/>
      </c>
      <c r="H56" s="1348"/>
      <c r="I56" s="1349"/>
      <c r="J56" s="341" t="str">
        <f ca="1">IF((ROW()-8)&lt;=MAX(⑤入力シート2!$AV$6:$AV$1085),IF(INDIRECT("⑤入力シート2!F"&amp;(INDEX(⑤入力シート2!AO$6:AO$1085,MATCH(ROW()-8,⑤入力シート2!$AV$6:$AV$1085,0))+1)*3)="","",INDIRECT("⑤入力シート2!F"&amp;(INDEX(⑤入力シート2!AO$6:AO$1085,MATCH(ROW()-8,⑤入力シート2!$AV$6:$AV$1085,0))+1)*3)),"")</f>
        <v/>
      </c>
      <c r="K56" s="1347" t="str">
        <f ca="1">IF((ROW()-8)&lt;=MAX(⑤入力シート2!$AV$6:$AV$1085),IF(INDEX(⑤入力シート2!AP$6:AP$1085,MATCH(ROW()-8,⑤入力シート2!$AV$6:$AV$1085,0))=1,"基本給",IF(INDEX(⑤入力シート2!AP$6:AP$1085,MATCH(ROW()-8,⑤入力シート2!$AV$6:$AV$1085,0))=2,"手当","残")),"")</f>
        <v/>
      </c>
      <c r="L56" s="1348"/>
      <c r="M56" s="1348"/>
      <c r="N56" s="1349"/>
      <c r="O56" s="1343" t="str">
        <f ca="1">IF((ROW()-8)&lt;=MAX(⑤入力シート2!$AV$6:$AV$1085),INDEX(⑤入力シート2!AR$6:AR$1085,MATCH(ROW()-8,⑤入力シート2!$AV$6:$AV$1085,0)),"")</f>
        <v/>
      </c>
      <c r="P56" s="1344"/>
      <c r="Q56" s="1344"/>
      <c r="R56" s="476" t="s">
        <v>213</v>
      </c>
      <c r="S56" s="476" t="s">
        <v>214</v>
      </c>
      <c r="T56" s="477" t="str">
        <f ca="1">IF((ROW()-8)&lt;=MAX(⑤入力シート2!$AV$6:$AV$1085),INDEX(⑤入力シート2!AS$6:AS$1085,MATCH(ROW()-8,⑤入力シート2!$AV$6:$AV$1085,0)),"")</f>
        <v/>
      </c>
      <c r="U56" s="476" t="s">
        <v>89</v>
      </c>
      <c r="V56" s="476" t="s">
        <v>214</v>
      </c>
      <c r="W56" s="478">
        <v>1</v>
      </c>
      <c r="X56" s="476" t="s">
        <v>215</v>
      </c>
      <c r="Y56" s="476" t="s">
        <v>216</v>
      </c>
      <c r="Z56" s="1340" t="str">
        <f t="shared" ca="1" si="6"/>
        <v/>
      </c>
      <c r="AA56" s="1340"/>
      <c r="AB56" s="1340"/>
      <c r="AC56" s="1340"/>
      <c r="AD56" s="479" t="s">
        <v>213</v>
      </c>
      <c r="AE56" s="1341"/>
      <c r="AF56" s="1342"/>
      <c r="AG56" s="1342"/>
      <c r="AH56" s="476" t="s">
        <v>213</v>
      </c>
      <c r="AI56" s="476" t="s">
        <v>214</v>
      </c>
      <c r="AJ56" s="524"/>
      <c r="AK56" s="476" t="s">
        <v>89</v>
      </c>
      <c r="AL56" s="476" t="s">
        <v>214</v>
      </c>
      <c r="AM56" s="478">
        <v>1</v>
      </c>
      <c r="AN56" s="476" t="s">
        <v>215</v>
      </c>
      <c r="AO56" s="476" t="s">
        <v>216</v>
      </c>
      <c r="AP56" s="1340">
        <f t="shared" si="7"/>
        <v>0</v>
      </c>
      <c r="AQ56" s="1340"/>
      <c r="AR56" s="1340"/>
      <c r="AS56" s="1340"/>
      <c r="AT56" s="484" t="s">
        <v>213</v>
      </c>
      <c r="AU56" s="1343" t="str">
        <f ca="1">IF((ROW()-8)&lt;=MAX(⑤入力シート2!$AV$6:$AV$1085),INDEX(⑤入力シート2!AT$6:AT$1085,MATCH(ROW()-8,⑤入力シート2!$AV$6:$AV$1085,0)),"")</f>
        <v/>
      </c>
      <c r="AV56" s="1344"/>
      <c r="AW56" s="1344"/>
      <c r="AX56" s="476" t="s">
        <v>213</v>
      </c>
      <c r="AY56" s="476" t="s">
        <v>214</v>
      </c>
      <c r="AZ56" s="477" t="str">
        <f ca="1">IF((ROW()-8)&lt;=MAX(⑤入力シート2!$AV$6:$AV$1085),INDEX(⑤入力シート2!AU$6:AU$1085,MATCH(ROW()-8,⑤入力シート2!$AV$6:$AV$1085,0)),"")</f>
        <v/>
      </c>
      <c r="BA56" s="476" t="s">
        <v>89</v>
      </c>
      <c r="BB56" s="476" t="s">
        <v>214</v>
      </c>
      <c r="BC56" s="478">
        <v>1</v>
      </c>
      <c r="BD56" s="476" t="s">
        <v>215</v>
      </c>
      <c r="BE56" s="476" t="s">
        <v>216</v>
      </c>
      <c r="BF56" s="1340" t="str">
        <f t="shared" ca="1" si="4"/>
        <v/>
      </c>
      <c r="BG56" s="1340"/>
      <c r="BH56" s="1340"/>
      <c r="BI56" s="1340"/>
      <c r="BJ56" s="479" t="s">
        <v>213</v>
      </c>
      <c r="BK56" s="1341"/>
      <c r="BL56" s="1342"/>
      <c r="BM56" s="1342"/>
      <c r="BN56" s="476" t="s">
        <v>213</v>
      </c>
      <c r="BO56" s="476" t="s">
        <v>214</v>
      </c>
      <c r="BP56" s="524"/>
      <c r="BQ56" s="476" t="s">
        <v>89</v>
      </c>
      <c r="BR56" s="476" t="s">
        <v>214</v>
      </c>
      <c r="BS56" s="478">
        <v>1</v>
      </c>
      <c r="BT56" s="476" t="s">
        <v>215</v>
      </c>
      <c r="BU56" s="476" t="s">
        <v>216</v>
      </c>
      <c r="BV56" s="1340">
        <f t="shared" si="5"/>
        <v>0</v>
      </c>
      <c r="BW56" s="1340"/>
      <c r="BX56" s="1340"/>
      <c r="BY56" s="1340"/>
      <c r="BZ56" s="479" t="s">
        <v>213</v>
      </c>
      <c r="CA56" s="342" t="str">
        <f t="shared" ca="1" si="8"/>
        <v/>
      </c>
      <c r="CB56" s="343">
        <f t="shared" si="9"/>
        <v>0</v>
      </c>
      <c r="CC56" s="511"/>
      <c r="CD56" s="511"/>
    </row>
    <row r="57" spans="1:82" ht="26.1" customHeight="1">
      <c r="A57" s="340">
        <v>49</v>
      </c>
      <c r="B57" s="1351" t="str">
        <f ca="1">IF((ROW()-8)&lt;=MAX(⑤入力シート2!$AV$6:$AV$1085),IF(INDIRECT("⑤入力シート2!C"&amp;(INDEX(⑤入力シート2!AO$6:AO$1085,MATCH(ROW()-8,⑤入力シート2!$AV$6:$AV$1085,0))+1)*3)="","",INDIRECT("⑤入力シート2!C"&amp;(INDEX(⑤入力シート2!AO$6:AO$1085,MATCH(ROW()-8,⑤入力シート2!$AV$6:$AV$1085,0))+1)*3)),"")</f>
        <v/>
      </c>
      <c r="C57" s="1352"/>
      <c r="D57" s="1352"/>
      <c r="E57" s="1352"/>
      <c r="F57" s="1352"/>
      <c r="G57" s="1347" t="str">
        <f ca="1">IF((ROW()-8)&lt;=MAX(⑤入力シート2!$AV$6:$AV$1085),IF(INDIRECT("⑤入力シート2!E"&amp;(INDEX(⑤入力シート2!AO$6:AO$1085,MATCH(ROW()-8,⑤入力シート2!$AV$6:$AV$1085,0))+1)*3)="","",INDIRECT("⑤入力シート2!E"&amp;(INDEX(⑤入力シート2!AO$6:AO$1085,MATCH(ROW()-8,⑤入力シート2!$AV$6:$AV$1085,0))+1)*3)),"")</f>
        <v/>
      </c>
      <c r="H57" s="1348"/>
      <c r="I57" s="1349"/>
      <c r="J57" s="341" t="str">
        <f ca="1">IF((ROW()-8)&lt;=MAX(⑤入力シート2!$AV$6:$AV$1085),IF(INDIRECT("⑤入力シート2!F"&amp;(INDEX(⑤入力シート2!AO$6:AO$1085,MATCH(ROW()-8,⑤入力シート2!$AV$6:$AV$1085,0))+1)*3)="","",INDIRECT("⑤入力シート2!F"&amp;(INDEX(⑤入力シート2!AO$6:AO$1085,MATCH(ROW()-8,⑤入力シート2!$AV$6:$AV$1085,0))+1)*3)),"")</f>
        <v/>
      </c>
      <c r="K57" s="1347" t="str">
        <f ca="1">IF((ROW()-8)&lt;=MAX(⑤入力シート2!$AV$6:$AV$1085),IF(INDEX(⑤入力シート2!AP$6:AP$1085,MATCH(ROW()-8,⑤入力シート2!$AV$6:$AV$1085,0))=1,"基本給",IF(INDEX(⑤入力シート2!AP$6:AP$1085,MATCH(ROW()-8,⑤入力シート2!$AV$6:$AV$1085,0))=2,"手当","残")),"")</f>
        <v/>
      </c>
      <c r="L57" s="1348"/>
      <c r="M57" s="1348"/>
      <c r="N57" s="1349"/>
      <c r="O57" s="1343" t="str">
        <f ca="1">IF((ROW()-8)&lt;=MAX(⑤入力シート2!$AV$6:$AV$1085),INDEX(⑤入力シート2!AR$6:AR$1085,MATCH(ROW()-8,⑤入力シート2!$AV$6:$AV$1085,0)),"")</f>
        <v/>
      </c>
      <c r="P57" s="1344"/>
      <c r="Q57" s="1344"/>
      <c r="R57" s="476" t="s">
        <v>213</v>
      </c>
      <c r="S57" s="476" t="s">
        <v>214</v>
      </c>
      <c r="T57" s="477" t="str">
        <f ca="1">IF((ROW()-8)&lt;=MAX(⑤入力シート2!$AV$6:$AV$1085),INDEX(⑤入力シート2!AS$6:AS$1085,MATCH(ROW()-8,⑤入力シート2!$AV$6:$AV$1085,0)),"")</f>
        <v/>
      </c>
      <c r="U57" s="476" t="s">
        <v>89</v>
      </c>
      <c r="V57" s="476" t="s">
        <v>214</v>
      </c>
      <c r="W57" s="478">
        <v>1</v>
      </c>
      <c r="X57" s="476" t="s">
        <v>215</v>
      </c>
      <c r="Y57" s="476" t="s">
        <v>216</v>
      </c>
      <c r="Z57" s="1340" t="str">
        <f t="shared" ca="1" si="6"/>
        <v/>
      </c>
      <c r="AA57" s="1340"/>
      <c r="AB57" s="1340"/>
      <c r="AC57" s="1340"/>
      <c r="AD57" s="479" t="s">
        <v>213</v>
      </c>
      <c r="AE57" s="1341"/>
      <c r="AF57" s="1342"/>
      <c r="AG57" s="1342"/>
      <c r="AH57" s="476" t="s">
        <v>213</v>
      </c>
      <c r="AI57" s="476" t="s">
        <v>214</v>
      </c>
      <c r="AJ57" s="524"/>
      <c r="AK57" s="476" t="s">
        <v>89</v>
      </c>
      <c r="AL57" s="476" t="s">
        <v>214</v>
      </c>
      <c r="AM57" s="478">
        <v>1</v>
      </c>
      <c r="AN57" s="476" t="s">
        <v>215</v>
      </c>
      <c r="AO57" s="476" t="s">
        <v>216</v>
      </c>
      <c r="AP57" s="1340">
        <f t="shared" si="7"/>
        <v>0</v>
      </c>
      <c r="AQ57" s="1340"/>
      <c r="AR57" s="1340"/>
      <c r="AS57" s="1340"/>
      <c r="AT57" s="484" t="s">
        <v>213</v>
      </c>
      <c r="AU57" s="1343" t="str">
        <f ca="1">IF((ROW()-8)&lt;=MAX(⑤入力シート2!$AV$6:$AV$1085),INDEX(⑤入力シート2!AT$6:AT$1085,MATCH(ROW()-8,⑤入力シート2!$AV$6:$AV$1085,0)),"")</f>
        <v/>
      </c>
      <c r="AV57" s="1344"/>
      <c r="AW57" s="1344"/>
      <c r="AX57" s="476" t="s">
        <v>213</v>
      </c>
      <c r="AY57" s="476" t="s">
        <v>214</v>
      </c>
      <c r="AZ57" s="477" t="str">
        <f ca="1">IF((ROW()-8)&lt;=MAX(⑤入力シート2!$AV$6:$AV$1085),INDEX(⑤入力シート2!AU$6:AU$1085,MATCH(ROW()-8,⑤入力シート2!$AV$6:$AV$1085,0)),"")</f>
        <v/>
      </c>
      <c r="BA57" s="476" t="s">
        <v>89</v>
      </c>
      <c r="BB57" s="476" t="s">
        <v>214</v>
      </c>
      <c r="BC57" s="478">
        <v>1</v>
      </c>
      <c r="BD57" s="476" t="s">
        <v>215</v>
      </c>
      <c r="BE57" s="476" t="s">
        <v>216</v>
      </c>
      <c r="BF57" s="1340" t="str">
        <f t="shared" ca="1" si="4"/>
        <v/>
      </c>
      <c r="BG57" s="1340"/>
      <c r="BH57" s="1340"/>
      <c r="BI57" s="1340"/>
      <c r="BJ57" s="479" t="s">
        <v>213</v>
      </c>
      <c r="BK57" s="1341"/>
      <c r="BL57" s="1342"/>
      <c r="BM57" s="1342"/>
      <c r="BN57" s="476" t="s">
        <v>213</v>
      </c>
      <c r="BO57" s="476" t="s">
        <v>214</v>
      </c>
      <c r="BP57" s="524"/>
      <c r="BQ57" s="476" t="s">
        <v>89</v>
      </c>
      <c r="BR57" s="476" t="s">
        <v>214</v>
      </c>
      <c r="BS57" s="478">
        <v>1</v>
      </c>
      <c r="BT57" s="476" t="s">
        <v>215</v>
      </c>
      <c r="BU57" s="476" t="s">
        <v>216</v>
      </c>
      <c r="BV57" s="1340">
        <f t="shared" si="5"/>
        <v>0</v>
      </c>
      <c r="BW57" s="1340"/>
      <c r="BX57" s="1340"/>
      <c r="BY57" s="1340"/>
      <c r="BZ57" s="479" t="s">
        <v>213</v>
      </c>
      <c r="CA57" s="342" t="str">
        <f t="shared" ca="1" si="8"/>
        <v/>
      </c>
      <c r="CB57" s="343">
        <f t="shared" si="9"/>
        <v>0</v>
      </c>
      <c r="CC57" s="511"/>
      <c r="CD57" s="511"/>
    </row>
    <row r="58" spans="1:82" ht="26.1" customHeight="1">
      <c r="A58" s="340">
        <v>50</v>
      </c>
      <c r="B58" s="1351" t="str">
        <f ca="1">IF((ROW()-8)&lt;=MAX(⑤入力シート2!$AV$6:$AV$1085),IF(INDIRECT("⑤入力シート2!C"&amp;(INDEX(⑤入力シート2!AO$6:AO$1085,MATCH(ROW()-8,⑤入力シート2!$AV$6:$AV$1085,0))+1)*3)="","",INDIRECT("⑤入力シート2!C"&amp;(INDEX(⑤入力シート2!AO$6:AO$1085,MATCH(ROW()-8,⑤入力シート2!$AV$6:$AV$1085,0))+1)*3)),"")</f>
        <v/>
      </c>
      <c r="C58" s="1352"/>
      <c r="D58" s="1352"/>
      <c r="E58" s="1352"/>
      <c r="F58" s="1352"/>
      <c r="G58" s="1347" t="str">
        <f ca="1">IF((ROW()-8)&lt;=MAX(⑤入力シート2!$AV$6:$AV$1085),IF(INDIRECT("⑤入力シート2!E"&amp;(INDEX(⑤入力シート2!AO$6:AO$1085,MATCH(ROW()-8,⑤入力シート2!$AV$6:$AV$1085,0))+1)*3)="","",INDIRECT("⑤入力シート2!E"&amp;(INDEX(⑤入力シート2!AO$6:AO$1085,MATCH(ROW()-8,⑤入力シート2!$AV$6:$AV$1085,0))+1)*3)),"")</f>
        <v/>
      </c>
      <c r="H58" s="1348"/>
      <c r="I58" s="1349"/>
      <c r="J58" s="341" t="str">
        <f ca="1">IF((ROW()-8)&lt;=MAX(⑤入力シート2!$AV$6:$AV$1085),IF(INDIRECT("⑤入力シート2!F"&amp;(INDEX(⑤入力シート2!AO$6:AO$1085,MATCH(ROW()-8,⑤入力シート2!$AV$6:$AV$1085,0))+1)*3)="","",INDIRECT("⑤入力シート2!F"&amp;(INDEX(⑤入力シート2!AO$6:AO$1085,MATCH(ROW()-8,⑤入力シート2!$AV$6:$AV$1085,0))+1)*3)),"")</f>
        <v/>
      </c>
      <c r="K58" s="1347" t="str">
        <f ca="1">IF((ROW()-8)&lt;=MAX(⑤入力シート2!$AV$6:$AV$1085),IF(INDEX(⑤入力シート2!AP$6:AP$1085,MATCH(ROW()-8,⑤入力シート2!$AV$6:$AV$1085,0))=1,"基本給",IF(INDEX(⑤入力シート2!AP$6:AP$1085,MATCH(ROW()-8,⑤入力シート2!$AV$6:$AV$1085,0))=2,"手当","残")),"")</f>
        <v/>
      </c>
      <c r="L58" s="1348"/>
      <c r="M58" s="1348"/>
      <c r="N58" s="1349"/>
      <c r="O58" s="1343" t="str">
        <f ca="1">IF((ROW()-8)&lt;=MAX(⑤入力シート2!$AV$6:$AV$1085),INDEX(⑤入力シート2!AR$6:AR$1085,MATCH(ROW()-8,⑤入力シート2!$AV$6:$AV$1085,0)),"")</f>
        <v/>
      </c>
      <c r="P58" s="1344"/>
      <c r="Q58" s="1344"/>
      <c r="R58" s="476" t="s">
        <v>213</v>
      </c>
      <c r="S58" s="476" t="s">
        <v>214</v>
      </c>
      <c r="T58" s="477" t="str">
        <f ca="1">IF((ROW()-8)&lt;=MAX(⑤入力シート2!$AV$6:$AV$1085),INDEX(⑤入力シート2!AS$6:AS$1085,MATCH(ROW()-8,⑤入力シート2!$AV$6:$AV$1085,0)),"")</f>
        <v/>
      </c>
      <c r="U58" s="476" t="s">
        <v>89</v>
      </c>
      <c r="V58" s="476" t="s">
        <v>214</v>
      </c>
      <c r="W58" s="478">
        <v>1</v>
      </c>
      <c r="X58" s="476" t="s">
        <v>215</v>
      </c>
      <c r="Y58" s="476" t="s">
        <v>216</v>
      </c>
      <c r="Z58" s="1340" t="str">
        <f t="shared" ca="1" si="6"/>
        <v/>
      </c>
      <c r="AA58" s="1340"/>
      <c r="AB58" s="1340"/>
      <c r="AC58" s="1340"/>
      <c r="AD58" s="479" t="s">
        <v>213</v>
      </c>
      <c r="AE58" s="1341"/>
      <c r="AF58" s="1342"/>
      <c r="AG58" s="1342"/>
      <c r="AH58" s="476" t="s">
        <v>213</v>
      </c>
      <c r="AI58" s="476" t="s">
        <v>214</v>
      </c>
      <c r="AJ58" s="524"/>
      <c r="AK58" s="476" t="s">
        <v>89</v>
      </c>
      <c r="AL58" s="476" t="s">
        <v>214</v>
      </c>
      <c r="AM58" s="478">
        <v>1</v>
      </c>
      <c r="AN58" s="476" t="s">
        <v>215</v>
      </c>
      <c r="AO58" s="476" t="s">
        <v>216</v>
      </c>
      <c r="AP58" s="1340">
        <f t="shared" si="7"/>
        <v>0</v>
      </c>
      <c r="AQ58" s="1340"/>
      <c r="AR58" s="1340"/>
      <c r="AS58" s="1340"/>
      <c r="AT58" s="484" t="s">
        <v>213</v>
      </c>
      <c r="AU58" s="1343" t="str">
        <f ca="1">IF((ROW()-8)&lt;=MAX(⑤入力シート2!$AV$6:$AV$1085),INDEX(⑤入力シート2!AT$6:AT$1085,MATCH(ROW()-8,⑤入力シート2!$AV$6:$AV$1085,0)),"")</f>
        <v/>
      </c>
      <c r="AV58" s="1344"/>
      <c r="AW58" s="1344"/>
      <c r="AX58" s="476" t="s">
        <v>213</v>
      </c>
      <c r="AY58" s="476" t="s">
        <v>214</v>
      </c>
      <c r="AZ58" s="477" t="str">
        <f ca="1">IF((ROW()-8)&lt;=MAX(⑤入力シート2!$AV$6:$AV$1085),INDEX(⑤入力シート2!AU$6:AU$1085,MATCH(ROW()-8,⑤入力シート2!$AV$6:$AV$1085,0)),"")</f>
        <v/>
      </c>
      <c r="BA58" s="476" t="s">
        <v>89</v>
      </c>
      <c r="BB58" s="476" t="s">
        <v>214</v>
      </c>
      <c r="BC58" s="478">
        <v>1</v>
      </c>
      <c r="BD58" s="476" t="s">
        <v>215</v>
      </c>
      <c r="BE58" s="476" t="s">
        <v>216</v>
      </c>
      <c r="BF58" s="1340" t="str">
        <f t="shared" ca="1" si="4"/>
        <v/>
      </c>
      <c r="BG58" s="1340"/>
      <c r="BH58" s="1340"/>
      <c r="BI58" s="1340"/>
      <c r="BJ58" s="479" t="s">
        <v>213</v>
      </c>
      <c r="BK58" s="1341"/>
      <c r="BL58" s="1342"/>
      <c r="BM58" s="1342"/>
      <c r="BN58" s="476" t="s">
        <v>213</v>
      </c>
      <c r="BO58" s="476" t="s">
        <v>214</v>
      </c>
      <c r="BP58" s="524"/>
      <c r="BQ58" s="476" t="s">
        <v>89</v>
      </c>
      <c r="BR58" s="476" t="s">
        <v>214</v>
      </c>
      <c r="BS58" s="478">
        <v>1</v>
      </c>
      <c r="BT58" s="476" t="s">
        <v>215</v>
      </c>
      <c r="BU58" s="476" t="s">
        <v>216</v>
      </c>
      <c r="BV58" s="1340">
        <f t="shared" si="5"/>
        <v>0</v>
      </c>
      <c r="BW58" s="1340"/>
      <c r="BX58" s="1340"/>
      <c r="BY58" s="1340"/>
      <c r="BZ58" s="479" t="s">
        <v>213</v>
      </c>
      <c r="CA58" s="342" t="str">
        <f t="shared" ca="1" si="8"/>
        <v/>
      </c>
      <c r="CB58" s="343">
        <f t="shared" si="9"/>
        <v>0</v>
      </c>
      <c r="CC58" s="511"/>
      <c r="CD58" s="511"/>
    </row>
    <row r="59" spans="1:82" ht="26.1" customHeight="1">
      <c r="A59" s="340">
        <v>51</v>
      </c>
      <c r="B59" s="1351" t="str">
        <f ca="1">IF((ROW()-8)&lt;=MAX(⑤入力シート2!$AV$6:$AV$1085),IF(INDIRECT("⑤入力シート2!C"&amp;(INDEX(⑤入力シート2!AO$6:AO$1085,MATCH(ROW()-8,⑤入力シート2!$AV$6:$AV$1085,0))+1)*3)="","",INDIRECT("⑤入力シート2!C"&amp;(INDEX(⑤入力シート2!AO$6:AO$1085,MATCH(ROW()-8,⑤入力シート2!$AV$6:$AV$1085,0))+1)*3)),"")</f>
        <v/>
      </c>
      <c r="C59" s="1352"/>
      <c r="D59" s="1352"/>
      <c r="E59" s="1352"/>
      <c r="F59" s="1352"/>
      <c r="G59" s="1347" t="str">
        <f ca="1">IF((ROW()-8)&lt;=MAX(⑤入力シート2!$AV$6:$AV$1085),IF(INDIRECT("⑤入力シート2!E"&amp;(INDEX(⑤入力シート2!AO$6:AO$1085,MATCH(ROW()-8,⑤入力シート2!$AV$6:$AV$1085,0))+1)*3)="","",INDIRECT("⑤入力シート2!E"&amp;(INDEX(⑤入力シート2!AO$6:AO$1085,MATCH(ROW()-8,⑤入力シート2!$AV$6:$AV$1085,0))+1)*3)),"")</f>
        <v/>
      </c>
      <c r="H59" s="1348"/>
      <c r="I59" s="1349"/>
      <c r="J59" s="341" t="str">
        <f ca="1">IF((ROW()-8)&lt;=MAX(⑤入力シート2!$AV$6:$AV$1085),IF(INDIRECT("⑤入力シート2!F"&amp;(INDEX(⑤入力シート2!AO$6:AO$1085,MATCH(ROW()-8,⑤入力シート2!$AV$6:$AV$1085,0))+1)*3)="","",INDIRECT("⑤入力シート2!F"&amp;(INDEX(⑤入力シート2!AO$6:AO$1085,MATCH(ROW()-8,⑤入力シート2!$AV$6:$AV$1085,0))+1)*3)),"")</f>
        <v/>
      </c>
      <c r="K59" s="1347" t="str">
        <f ca="1">IF((ROW()-8)&lt;=MAX(⑤入力シート2!$AV$6:$AV$1085),IF(INDEX(⑤入力シート2!AP$6:AP$1085,MATCH(ROW()-8,⑤入力シート2!$AV$6:$AV$1085,0))=1,"基本給",IF(INDEX(⑤入力シート2!AP$6:AP$1085,MATCH(ROW()-8,⑤入力シート2!$AV$6:$AV$1085,0))=2,"手当","残")),"")</f>
        <v/>
      </c>
      <c r="L59" s="1348"/>
      <c r="M59" s="1348"/>
      <c r="N59" s="1349"/>
      <c r="O59" s="1343" t="str">
        <f ca="1">IF((ROW()-8)&lt;=MAX(⑤入力シート2!$AV$6:$AV$1085),INDEX(⑤入力シート2!AR$6:AR$1085,MATCH(ROW()-8,⑤入力シート2!$AV$6:$AV$1085,0)),"")</f>
        <v/>
      </c>
      <c r="P59" s="1344"/>
      <c r="Q59" s="1344"/>
      <c r="R59" s="476" t="s">
        <v>213</v>
      </c>
      <c r="S59" s="476" t="s">
        <v>214</v>
      </c>
      <c r="T59" s="477" t="str">
        <f ca="1">IF((ROW()-8)&lt;=MAX(⑤入力シート2!$AV$6:$AV$1085),INDEX(⑤入力シート2!AS$6:AS$1085,MATCH(ROW()-8,⑤入力シート2!$AV$6:$AV$1085,0)),"")</f>
        <v/>
      </c>
      <c r="U59" s="476" t="s">
        <v>89</v>
      </c>
      <c r="V59" s="476" t="s">
        <v>214</v>
      </c>
      <c r="W59" s="478">
        <v>1</v>
      </c>
      <c r="X59" s="476" t="s">
        <v>215</v>
      </c>
      <c r="Y59" s="476" t="s">
        <v>216</v>
      </c>
      <c r="Z59" s="1340" t="str">
        <f t="shared" ca="1" si="6"/>
        <v/>
      </c>
      <c r="AA59" s="1340"/>
      <c r="AB59" s="1340"/>
      <c r="AC59" s="1340"/>
      <c r="AD59" s="479" t="s">
        <v>213</v>
      </c>
      <c r="AE59" s="1341"/>
      <c r="AF59" s="1342"/>
      <c r="AG59" s="1342"/>
      <c r="AH59" s="476" t="s">
        <v>213</v>
      </c>
      <c r="AI59" s="476" t="s">
        <v>214</v>
      </c>
      <c r="AJ59" s="524"/>
      <c r="AK59" s="476" t="s">
        <v>89</v>
      </c>
      <c r="AL59" s="476" t="s">
        <v>214</v>
      </c>
      <c r="AM59" s="478">
        <v>1</v>
      </c>
      <c r="AN59" s="476" t="s">
        <v>215</v>
      </c>
      <c r="AO59" s="476" t="s">
        <v>216</v>
      </c>
      <c r="AP59" s="1340">
        <f t="shared" si="7"/>
        <v>0</v>
      </c>
      <c r="AQ59" s="1340"/>
      <c r="AR59" s="1340"/>
      <c r="AS59" s="1340"/>
      <c r="AT59" s="484" t="s">
        <v>213</v>
      </c>
      <c r="AU59" s="1343" t="str">
        <f ca="1">IF((ROW()-8)&lt;=MAX(⑤入力シート2!$AV$6:$AV$1085),INDEX(⑤入力シート2!AT$6:AT$1085,MATCH(ROW()-8,⑤入力シート2!$AV$6:$AV$1085,0)),"")</f>
        <v/>
      </c>
      <c r="AV59" s="1344"/>
      <c r="AW59" s="1344"/>
      <c r="AX59" s="476" t="s">
        <v>213</v>
      </c>
      <c r="AY59" s="476" t="s">
        <v>214</v>
      </c>
      <c r="AZ59" s="477" t="str">
        <f ca="1">IF((ROW()-8)&lt;=MAX(⑤入力シート2!$AV$6:$AV$1085),INDEX(⑤入力シート2!AU$6:AU$1085,MATCH(ROW()-8,⑤入力シート2!$AV$6:$AV$1085,0)),"")</f>
        <v/>
      </c>
      <c r="BA59" s="476" t="s">
        <v>89</v>
      </c>
      <c r="BB59" s="476" t="s">
        <v>214</v>
      </c>
      <c r="BC59" s="478">
        <v>1</v>
      </c>
      <c r="BD59" s="476" t="s">
        <v>215</v>
      </c>
      <c r="BE59" s="476" t="s">
        <v>216</v>
      </c>
      <c r="BF59" s="1340" t="str">
        <f t="shared" ca="1" si="4"/>
        <v/>
      </c>
      <c r="BG59" s="1340"/>
      <c r="BH59" s="1340"/>
      <c r="BI59" s="1340"/>
      <c r="BJ59" s="479" t="s">
        <v>213</v>
      </c>
      <c r="BK59" s="1341"/>
      <c r="BL59" s="1342"/>
      <c r="BM59" s="1342"/>
      <c r="BN59" s="476" t="s">
        <v>213</v>
      </c>
      <c r="BO59" s="476" t="s">
        <v>214</v>
      </c>
      <c r="BP59" s="524"/>
      <c r="BQ59" s="476" t="s">
        <v>89</v>
      </c>
      <c r="BR59" s="476" t="s">
        <v>214</v>
      </c>
      <c r="BS59" s="478">
        <v>1</v>
      </c>
      <c r="BT59" s="476" t="s">
        <v>215</v>
      </c>
      <c r="BU59" s="476" t="s">
        <v>216</v>
      </c>
      <c r="BV59" s="1340">
        <f t="shared" si="5"/>
        <v>0</v>
      </c>
      <c r="BW59" s="1340"/>
      <c r="BX59" s="1340"/>
      <c r="BY59" s="1340"/>
      <c r="BZ59" s="479" t="s">
        <v>213</v>
      </c>
      <c r="CA59" s="342" t="str">
        <f t="shared" ca="1" si="8"/>
        <v/>
      </c>
      <c r="CB59" s="343">
        <f t="shared" si="9"/>
        <v>0</v>
      </c>
      <c r="CC59" s="511"/>
      <c r="CD59" s="511"/>
    </row>
    <row r="60" spans="1:82" ht="26.1" customHeight="1">
      <c r="A60" s="340">
        <v>52</v>
      </c>
      <c r="B60" s="1351" t="str">
        <f ca="1">IF((ROW()-8)&lt;=MAX(⑤入力シート2!$AV$6:$AV$1085),IF(INDIRECT("⑤入力シート2!C"&amp;(INDEX(⑤入力シート2!AO$6:AO$1085,MATCH(ROW()-8,⑤入力シート2!$AV$6:$AV$1085,0))+1)*3)="","",INDIRECT("⑤入力シート2!C"&amp;(INDEX(⑤入力シート2!AO$6:AO$1085,MATCH(ROW()-8,⑤入力シート2!$AV$6:$AV$1085,0))+1)*3)),"")</f>
        <v/>
      </c>
      <c r="C60" s="1352"/>
      <c r="D60" s="1352"/>
      <c r="E60" s="1352"/>
      <c r="F60" s="1352"/>
      <c r="G60" s="1347" t="str">
        <f ca="1">IF((ROW()-8)&lt;=MAX(⑤入力シート2!$AV$6:$AV$1085),IF(INDIRECT("⑤入力シート2!E"&amp;(INDEX(⑤入力シート2!AO$6:AO$1085,MATCH(ROW()-8,⑤入力シート2!$AV$6:$AV$1085,0))+1)*3)="","",INDIRECT("⑤入力シート2!E"&amp;(INDEX(⑤入力シート2!AO$6:AO$1085,MATCH(ROW()-8,⑤入力シート2!$AV$6:$AV$1085,0))+1)*3)),"")</f>
        <v/>
      </c>
      <c r="H60" s="1348"/>
      <c r="I60" s="1349"/>
      <c r="J60" s="341" t="str">
        <f ca="1">IF((ROW()-8)&lt;=MAX(⑤入力シート2!$AV$6:$AV$1085),IF(INDIRECT("⑤入力シート2!F"&amp;(INDEX(⑤入力シート2!AO$6:AO$1085,MATCH(ROW()-8,⑤入力シート2!$AV$6:$AV$1085,0))+1)*3)="","",INDIRECT("⑤入力シート2!F"&amp;(INDEX(⑤入力シート2!AO$6:AO$1085,MATCH(ROW()-8,⑤入力シート2!$AV$6:$AV$1085,0))+1)*3)),"")</f>
        <v/>
      </c>
      <c r="K60" s="1347" t="str">
        <f ca="1">IF((ROW()-8)&lt;=MAX(⑤入力シート2!$AV$6:$AV$1085),IF(INDEX(⑤入力シート2!AP$6:AP$1085,MATCH(ROW()-8,⑤入力シート2!$AV$6:$AV$1085,0))=1,"基本給",IF(INDEX(⑤入力シート2!AP$6:AP$1085,MATCH(ROW()-8,⑤入力シート2!$AV$6:$AV$1085,0))=2,"手当","残")),"")</f>
        <v/>
      </c>
      <c r="L60" s="1348"/>
      <c r="M60" s="1348"/>
      <c r="N60" s="1349"/>
      <c r="O60" s="1343" t="str">
        <f ca="1">IF((ROW()-8)&lt;=MAX(⑤入力シート2!$AV$6:$AV$1085),INDEX(⑤入力シート2!AR$6:AR$1085,MATCH(ROW()-8,⑤入力シート2!$AV$6:$AV$1085,0)),"")</f>
        <v/>
      </c>
      <c r="P60" s="1344"/>
      <c r="Q60" s="1344"/>
      <c r="R60" s="476" t="s">
        <v>213</v>
      </c>
      <c r="S60" s="476" t="s">
        <v>214</v>
      </c>
      <c r="T60" s="477" t="str">
        <f ca="1">IF((ROW()-8)&lt;=MAX(⑤入力シート2!$AV$6:$AV$1085),INDEX(⑤入力シート2!AS$6:AS$1085,MATCH(ROW()-8,⑤入力シート2!$AV$6:$AV$1085,0)),"")</f>
        <v/>
      </c>
      <c r="U60" s="476" t="s">
        <v>89</v>
      </c>
      <c r="V60" s="476" t="s">
        <v>214</v>
      </c>
      <c r="W60" s="478">
        <v>1</v>
      </c>
      <c r="X60" s="476" t="s">
        <v>215</v>
      </c>
      <c r="Y60" s="476" t="s">
        <v>216</v>
      </c>
      <c r="Z60" s="1340" t="str">
        <f t="shared" ca="1" si="6"/>
        <v/>
      </c>
      <c r="AA60" s="1340"/>
      <c r="AB60" s="1340"/>
      <c r="AC60" s="1340"/>
      <c r="AD60" s="479" t="s">
        <v>213</v>
      </c>
      <c r="AE60" s="1341"/>
      <c r="AF60" s="1342"/>
      <c r="AG60" s="1342"/>
      <c r="AH60" s="476" t="s">
        <v>213</v>
      </c>
      <c r="AI60" s="476" t="s">
        <v>214</v>
      </c>
      <c r="AJ60" s="524"/>
      <c r="AK60" s="476" t="s">
        <v>89</v>
      </c>
      <c r="AL60" s="476" t="s">
        <v>214</v>
      </c>
      <c r="AM60" s="478">
        <v>1</v>
      </c>
      <c r="AN60" s="476" t="s">
        <v>215</v>
      </c>
      <c r="AO60" s="476" t="s">
        <v>216</v>
      </c>
      <c r="AP60" s="1340">
        <f t="shared" si="7"/>
        <v>0</v>
      </c>
      <c r="AQ60" s="1340"/>
      <c r="AR60" s="1340"/>
      <c r="AS60" s="1340"/>
      <c r="AT60" s="484" t="s">
        <v>213</v>
      </c>
      <c r="AU60" s="1343" t="str">
        <f ca="1">IF((ROW()-8)&lt;=MAX(⑤入力シート2!$AV$6:$AV$1085),INDEX(⑤入力シート2!AT$6:AT$1085,MATCH(ROW()-8,⑤入力シート2!$AV$6:$AV$1085,0)),"")</f>
        <v/>
      </c>
      <c r="AV60" s="1344"/>
      <c r="AW60" s="1344"/>
      <c r="AX60" s="476" t="s">
        <v>213</v>
      </c>
      <c r="AY60" s="476" t="s">
        <v>214</v>
      </c>
      <c r="AZ60" s="477" t="str">
        <f ca="1">IF((ROW()-8)&lt;=MAX(⑤入力シート2!$AV$6:$AV$1085),INDEX(⑤入力シート2!AU$6:AU$1085,MATCH(ROW()-8,⑤入力シート2!$AV$6:$AV$1085,0)),"")</f>
        <v/>
      </c>
      <c r="BA60" s="476" t="s">
        <v>89</v>
      </c>
      <c r="BB60" s="476" t="s">
        <v>214</v>
      </c>
      <c r="BC60" s="478">
        <v>1</v>
      </c>
      <c r="BD60" s="476" t="s">
        <v>215</v>
      </c>
      <c r="BE60" s="476" t="s">
        <v>216</v>
      </c>
      <c r="BF60" s="1340" t="str">
        <f t="shared" ca="1" si="4"/>
        <v/>
      </c>
      <c r="BG60" s="1340"/>
      <c r="BH60" s="1340"/>
      <c r="BI60" s="1340"/>
      <c r="BJ60" s="479" t="s">
        <v>213</v>
      </c>
      <c r="BK60" s="1341"/>
      <c r="BL60" s="1342"/>
      <c r="BM60" s="1342"/>
      <c r="BN60" s="476" t="s">
        <v>213</v>
      </c>
      <c r="BO60" s="476" t="s">
        <v>214</v>
      </c>
      <c r="BP60" s="524"/>
      <c r="BQ60" s="476" t="s">
        <v>89</v>
      </c>
      <c r="BR60" s="476" t="s">
        <v>214</v>
      </c>
      <c r="BS60" s="478">
        <v>1</v>
      </c>
      <c r="BT60" s="476" t="s">
        <v>215</v>
      </c>
      <c r="BU60" s="476" t="s">
        <v>216</v>
      </c>
      <c r="BV60" s="1340">
        <f t="shared" si="5"/>
        <v>0</v>
      </c>
      <c r="BW60" s="1340"/>
      <c r="BX60" s="1340"/>
      <c r="BY60" s="1340"/>
      <c r="BZ60" s="479" t="s">
        <v>213</v>
      </c>
      <c r="CA60" s="342" t="str">
        <f t="shared" ca="1" si="8"/>
        <v/>
      </c>
      <c r="CB60" s="343">
        <f t="shared" si="9"/>
        <v>0</v>
      </c>
      <c r="CC60" s="511"/>
      <c r="CD60" s="511"/>
    </row>
    <row r="61" spans="1:82" ht="26.1" customHeight="1">
      <c r="A61" s="340">
        <v>53</v>
      </c>
      <c r="B61" s="1351" t="str">
        <f ca="1">IF((ROW()-8)&lt;=MAX(⑤入力シート2!$AV$6:$AV$1085),IF(INDIRECT("⑤入力シート2!C"&amp;(INDEX(⑤入力シート2!AO$6:AO$1085,MATCH(ROW()-8,⑤入力シート2!$AV$6:$AV$1085,0))+1)*3)="","",INDIRECT("⑤入力シート2!C"&amp;(INDEX(⑤入力シート2!AO$6:AO$1085,MATCH(ROW()-8,⑤入力シート2!$AV$6:$AV$1085,0))+1)*3)),"")</f>
        <v/>
      </c>
      <c r="C61" s="1352"/>
      <c r="D61" s="1352"/>
      <c r="E61" s="1352"/>
      <c r="F61" s="1352"/>
      <c r="G61" s="1347" t="str">
        <f ca="1">IF((ROW()-8)&lt;=MAX(⑤入力シート2!$AV$6:$AV$1085),IF(INDIRECT("⑤入力シート2!E"&amp;(INDEX(⑤入力シート2!AO$6:AO$1085,MATCH(ROW()-8,⑤入力シート2!$AV$6:$AV$1085,0))+1)*3)="","",INDIRECT("⑤入力シート2!E"&amp;(INDEX(⑤入力シート2!AO$6:AO$1085,MATCH(ROW()-8,⑤入力シート2!$AV$6:$AV$1085,0))+1)*3)),"")</f>
        <v/>
      </c>
      <c r="H61" s="1348"/>
      <c r="I61" s="1349"/>
      <c r="J61" s="341" t="str">
        <f ca="1">IF((ROW()-8)&lt;=MAX(⑤入力シート2!$AV$6:$AV$1085),IF(INDIRECT("⑤入力シート2!F"&amp;(INDEX(⑤入力シート2!AO$6:AO$1085,MATCH(ROW()-8,⑤入力シート2!$AV$6:$AV$1085,0))+1)*3)="","",INDIRECT("⑤入力シート2!F"&amp;(INDEX(⑤入力シート2!AO$6:AO$1085,MATCH(ROW()-8,⑤入力シート2!$AV$6:$AV$1085,0))+1)*3)),"")</f>
        <v/>
      </c>
      <c r="K61" s="1347" t="str">
        <f ca="1">IF((ROW()-8)&lt;=MAX(⑤入力シート2!$AV$6:$AV$1085),IF(INDEX(⑤入力シート2!AP$6:AP$1085,MATCH(ROW()-8,⑤入力シート2!$AV$6:$AV$1085,0))=1,"基本給",IF(INDEX(⑤入力シート2!AP$6:AP$1085,MATCH(ROW()-8,⑤入力シート2!$AV$6:$AV$1085,0))=2,"手当","残")),"")</f>
        <v/>
      </c>
      <c r="L61" s="1348"/>
      <c r="M61" s="1348"/>
      <c r="N61" s="1349"/>
      <c r="O61" s="1343" t="str">
        <f ca="1">IF((ROW()-8)&lt;=MAX(⑤入力シート2!$AV$6:$AV$1085),INDEX(⑤入力シート2!AR$6:AR$1085,MATCH(ROW()-8,⑤入力シート2!$AV$6:$AV$1085,0)),"")</f>
        <v/>
      </c>
      <c r="P61" s="1344"/>
      <c r="Q61" s="1344"/>
      <c r="R61" s="476" t="s">
        <v>213</v>
      </c>
      <c r="S61" s="476" t="s">
        <v>214</v>
      </c>
      <c r="T61" s="477" t="str">
        <f ca="1">IF((ROW()-8)&lt;=MAX(⑤入力シート2!$AV$6:$AV$1085),INDEX(⑤入力シート2!AS$6:AS$1085,MATCH(ROW()-8,⑤入力シート2!$AV$6:$AV$1085,0)),"")</f>
        <v/>
      </c>
      <c r="U61" s="476" t="s">
        <v>89</v>
      </c>
      <c r="V61" s="476" t="s">
        <v>214</v>
      </c>
      <c r="W61" s="478">
        <v>1</v>
      </c>
      <c r="X61" s="476" t="s">
        <v>215</v>
      </c>
      <c r="Y61" s="476" t="s">
        <v>216</v>
      </c>
      <c r="Z61" s="1340" t="str">
        <f t="shared" ca="1" si="6"/>
        <v/>
      </c>
      <c r="AA61" s="1340"/>
      <c r="AB61" s="1340"/>
      <c r="AC61" s="1340"/>
      <c r="AD61" s="479" t="s">
        <v>213</v>
      </c>
      <c r="AE61" s="1341"/>
      <c r="AF61" s="1342"/>
      <c r="AG61" s="1342"/>
      <c r="AH61" s="476" t="s">
        <v>213</v>
      </c>
      <c r="AI61" s="476" t="s">
        <v>214</v>
      </c>
      <c r="AJ61" s="524"/>
      <c r="AK61" s="476" t="s">
        <v>89</v>
      </c>
      <c r="AL61" s="476" t="s">
        <v>214</v>
      </c>
      <c r="AM61" s="478">
        <v>1</v>
      </c>
      <c r="AN61" s="476" t="s">
        <v>215</v>
      </c>
      <c r="AO61" s="476" t="s">
        <v>216</v>
      </c>
      <c r="AP61" s="1340">
        <f t="shared" si="7"/>
        <v>0</v>
      </c>
      <c r="AQ61" s="1340"/>
      <c r="AR61" s="1340"/>
      <c r="AS61" s="1340"/>
      <c r="AT61" s="484" t="s">
        <v>213</v>
      </c>
      <c r="AU61" s="1343" t="str">
        <f ca="1">IF((ROW()-8)&lt;=MAX(⑤入力シート2!$AV$6:$AV$1085),INDEX(⑤入力シート2!AT$6:AT$1085,MATCH(ROW()-8,⑤入力シート2!$AV$6:$AV$1085,0)),"")</f>
        <v/>
      </c>
      <c r="AV61" s="1344"/>
      <c r="AW61" s="1344"/>
      <c r="AX61" s="476" t="s">
        <v>213</v>
      </c>
      <c r="AY61" s="476" t="s">
        <v>214</v>
      </c>
      <c r="AZ61" s="477" t="str">
        <f ca="1">IF((ROW()-8)&lt;=MAX(⑤入力シート2!$AV$6:$AV$1085),INDEX(⑤入力シート2!AU$6:AU$1085,MATCH(ROW()-8,⑤入力シート2!$AV$6:$AV$1085,0)),"")</f>
        <v/>
      </c>
      <c r="BA61" s="476" t="s">
        <v>89</v>
      </c>
      <c r="BB61" s="476" t="s">
        <v>214</v>
      </c>
      <c r="BC61" s="478">
        <v>1</v>
      </c>
      <c r="BD61" s="476" t="s">
        <v>215</v>
      </c>
      <c r="BE61" s="476" t="s">
        <v>216</v>
      </c>
      <c r="BF61" s="1340" t="str">
        <f t="shared" ca="1" si="4"/>
        <v/>
      </c>
      <c r="BG61" s="1340"/>
      <c r="BH61" s="1340"/>
      <c r="BI61" s="1340"/>
      <c r="BJ61" s="479" t="s">
        <v>213</v>
      </c>
      <c r="BK61" s="1341"/>
      <c r="BL61" s="1342"/>
      <c r="BM61" s="1342"/>
      <c r="BN61" s="476" t="s">
        <v>213</v>
      </c>
      <c r="BO61" s="476" t="s">
        <v>214</v>
      </c>
      <c r="BP61" s="524"/>
      <c r="BQ61" s="476" t="s">
        <v>89</v>
      </c>
      <c r="BR61" s="476" t="s">
        <v>214</v>
      </c>
      <c r="BS61" s="478">
        <v>1</v>
      </c>
      <c r="BT61" s="476" t="s">
        <v>215</v>
      </c>
      <c r="BU61" s="476" t="s">
        <v>216</v>
      </c>
      <c r="BV61" s="1340">
        <f t="shared" si="5"/>
        <v>0</v>
      </c>
      <c r="BW61" s="1340"/>
      <c r="BX61" s="1340"/>
      <c r="BY61" s="1340"/>
      <c r="BZ61" s="479" t="s">
        <v>213</v>
      </c>
      <c r="CA61" s="342" t="str">
        <f t="shared" ca="1" si="8"/>
        <v/>
      </c>
      <c r="CB61" s="343">
        <f t="shared" si="9"/>
        <v>0</v>
      </c>
      <c r="CC61" s="511"/>
      <c r="CD61" s="511"/>
    </row>
    <row r="62" spans="1:82" ht="26.1" customHeight="1">
      <c r="A62" s="340">
        <v>54</v>
      </c>
      <c r="B62" s="1351" t="str">
        <f ca="1">IF((ROW()-8)&lt;=MAX(⑤入力シート2!$AV$6:$AV$1085),IF(INDIRECT("⑤入力シート2!C"&amp;(INDEX(⑤入力シート2!AO$6:AO$1085,MATCH(ROW()-8,⑤入力シート2!$AV$6:$AV$1085,0))+1)*3)="","",INDIRECT("⑤入力シート2!C"&amp;(INDEX(⑤入力シート2!AO$6:AO$1085,MATCH(ROW()-8,⑤入力シート2!$AV$6:$AV$1085,0))+1)*3)),"")</f>
        <v/>
      </c>
      <c r="C62" s="1352"/>
      <c r="D62" s="1352"/>
      <c r="E62" s="1352"/>
      <c r="F62" s="1352"/>
      <c r="G62" s="1347" t="str">
        <f ca="1">IF((ROW()-8)&lt;=MAX(⑤入力シート2!$AV$6:$AV$1085),IF(INDIRECT("⑤入力シート2!E"&amp;(INDEX(⑤入力シート2!AO$6:AO$1085,MATCH(ROW()-8,⑤入力シート2!$AV$6:$AV$1085,0))+1)*3)="","",INDIRECT("⑤入力シート2!E"&amp;(INDEX(⑤入力シート2!AO$6:AO$1085,MATCH(ROW()-8,⑤入力シート2!$AV$6:$AV$1085,0))+1)*3)),"")</f>
        <v/>
      </c>
      <c r="H62" s="1348"/>
      <c r="I62" s="1349"/>
      <c r="J62" s="341" t="str">
        <f ca="1">IF((ROW()-8)&lt;=MAX(⑤入力シート2!$AV$6:$AV$1085),IF(INDIRECT("⑤入力シート2!F"&amp;(INDEX(⑤入力シート2!AO$6:AO$1085,MATCH(ROW()-8,⑤入力シート2!$AV$6:$AV$1085,0))+1)*3)="","",INDIRECT("⑤入力シート2!F"&amp;(INDEX(⑤入力シート2!AO$6:AO$1085,MATCH(ROW()-8,⑤入力シート2!$AV$6:$AV$1085,0))+1)*3)),"")</f>
        <v/>
      </c>
      <c r="K62" s="1347" t="str">
        <f ca="1">IF((ROW()-8)&lt;=MAX(⑤入力シート2!$AV$6:$AV$1085),IF(INDEX(⑤入力シート2!AP$6:AP$1085,MATCH(ROW()-8,⑤入力シート2!$AV$6:$AV$1085,0))=1,"基本給",IF(INDEX(⑤入力シート2!AP$6:AP$1085,MATCH(ROW()-8,⑤入力シート2!$AV$6:$AV$1085,0))=2,"手当","残")),"")</f>
        <v/>
      </c>
      <c r="L62" s="1348"/>
      <c r="M62" s="1348"/>
      <c r="N62" s="1349"/>
      <c r="O62" s="1343" t="str">
        <f ca="1">IF((ROW()-8)&lt;=MAX(⑤入力シート2!$AV$6:$AV$1085),INDEX(⑤入力シート2!AR$6:AR$1085,MATCH(ROW()-8,⑤入力シート2!$AV$6:$AV$1085,0)),"")</f>
        <v/>
      </c>
      <c r="P62" s="1344"/>
      <c r="Q62" s="1344"/>
      <c r="R62" s="476" t="s">
        <v>213</v>
      </c>
      <c r="S62" s="476" t="s">
        <v>214</v>
      </c>
      <c r="T62" s="477" t="str">
        <f ca="1">IF((ROW()-8)&lt;=MAX(⑤入力シート2!$AV$6:$AV$1085),INDEX(⑤入力シート2!AS$6:AS$1085,MATCH(ROW()-8,⑤入力シート2!$AV$6:$AV$1085,0)),"")</f>
        <v/>
      </c>
      <c r="U62" s="476" t="s">
        <v>89</v>
      </c>
      <c r="V62" s="476" t="s">
        <v>214</v>
      </c>
      <c r="W62" s="478">
        <v>1</v>
      </c>
      <c r="X62" s="476" t="s">
        <v>215</v>
      </c>
      <c r="Y62" s="476" t="s">
        <v>216</v>
      </c>
      <c r="Z62" s="1340" t="str">
        <f t="shared" ca="1" si="6"/>
        <v/>
      </c>
      <c r="AA62" s="1340"/>
      <c r="AB62" s="1340"/>
      <c r="AC62" s="1340"/>
      <c r="AD62" s="479" t="s">
        <v>213</v>
      </c>
      <c r="AE62" s="1341"/>
      <c r="AF62" s="1342"/>
      <c r="AG62" s="1342"/>
      <c r="AH62" s="476" t="s">
        <v>213</v>
      </c>
      <c r="AI62" s="476" t="s">
        <v>214</v>
      </c>
      <c r="AJ62" s="524"/>
      <c r="AK62" s="476" t="s">
        <v>89</v>
      </c>
      <c r="AL62" s="476" t="s">
        <v>214</v>
      </c>
      <c r="AM62" s="478">
        <v>1</v>
      </c>
      <c r="AN62" s="476" t="s">
        <v>215</v>
      </c>
      <c r="AO62" s="476" t="s">
        <v>216</v>
      </c>
      <c r="AP62" s="1340">
        <f t="shared" si="7"/>
        <v>0</v>
      </c>
      <c r="AQ62" s="1340"/>
      <c r="AR62" s="1340"/>
      <c r="AS62" s="1340"/>
      <c r="AT62" s="484" t="s">
        <v>213</v>
      </c>
      <c r="AU62" s="1343" t="str">
        <f ca="1">IF((ROW()-8)&lt;=MAX(⑤入力シート2!$AV$6:$AV$1085),INDEX(⑤入力シート2!AT$6:AT$1085,MATCH(ROW()-8,⑤入力シート2!$AV$6:$AV$1085,0)),"")</f>
        <v/>
      </c>
      <c r="AV62" s="1344"/>
      <c r="AW62" s="1344"/>
      <c r="AX62" s="476" t="s">
        <v>213</v>
      </c>
      <c r="AY62" s="476" t="s">
        <v>214</v>
      </c>
      <c r="AZ62" s="477" t="str">
        <f ca="1">IF((ROW()-8)&lt;=MAX(⑤入力シート2!$AV$6:$AV$1085),INDEX(⑤入力シート2!AU$6:AU$1085,MATCH(ROW()-8,⑤入力シート2!$AV$6:$AV$1085,0)),"")</f>
        <v/>
      </c>
      <c r="BA62" s="476" t="s">
        <v>89</v>
      </c>
      <c r="BB62" s="476" t="s">
        <v>214</v>
      </c>
      <c r="BC62" s="478">
        <v>1</v>
      </c>
      <c r="BD62" s="476" t="s">
        <v>215</v>
      </c>
      <c r="BE62" s="476" t="s">
        <v>216</v>
      </c>
      <c r="BF62" s="1340" t="str">
        <f t="shared" ca="1" si="4"/>
        <v/>
      </c>
      <c r="BG62" s="1340"/>
      <c r="BH62" s="1340"/>
      <c r="BI62" s="1340"/>
      <c r="BJ62" s="479" t="s">
        <v>213</v>
      </c>
      <c r="BK62" s="1341"/>
      <c r="BL62" s="1342"/>
      <c r="BM62" s="1342"/>
      <c r="BN62" s="476" t="s">
        <v>213</v>
      </c>
      <c r="BO62" s="476" t="s">
        <v>214</v>
      </c>
      <c r="BP62" s="524"/>
      <c r="BQ62" s="476" t="s">
        <v>89</v>
      </c>
      <c r="BR62" s="476" t="s">
        <v>214</v>
      </c>
      <c r="BS62" s="478">
        <v>1</v>
      </c>
      <c r="BT62" s="476" t="s">
        <v>215</v>
      </c>
      <c r="BU62" s="476" t="s">
        <v>216</v>
      </c>
      <c r="BV62" s="1340">
        <f t="shared" si="5"/>
        <v>0</v>
      </c>
      <c r="BW62" s="1340"/>
      <c r="BX62" s="1340"/>
      <c r="BY62" s="1340"/>
      <c r="BZ62" s="479" t="s">
        <v>213</v>
      </c>
      <c r="CA62" s="342" t="str">
        <f t="shared" ca="1" si="8"/>
        <v/>
      </c>
      <c r="CB62" s="343">
        <f t="shared" si="9"/>
        <v>0</v>
      </c>
      <c r="CC62" s="511"/>
      <c r="CD62" s="511"/>
    </row>
    <row r="63" spans="1:82" ht="26.1" customHeight="1">
      <c r="A63" s="340">
        <v>55</v>
      </c>
      <c r="B63" s="1351" t="str">
        <f ca="1">IF((ROW()-8)&lt;=MAX(⑤入力シート2!$AV$6:$AV$1085),IF(INDIRECT("⑤入力シート2!C"&amp;(INDEX(⑤入力シート2!AO$6:AO$1085,MATCH(ROW()-8,⑤入力シート2!$AV$6:$AV$1085,0))+1)*3)="","",INDIRECT("⑤入力シート2!C"&amp;(INDEX(⑤入力シート2!AO$6:AO$1085,MATCH(ROW()-8,⑤入力シート2!$AV$6:$AV$1085,0))+1)*3)),"")</f>
        <v/>
      </c>
      <c r="C63" s="1365"/>
      <c r="D63" s="1365"/>
      <c r="E63" s="1365"/>
      <c r="F63" s="1366"/>
      <c r="G63" s="1347" t="str">
        <f ca="1">IF((ROW()-8)&lt;=MAX(⑤入力シート2!$AV$6:$AV$1085),IF(INDIRECT("⑤入力シート2!E"&amp;(INDEX(⑤入力シート2!AO$6:AO$1085,MATCH(ROW()-8,⑤入力シート2!$AV$6:$AV$1085,0))+1)*3)="","",INDIRECT("⑤入力シート2!E"&amp;(INDEX(⑤入力シート2!AO$6:AO$1085,MATCH(ROW()-8,⑤入力シート2!$AV$6:$AV$1085,0))+1)*3)),"")</f>
        <v/>
      </c>
      <c r="H63" s="1348"/>
      <c r="I63" s="1349"/>
      <c r="J63" s="341" t="str">
        <f ca="1">IF((ROW()-8)&lt;=MAX(⑤入力シート2!$AV$6:$AV$1085),IF(INDIRECT("⑤入力シート2!F"&amp;(INDEX(⑤入力シート2!AO$6:AO$1085,MATCH(ROW()-8,⑤入力シート2!$AV$6:$AV$1085,0))+1)*3)="","",INDIRECT("⑤入力シート2!F"&amp;(INDEX(⑤入力シート2!AO$6:AO$1085,MATCH(ROW()-8,⑤入力シート2!$AV$6:$AV$1085,0))+1)*3)),"")</f>
        <v/>
      </c>
      <c r="K63" s="1347" t="str">
        <f ca="1">IF((ROW()-8)&lt;=MAX(⑤入力シート2!$AV$6:$AV$1085),IF(INDEX(⑤入力シート2!AP$6:AP$1085,MATCH(ROW()-8,⑤入力シート2!$AV$6:$AV$1085,0))=1,"基本給",IF(INDEX(⑤入力シート2!AP$6:AP$1085,MATCH(ROW()-8,⑤入力シート2!$AV$6:$AV$1085,0))=2,"手当","残")),"")</f>
        <v/>
      </c>
      <c r="L63" s="1348"/>
      <c r="M63" s="1348"/>
      <c r="N63" s="1349"/>
      <c r="O63" s="1343" t="str">
        <f ca="1">IF((ROW()-8)&lt;=MAX(⑤入力シート2!$AV$6:$AV$1085),INDEX(⑤入力シート2!AR$6:AR$1085,MATCH(ROW()-8,⑤入力シート2!$AV$6:$AV$1085,0)),"")</f>
        <v/>
      </c>
      <c r="P63" s="1344"/>
      <c r="Q63" s="1344"/>
      <c r="R63" s="476" t="s">
        <v>213</v>
      </c>
      <c r="S63" s="476" t="s">
        <v>214</v>
      </c>
      <c r="T63" s="477" t="str">
        <f ca="1">IF((ROW()-8)&lt;=MAX(⑤入力シート2!$AV$6:$AV$1085),INDEX(⑤入力シート2!AS$6:AS$1085,MATCH(ROW()-8,⑤入力シート2!$AV$6:$AV$1085,0)),"")</f>
        <v/>
      </c>
      <c r="U63" s="476" t="s">
        <v>89</v>
      </c>
      <c r="V63" s="476" t="s">
        <v>214</v>
      </c>
      <c r="W63" s="478">
        <v>1</v>
      </c>
      <c r="X63" s="476" t="s">
        <v>215</v>
      </c>
      <c r="Y63" s="476" t="s">
        <v>216</v>
      </c>
      <c r="Z63" s="1340" t="str">
        <f t="shared" ca="1" si="6"/>
        <v/>
      </c>
      <c r="AA63" s="1340"/>
      <c r="AB63" s="1340"/>
      <c r="AC63" s="1340"/>
      <c r="AD63" s="479" t="s">
        <v>213</v>
      </c>
      <c r="AE63" s="1341"/>
      <c r="AF63" s="1342"/>
      <c r="AG63" s="1342"/>
      <c r="AH63" s="476" t="s">
        <v>213</v>
      </c>
      <c r="AI63" s="476" t="s">
        <v>214</v>
      </c>
      <c r="AJ63" s="524"/>
      <c r="AK63" s="476" t="s">
        <v>89</v>
      </c>
      <c r="AL63" s="476" t="s">
        <v>214</v>
      </c>
      <c r="AM63" s="478">
        <v>1</v>
      </c>
      <c r="AN63" s="476" t="s">
        <v>215</v>
      </c>
      <c r="AO63" s="476" t="s">
        <v>216</v>
      </c>
      <c r="AP63" s="1340">
        <f t="shared" si="7"/>
        <v>0</v>
      </c>
      <c r="AQ63" s="1340"/>
      <c r="AR63" s="1340"/>
      <c r="AS63" s="1340"/>
      <c r="AT63" s="484" t="s">
        <v>213</v>
      </c>
      <c r="AU63" s="1350" t="str">
        <f ca="1">IF((ROW()-8)&lt;=MAX(⑤入力シート2!$AV$6:$AV$1085),INDEX(⑤入力シート2!AT$6:AT$1085,MATCH(ROW()-8,⑤入力シート2!$AV$6:$AV$1085,0)),"")</f>
        <v/>
      </c>
      <c r="AV63" s="1344"/>
      <c r="AW63" s="1344"/>
      <c r="AX63" s="476" t="s">
        <v>213</v>
      </c>
      <c r="AY63" s="476" t="s">
        <v>214</v>
      </c>
      <c r="AZ63" s="477" t="str">
        <f ca="1">IF((ROW()-8)&lt;=MAX(⑤入力シート2!$AV$6:$AV$1085),INDEX(⑤入力シート2!AU$6:AU$1085,MATCH(ROW()-8,⑤入力シート2!$AV$6:$AV$1085,0)),"")</f>
        <v/>
      </c>
      <c r="BA63" s="476" t="s">
        <v>89</v>
      </c>
      <c r="BB63" s="476" t="s">
        <v>214</v>
      </c>
      <c r="BC63" s="478">
        <v>1</v>
      </c>
      <c r="BD63" s="476" t="s">
        <v>215</v>
      </c>
      <c r="BE63" s="476" t="s">
        <v>216</v>
      </c>
      <c r="BF63" s="1340" t="str">
        <f t="shared" ca="1" si="4"/>
        <v/>
      </c>
      <c r="BG63" s="1340"/>
      <c r="BH63" s="1340"/>
      <c r="BI63" s="1340"/>
      <c r="BJ63" s="479" t="s">
        <v>213</v>
      </c>
      <c r="BK63" s="1341"/>
      <c r="BL63" s="1342"/>
      <c r="BM63" s="1342"/>
      <c r="BN63" s="476" t="s">
        <v>213</v>
      </c>
      <c r="BO63" s="476" t="s">
        <v>214</v>
      </c>
      <c r="BP63" s="524"/>
      <c r="BQ63" s="476" t="s">
        <v>89</v>
      </c>
      <c r="BR63" s="476" t="s">
        <v>214</v>
      </c>
      <c r="BS63" s="478">
        <v>1</v>
      </c>
      <c r="BT63" s="476" t="s">
        <v>215</v>
      </c>
      <c r="BU63" s="476" t="s">
        <v>216</v>
      </c>
      <c r="BV63" s="1340">
        <f t="shared" si="5"/>
        <v>0</v>
      </c>
      <c r="BW63" s="1340"/>
      <c r="BX63" s="1340"/>
      <c r="BY63" s="1340"/>
      <c r="BZ63" s="479" t="s">
        <v>213</v>
      </c>
      <c r="CA63" s="342" t="str">
        <f t="shared" ca="1" si="8"/>
        <v/>
      </c>
      <c r="CB63" s="343">
        <f t="shared" si="9"/>
        <v>0</v>
      </c>
      <c r="CC63" s="511"/>
      <c r="CD63" s="511"/>
    </row>
    <row r="64" spans="1:82" ht="26.1" customHeight="1">
      <c r="A64" s="340">
        <v>56</v>
      </c>
      <c r="B64" s="1351" t="str">
        <f ca="1">IF((ROW()-8)&lt;=MAX(⑤入力シート2!$AV$6:$AV$1085),IF(INDIRECT("⑤入力シート2!C"&amp;(INDEX(⑤入力シート2!AO$6:AO$1085,MATCH(ROW()-8,⑤入力シート2!$AV$6:$AV$1085,0))+1)*3)="","",INDIRECT("⑤入力シート2!C"&amp;(INDEX(⑤入力シート2!AO$6:AO$1085,MATCH(ROW()-8,⑤入力シート2!$AV$6:$AV$1085,0))+1)*3)),"")</f>
        <v/>
      </c>
      <c r="C64" s="1365"/>
      <c r="D64" s="1365"/>
      <c r="E64" s="1365"/>
      <c r="F64" s="1366"/>
      <c r="G64" s="1347" t="str">
        <f ca="1">IF((ROW()-8)&lt;=MAX(⑤入力シート2!$AV$6:$AV$1085),IF(INDIRECT("⑤入力シート2!E"&amp;(INDEX(⑤入力シート2!AO$6:AO$1085,MATCH(ROW()-8,⑤入力シート2!$AV$6:$AV$1085,0))+1)*3)="","",INDIRECT("⑤入力シート2!E"&amp;(INDEX(⑤入力シート2!AO$6:AO$1085,MATCH(ROW()-8,⑤入力シート2!$AV$6:$AV$1085,0))+1)*3)),"")</f>
        <v/>
      </c>
      <c r="H64" s="1348"/>
      <c r="I64" s="1349"/>
      <c r="J64" s="341" t="str">
        <f ca="1">IF((ROW()-8)&lt;=MAX(⑤入力シート2!$AV$6:$AV$1085),IF(INDIRECT("⑤入力シート2!F"&amp;(INDEX(⑤入力シート2!AO$6:AO$1085,MATCH(ROW()-8,⑤入力シート2!$AV$6:$AV$1085,0))+1)*3)="","",INDIRECT("⑤入力シート2!F"&amp;(INDEX(⑤入力シート2!AO$6:AO$1085,MATCH(ROW()-8,⑤入力シート2!$AV$6:$AV$1085,0))+1)*3)),"")</f>
        <v/>
      </c>
      <c r="K64" s="1347" t="str">
        <f ca="1">IF((ROW()-8)&lt;=MAX(⑤入力シート2!$AV$6:$AV$1085),IF(INDEX(⑤入力シート2!AP$6:AP$1085,MATCH(ROW()-8,⑤入力シート2!$AV$6:$AV$1085,0))=1,"基本給",IF(INDEX(⑤入力シート2!AP$6:AP$1085,MATCH(ROW()-8,⑤入力シート2!$AV$6:$AV$1085,0))=2,"手当","残")),"")</f>
        <v/>
      </c>
      <c r="L64" s="1348"/>
      <c r="M64" s="1348"/>
      <c r="N64" s="1349"/>
      <c r="O64" s="1343" t="str">
        <f ca="1">IF((ROW()-8)&lt;=MAX(⑤入力シート2!$AV$6:$AV$1085),INDEX(⑤入力シート2!AR$6:AR$1085,MATCH(ROW()-8,⑤入力シート2!$AV$6:$AV$1085,0)),"")</f>
        <v/>
      </c>
      <c r="P64" s="1344"/>
      <c r="Q64" s="1344"/>
      <c r="R64" s="476" t="s">
        <v>213</v>
      </c>
      <c r="S64" s="476" t="s">
        <v>214</v>
      </c>
      <c r="T64" s="477" t="str">
        <f ca="1">IF((ROW()-8)&lt;=MAX(⑤入力シート2!$AV$6:$AV$1085),INDEX(⑤入力シート2!AS$6:AS$1085,MATCH(ROW()-8,⑤入力シート2!$AV$6:$AV$1085,0)),"")</f>
        <v/>
      </c>
      <c r="U64" s="476" t="s">
        <v>89</v>
      </c>
      <c r="V64" s="476" t="s">
        <v>214</v>
      </c>
      <c r="W64" s="478">
        <v>1</v>
      </c>
      <c r="X64" s="476" t="s">
        <v>215</v>
      </c>
      <c r="Y64" s="476" t="s">
        <v>216</v>
      </c>
      <c r="Z64" s="1340" t="str">
        <f t="shared" ca="1" si="6"/>
        <v/>
      </c>
      <c r="AA64" s="1340"/>
      <c r="AB64" s="1340"/>
      <c r="AC64" s="1340"/>
      <c r="AD64" s="479" t="s">
        <v>213</v>
      </c>
      <c r="AE64" s="1341"/>
      <c r="AF64" s="1342"/>
      <c r="AG64" s="1342"/>
      <c r="AH64" s="476" t="s">
        <v>213</v>
      </c>
      <c r="AI64" s="476" t="s">
        <v>214</v>
      </c>
      <c r="AJ64" s="524"/>
      <c r="AK64" s="476" t="s">
        <v>89</v>
      </c>
      <c r="AL64" s="476" t="s">
        <v>214</v>
      </c>
      <c r="AM64" s="478">
        <v>1</v>
      </c>
      <c r="AN64" s="476" t="s">
        <v>215</v>
      </c>
      <c r="AO64" s="476" t="s">
        <v>216</v>
      </c>
      <c r="AP64" s="1340">
        <f t="shared" si="7"/>
        <v>0</v>
      </c>
      <c r="AQ64" s="1340"/>
      <c r="AR64" s="1340"/>
      <c r="AS64" s="1340"/>
      <c r="AT64" s="484" t="s">
        <v>213</v>
      </c>
      <c r="AU64" s="1350" t="str">
        <f ca="1">IF((ROW()-8)&lt;=MAX(⑤入力シート2!$AV$6:$AV$1085),INDEX(⑤入力シート2!AT$6:AT$1085,MATCH(ROW()-8,⑤入力シート2!$AV$6:$AV$1085,0)),"")</f>
        <v/>
      </c>
      <c r="AV64" s="1344"/>
      <c r="AW64" s="1344"/>
      <c r="AX64" s="476" t="s">
        <v>213</v>
      </c>
      <c r="AY64" s="476" t="s">
        <v>214</v>
      </c>
      <c r="AZ64" s="477" t="str">
        <f ca="1">IF((ROW()-8)&lt;=MAX(⑤入力シート2!$AV$6:$AV$1085),INDEX(⑤入力シート2!AU$6:AU$1085,MATCH(ROW()-8,⑤入力シート2!$AV$6:$AV$1085,0)),"")</f>
        <v/>
      </c>
      <c r="BA64" s="476" t="s">
        <v>89</v>
      </c>
      <c r="BB64" s="476" t="s">
        <v>214</v>
      </c>
      <c r="BC64" s="478">
        <v>1</v>
      </c>
      <c r="BD64" s="476" t="s">
        <v>215</v>
      </c>
      <c r="BE64" s="476" t="s">
        <v>216</v>
      </c>
      <c r="BF64" s="1340" t="str">
        <f t="shared" ca="1" si="4"/>
        <v/>
      </c>
      <c r="BG64" s="1340"/>
      <c r="BH64" s="1340"/>
      <c r="BI64" s="1340"/>
      <c r="BJ64" s="479" t="s">
        <v>213</v>
      </c>
      <c r="BK64" s="1341"/>
      <c r="BL64" s="1342"/>
      <c r="BM64" s="1342"/>
      <c r="BN64" s="476" t="s">
        <v>213</v>
      </c>
      <c r="BO64" s="476" t="s">
        <v>214</v>
      </c>
      <c r="BP64" s="524"/>
      <c r="BQ64" s="476" t="s">
        <v>89</v>
      </c>
      <c r="BR64" s="476" t="s">
        <v>214</v>
      </c>
      <c r="BS64" s="478">
        <v>1</v>
      </c>
      <c r="BT64" s="476" t="s">
        <v>215</v>
      </c>
      <c r="BU64" s="476" t="s">
        <v>216</v>
      </c>
      <c r="BV64" s="1340">
        <f t="shared" si="5"/>
        <v>0</v>
      </c>
      <c r="BW64" s="1340"/>
      <c r="BX64" s="1340"/>
      <c r="BY64" s="1340"/>
      <c r="BZ64" s="479" t="s">
        <v>213</v>
      </c>
      <c r="CA64" s="342" t="str">
        <f t="shared" ca="1" si="8"/>
        <v/>
      </c>
      <c r="CB64" s="343">
        <f t="shared" si="9"/>
        <v>0</v>
      </c>
      <c r="CC64" s="511"/>
      <c r="CD64" s="511"/>
    </row>
    <row r="65" spans="1:82" ht="26.1" customHeight="1">
      <c r="A65" s="340">
        <v>57</v>
      </c>
      <c r="B65" s="1351" t="str">
        <f ca="1">IF((ROW()-8)&lt;=MAX(⑤入力シート2!$AV$6:$AV$1085),IF(INDIRECT("⑤入力シート2!C"&amp;(INDEX(⑤入力シート2!AO$6:AO$1085,MATCH(ROW()-8,⑤入力シート2!$AV$6:$AV$1085,0))+1)*3)="","",INDIRECT("⑤入力シート2!C"&amp;(INDEX(⑤入力シート2!AO$6:AO$1085,MATCH(ROW()-8,⑤入力シート2!$AV$6:$AV$1085,0))+1)*3)),"")</f>
        <v/>
      </c>
      <c r="C65" s="1365"/>
      <c r="D65" s="1365"/>
      <c r="E65" s="1365"/>
      <c r="F65" s="1366"/>
      <c r="G65" s="1347" t="str">
        <f ca="1">IF((ROW()-8)&lt;=MAX(⑤入力シート2!$AV$6:$AV$1085),IF(INDIRECT("⑤入力シート2!E"&amp;(INDEX(⑤入力シート2!AO$6:AO$1085,MATCH(ROW()-8,⑤入力シート2!$AV$6:$AV$1085,0))+1)*3)="","",INDIRECT("⑤入力シート2!E"&amp;(INDEX(⑤入力シート2!AO$6:AO$1085,MATCH(ROW()-8,⑤入力シート2!$AV$6:$AV$1085,0))+1)*3)),"")</f>
        <v/>
      </c>
      <c r="H65" s="1348"/>
      <c r="I65" s="1349"/>
      <c r="J65" s="341" t="str">
        <f ca="1">IF((ROW()-8)&lt;=MAX(⑤入力シート2!$AV$6:$AV$1085),IF(INDIRECT("⑤入力シート2!F"&amp;(INDEX(⑤入力シート2!AO$6:AO$1085,MATCH(ROW()-8,⑤入力シート2!$AV$6:$AV$1085,0))+1)*3)="","",INDIRECT("⑤入力シート2!F"&amp;(INDEX(⑤入力シート2!AO$6:AO$1085,MATCH(ROW()-8,⑤入力シート2!$AV$6:$AV$1085,0))+1)*3)),"")</f>
        <v/>
      </c>
      <c r="K65" s="1347" t="str">
        <f ca="1">IF((ROW()-8)&lt;=MAX(⑤入力シート2!$AV$6:$AV$1085),IF(INDEX(⑤入力シート2!AP$6:AP$1085,MATCH(ROW()-8,⑤入力シート2!$AV$6:$AV$1085,0))=1,"基本給",IF(INDEX(⑤入力シート2!AP$6:AP$1085,MATCH(ROW()-8,⑤入力シート2!$AV$6:$AV$1085,0))=2,"手当","残")),"")</f>
        <v/>
      </c>
      <c r="L65" s="1348"/>
      <c r="M65" s="1348"/>
      <c r="N65" s="1349"/>
      <c r="O65" s="1343" t="str">
        <f ca="1">IF((ROW()-8)&lt;=MAX(⑤入力シート2!$AV$6:$AV$1085),INDEX(⑤入力シート2!AR$6:AR$1085,MATCH(ROW()-8,⑤入力シート2!$AV$6:$AV$1085,0)),"")</f>
        <v/>
      </c>
      <c r="P65" s="1344"/>
      <c r="Q65" s="1344"/>
      <c r="R65" s="476" t="s">
        <v>213</v>
      </c>
      <c r="S65" s="476" t="s">
        <v>214</v>
      </c>
      <c r="T65" s="477" t="str">
        <f ca="1">IF((ROW()-8)&lt;=MAX(⑤入力シート2!$AV$6:$AV$1085),INDEX(⑤入力シート2!AS$6:AS$1085,MATCH(ROW()-8,⑤入力シート2!$AV$6:$AV$1085,0)),"")</f>
        <v/>
      </c>
      <c r="U65" s="476" t="s">
        <v>89</v>
      </c>
      <c r="V65" s="476" t="s">
        <v>214</v>
      </c>
      <c r="W65" s="478">
        <v>1</v>
      </c>
      <c r="X65" s="476" t="s">
        <v>215</v>
      </c>
      <c r="Y65" s="476" t="s">
        <v>216</v>
      </c>
      <c r="Z65" s="1340" t="str">
        <f t="shared" ca="1" si="6"/>
        <v/>
      </c>
      <c r="AA65" s="1340"/>
      <c r="AB65" s="1340"/>
      <c r="AC65" s="1340"/>
      <c r="AD65" s="479" t="s">
        <v>213</v>
      </c>
      <c r="AE65" s="1341"/>
      <c r="AF65" s="1342"/>
      <c r="AG65" s="1342"/>
      <c r="AH65" s="476" t="s">
        <v>213</v>
      </c>
      <c r="AI65" s="476" t="s">
        <v>214</v>
      </c>
      <c r="AJ65" s="524"/>
      <c r="AK65" s="476" t="s">
        <v>89</v>
      </c>
      <c r="AL65" s="476" t="s">
        <v>214</v>
      </c>
      <c r="AM65" s="478">
        <v>1</v>
      </c>
      <c r="AN65" s="476" t="s">
        <v>215</v>
      </c>
      <c r="AO65" s="476" t="s">
        <v>216</v>
      </c>
      <c r="AP65" s="1340">
        <f t="shared" si="7"/>
        <v>0</v>
      </c>
      <c r="AQ65" s="1340"/>
      <c r="AR65" s="1340"/>
      <c r="AS65" s="1340"/>
      <c r="AT65" s="484" t="s">
        <v>213</v>
      </c>
      <c r="AU65" s="1350" t="str">
        <f ca="1">IF((ROW()-8)&lt;=MAX(⑤入力シート2!$AV$6:$AV$1085),INDEX(⑤入力シート2!AT$6:AT$1085,MATCH(ROW()-8,⑤入力シート2!$AV$6:$AV$1085,0)),"")</f>
        <v/>
      </c>
      <c r="AV65" s="1344"/>
      <c r="AW65" s="1344"/>
      <c r="AX65" s="476" t="s">
        <v>213</v>
      </c>
      <c r="AY65" s="476" t="s">
        <v>214</v>
      </c>
      <c r="AZ65" s="477" t="str">
        <f ca="1">IF((ROW()-8)&lt;=MAX(⑤入力シート2!$AV$6:$AV$1085),INDEX(⑤入力シート2!AU$6:AU$1085,MATCH(ROW()-8,⑤入力シート2!$AV$6:$AV$1085,0)),"")</f>
        <v/>
      </c>
      <c r="BA65" s="476" t="s">
        <v>89</v>
      </c>
      <c r="BB65" s="476" t="s">
        <v>214</v>
      </c>
      <c r="BC65" s="478">
        <v>1</v>
      </c>
      <c r="BD65" s="476" t="s">
        <v>215</v>
      </c>
      <c r="BE65" s="476" t="s">
        <v>216</v>
      </c>
      <c r="BF65" s="1340" t="str">
        <f t="shared" ca="1" si="4"/>
        <v/>
      </c>
      <c r="BG65" s="1340"/>
      <c r="BH65" s="1340"/>
      <c r="BI65" s="1340"/>
      <c r="BJ65" s="479" t="s">
        <v>213</v>
      </c>
      <c r="BK65" s="1341"/>
      <c r="BL65" s="1342"/>
      <c r="BM65" s="1342"/>
      <c r="BN65" s="476" t="s">
        <v>213</v>
      </c>
      <c r="BO65" s="476" t="s">
        <v>214</v>
      </c>
      <c r="BP65" s="524"/>
      <c r="BQ65" s="476" t="s">
        <v>89</v>
      </c>
      <c r="BR65" s="476" t="s">
        <v>214</v>
      </c>
      <c r="BS65" s="478">
        <v>1</v>
      </c>
      <c r="BT65" s="476" t="s">
        <v>215</v>
      </c>
      <c r="BU65" s="476" t="s">
        <v>216</v>
      </c>
      <c r="BV65" s="1340">
        <f t="shared" si="5"/>
        <v>0</v>
      </c>
      <c r="BW65" s="1340"/>
      <c r="BX65" s="1340"/>
      <c r="BY65" s="1340"/>
      <c r="BZ65" s="479" t="s">
        <v>213</v>
      </c>
      <c r="CA65" s="342" t="str">
        <f t="shared" ca="1" si="8"/>
        <v/>
      </c>
      <c r="CB65" s="343">
        <f t="shared" si="9"/>
        <v>0</v>
      </c>
      <c r="CC65" s="511"/>
      <c r="CD65" s="511"/>
    </row>
    <row r="66" spans="1:82" ht="26.1" customHeight="1">
      <c r="A66" s="340">
        <v>58</v>
      </c>
      <c r="B66" s="1351" t="str">
        <f ca="1">IF((ROW()-8)&lt;=MAX(⑤入力シート2!$AV$6:$AV$1085),IF(INDIRECT("⑤入力シート2!C"&amp;(INDEX(⑤入力シート2!AO$6:AO$1085,MATCH(ROW()-8,⑤入力シート2!$AV$6:$AV$1085,0))+1)*3)="","",INDIRECT("⑤入力シート2!C"&amp;(INDEX(⑤入力シート2!AO$6:AO$1085,MATCH(ROW()-8,⑤入力シート2!$AV$6:$AV$1085,0))+1)*3)),"")</f>
        <v/>
      </c>
      <c r="C66" s="1365"/>
      <c r="D66" s="1365"/>
      <c r="E66" s="1365"/>
      <c r="F66" s="1366"/>
      <c r="G66" s="1347" t="str">
        <f ca="1">IF((ROW()-8)&lt;=MAX(⑤入力シート2!$AV$6:$AV$1085),IF(INDIRECT("⑤入力シート2!E"&amp;(INDEX(⑤入力シート2!AO$6:AO$1085,MATCH(ROW()-8,⑤入力シート2!$AV$6:$AV$1085,0))+1)*3)="","",INDIRECT("⑤入力シート2!E"&amp;(INDEX(⑤入力シート2!AO$6:AO$1085,MATCH(ROW()-8,⑤入力シート2!$AV$6:$AV$1085,0))+1)*3)),"")</f>
        <v/>
      </c>
      <c r="H66" s="1348"/>
      <c r="I66" s="1349"/>
      <c r="J66" s="341" t="str">
        <f ca="1">IF((ROW()-8)&lt;=MAX(⑤入力シート2!$AV$6:$AV$1085),IF(INDIRECT("⑤入力シート2!F"&amp;(INDEX(⑤入力シート2!AO$6:AO$1085,MATCH(ROW()-8,⑤入力シート2!$AV$6:$AV$1085,0))+1)*3)="","",INDIRECT("⑤入力シート2!F"&amp;(INDEX(⑤入力シート2!AO$6:AO$1085,MATCH(ROW()-8,⑤入力シート2!$AV$6:$AV$1085,0))+1)*3)),"")</f>
        <v/>
      </c>
      <c r="K66" s="1347" t="str">
        <f ca="1">IF((ROW()-8)&lt;=MAX(⑤入力シート2!$AV$6:$AV$1085),IF(INDEX(⑤入力シート2!AP$6:AP$1085,MATCH(ROW()-8,⑤入力シート2!$AV$6:$AV$1085,0))=1,"基本給",IF(INDEX(⑤入力シート2!AP$6:AP$1085,MATCH(ROW()-8,⑤入力シート2!$AV$6:$AV$1085,0))=2,"手当","残")),"")</f>
        <v/>
      </c>
      <c r="L66" s="1348"/>
      <c r="M66" s="1348"/>
      <c r="N66" s="1349"/>
      <c r="O66" s="1343" t="str">
        <f ca="1">IF((ROW()-8)&lt;=MAX(⑤入力シート2!$AV$6:$AV$1085),INDEX(⑤入力シート2!AR$6:AR$1085,MATCH(ROW()-8,⑤入力シート2!$AV$6:$AV$1085,0)),"")</f>
        <v/>
      </c>
      <c r="P66" s="1344"/>
      <c r="Q66" s="1344"/>
      <c r="R66" s="476" t="s">
        <v>213</v>
      </c>
      <c r="S66" s="476" t="s">
        <v>214</v>
      </c>
      <c r="T66" s="477" t="str">
        <f ca="1">IF((ROW()-8)&lt;=MAX(⑤入力シート2!$AV$6:$AV$1085),INDEX(⑤入力シート2!AS$6:AS$1085,MATCH(ROW()-8,⑤入力シート2!$AV$6:$AV$1085,0)),"")</f>
        <v/>
      </c>
      <c r="U66" s="476" t="s">
        <v>89</v>
      </c>
      <c r="V66" s="476" t="s">
        <v>214</v>
      </c>
      <c r="W66" s="478">
        <v>1</v>
      </c>
      <c r="X66" s="476" t="s">
        <v>215</v>
      </c>
      <c r="Y66" s="476" t="s">
        <v>216</v>
      </c>
      <c r="Z66" s="1340" t="str">
        <f t="shared" ca="1" si="6"/>
        <v/>
      </c>
      <c r="AA66" s="1340"/>
      <c r="AB66" s="1340"/>
      <c r="AC66" s="1340"/>
      <c r="AD66" s="479" t="s">
        <v>213</v>
      </c>
      <c r="AE66" s="1341"/>
      <c r="AF66" s="1342"/>
      <c r="AG66" s="1342"/>
      <c r="AH66" s="476" t="s">
        <v>213</v>
      </c>
      <c r="AI66" s="476" t="s">
        <v>214</v>
      </c>
      <c r="AJ66" s="524"/>
      <c r="AK66" s="476" t="s">
        <v>89</v>
      </c>
      <c r="AL66" s="476" t="s">
        <v>214</v>
      </c>
      <c r="AM66" s="478">
        <v>1</v>
      </c>
      <c r="AN66" s="476" t="s">
        <v>215</v>
      </c>
      <c r="AO66" s="476" t="s">
        <v>216</v>
      </c>
      <c r="AP66" s="1340">
        <f t="shared" si="7"/>
        <v>0</v>
      </c>
      <c r="AQ66" s="1340"/>
      <c r="AR66" s="1340"/>
      <c r="AS66" s="1340"/>
      <c r="AT66" s="484" t="s">
        <v>213</v>
      </c>
      <c r="AU66" s="1350" t="str">
        <f ca="1">IF((ROW()-8)&lt;=MAX(⑤入力シート2!$AV$6:$AV$1085),INDEX(⑤入力シート2!AT$6:AT$1085,MATCH(ROW()-8,⑤入力シート2!$AV$6:$AV$1085,0)),"")</f>
        <v/>
      </c>
      <c r="AV66" s="1344"/>
      <c r="AW66" s="1344"/>
      <c r="AX66" s="476" t="s">
        <v>213</v>
      </c>
      <c r="AY66" s="476" t="s">
        <v>214</v>
      </c>
      <c r="AZ66" s="477" t="str">
        <f ca="1">IF((ROW()-8)&lt;=MAX(⑤入力シート2!$AV$6:$AV$1085),INDEX(⑤入力シート2!AU$6:AU$1085,MATCH(ROW()-8,⑤入力シート2!$AV$6:$AV$1085,0)),"")</f>
        <v/>
      </c>
      <c r="BA66" s="476" t="s">
        <v>89</v>
      </c>
      <c r="BB66" s="476" t="s">
        <v>214</v>
      </c>
      <c r="BC66" s="478">
        <v>1</v>
      </c>
      <c r="BD66" s="476" t="s">
        <v>215</v>
      </c>
      <c r="BE66" s="476" t="s">
        <v>216</v>
      </c>
      <c r="BF66" s="1340" t="str">
        <f t="shared" ca="1" si="4"/>
        <v/>
      </c>
      <c r="BG66" s="1340"/>
      <c r="BH66" s="1340"/>
      <c r="BI66" s="1340"/>
      <c r="BJ66" s="479" t="s">
        <v>213</v>
      </c>
      <c r="BK66" s="1341"/>
      <c r="BL66" s="1342"/>
      <c r="BM66" s="1342"/>
      <c r="BN66" s="476" t="s">
        <v>213</v>
      </c>
      <c r="BO66" s="476" t="s">
        <v>214</v>
      </c>
      <c r="BP66" s="524"/>
      <c r="BQ66" s="476" t="s">
        <v>89</v>
      </c>
      <c r="BR66" s="476" t="s">
        <v>214</v>
      </c>
      <c r="BS66" s="478">
        <v>1</v>
      </c>
      <c r="BT66" s="476" t="s">
        <v>215</v>
      </c>
      <c r="BU66" s="476" t="s">
        <v>216</v>
      </c>
      <c r="BV66" s="1340">
        <f t="shared" si="5"/>
        <v>0</v>
      </c>
      <c r="BW66" s="1340"/>
      <c r="BX66" s="1340"/>
      <c r="BY66" s="1340"/>
      <c r="BZ66" s="479" t="s">
        <v>213</v>
      </c>
      <c r="CA66" s="342" t="str">
        <f t="shared" ca="1" si="8"/>
        <v/>
      </c>
      <c r="CB66" s="343">
        <f t="shared" si="9"/>
        <v>0</v>
      </c>
      <c r="CC66" s="511"/>
      <c r="CD66" s="511"/>
    </row>
    <row r="67" spans="1:82" ht="26.1" customHeight="1">
      <c r="A67" s="340">
        <v>59</v>
      </c>
      <c r="B67" s="1351" t="str">
        <f ca="1">IF((ROW()-8)&lt;=MAX(⑤入力シート2!$AV$6:$AV$1085),IF(INDIRECT("⑤入力シート2!C"&amp;(INDEX(⑤入力シート2!AO$6:AO$1085,MATCH(ROW()-8,⑤入力シート2!$AV$6:$AV$1085,0))+1)*3)="","",INDIRECT("⑤入力シート2!C"&amp;(INDEX(⑤入力シート2!AO$6:AO$1085,MATCH(ROW()-8,⑤入力シート2!$AV$6:$AV$1085,0))+1)*3)),"")</f>
        <v/>
      </c>
      <c r="C67" s="1365"/>
      <c r="D67" s="1365"/>
      <c r="E67" s="1365"/>
      <c r="F67" s="1366"/>
      <c r="G67" s="1347" t="str">
        <f ca="1">IF((ROW()-8)&lt;=MAX(⑤入力シート2!$AV$6:$AV$1085),IF(INDIRECT("⑤入力シート2!E"&amp;(INDEX(⑤入力シート2!AO$6:AO$1085,MATCH(ROW()-8,⑤入力シート2!$AV$6:$AV$1085,0))+1)*3)="","",INDIRECT("⑤入力シート2!E"&amp;(INDEX(⑤入力シート2!AO$6:AO$1085,MATCH(ROW()-8,⑤入力シート2!$AV$6:$AV$1085,0))+1)*3)),"")</f>
        <v/>
      </c>
      <c r="H67" s="1348"/>
      <c r="I67" s="1349"/>
      <c r="J67" s="341" t="str">
        <f ca="1">IF((ROW()-8)&lt;=MAX(⑤入力シート2!$AV$6:$AV$1085),IF(INDIRECT("⑤入力シート2!F"&amp;(INDEX(⑤入力シート2!AO$6:AO$1085,MATCH(ROW()-8,⑤入力シート2!$AV$6:$AV$1085,0))+1)*3)="","",INDIRECT("⑤入力シート2!F"&amp;(INDEX(⑤入力シート2!AO$6:AO$1085,MATCH(ROW()-8,⑤入力シート2!$AV$6:$AV$1085,0))+1)*3)),"")</f>
        <v/>
      </c>
      <c r="K67" s="1347" t="str">
        <f ca="1">IF((ROW()-8)&lt;=MAX(⑤入力シート2!$AV$6:$AV$1085),IF(INDEX(⑤入力シート2!AP$6:AP$1085,MATCH(ROW()-8,⑤入力シート2!$AV$6:$AV$1085,0))=1,"基本給",IF(INDEX(⑤入力シート2!AP$6:AP$1085,MATCH(ROW()-8,⑤入力シート2!$AV$6:$AV$1085,0))=2,"手当","残")),"")</f>
        <v/>
      </c>
      <c r="L67" s="1348"/>
      <c r="M67" s="1348"/>
      <c r="N67" s="1349"/>
      <c r="O67" s="1343" t="str">
        <f ca="1">IF((ROW()-8)&lt;=MAX(⑤入力シート2!$AV$6:$AV$1085),INDEX(⑤入力シート2!AR$6:AR$1085,MATCH(ROW()-8,⑤入力シート2!$AV$6:$AV$1085,0)),"")</f>
        <v/>
      </c>
      <c r="P67" s="1344"/>
      <c r="Q67" s="1344"/>
      <c r="R67" s="476" t="s">
        <v>213</v>
      </c>
      <c r="S67" s="476" t="s">
        <v>214</v>
      </c>
      <c r="T67" s="477" t="str">
        <f ca="1">IF((ROW()-8)&lt;=MAX(⑤入力シート2!$AV$6:$AV$1085),INDEX(⑤入力シート2!AS$6:AS$1085,MATCH(ROW()-8,⑤入力シート2!$AV$6:$AV$1085,0)),"")</f>
        <v/>
      </c>
      <c r="U67" s="476" t="s">
        <v>89</v>
      </c>
      <c r="V67" s="476" t="s">
        <v>214</v>
      </c>
      <c r="W67" s="478">
        <v>1</v>
      </c>
      <c r="X67" s="476" t="s">
        <v>215</v>
      </c>
      <c r="Y67" s="476" t="s">
        <v>216</v>
      </c>
      <c r="Z67" s="1340" t="str">
        <f t="shared" ca="1" si="6"/>
        <v/>
      </c>
      <c r="AA67" s="1340"/>
      <c r="AB67" s="1340"/>
      <c r="AC67" s="1340"/>
      <c r="AD67" s="479" t="s">
        <v>213</v>
      </c>
      <c r="AE67" s="1341"/>
      <c r="AF67" s="1342"/>
      <c r="AG67" s="1342"/>
      <c r="AH67" s="476" t="s">
        <v>213</v>
      </c>
      <c r="AI67" s="476" t="s">
        <v>214</v>
      </c>
      <c r="AJ67" s="524"/>
      <c r="AK67" s="476" t="s">
        <v>89</v>
      </c>
      <c r="AL67" s="476" t="s">
        <v>214</v>
      </c>
      <c r="AM67" s="478">
        <v>1</v>
      </c>
      <c r="AN67" s="476" t="s">
        <v>215</v>
      </c>
      <c r="AO67" s="476" t="s">
        <v>216</v>
      </c>
      <c r="AP67" s="1340">
        <f t="shared" si="7"/>
        <v>0</v>
      </c>
      <c r="AQ67" s="1340"/>
      <c r="AR67" s="1340"/>
      <c r="AS67" s="1340"/>
      <c r="AT67" s="484" t="s">
        <v>213</v>
      </c>
      <c r="AU67" s="1350" t="str">
        <f ca="1">IF((ROW()-8)&lt;=MAX(⑤入力シート2!$AV$6:$AV$1085),INDEX(⑤入力シート2!AT$6:AT$1085,MATCH(ROW()-8,⑤入力シート2!$AV$6:$AV$1085,0)),"")</f>
        <v/>
      </c>
      <c r="AV67" s="1344"/>
      <c r="AW67" s="1344"/>
      <c r="AX67" s="476" t="s">
        <v>213</v>
      </c>
      <c r="AY67" s="476" t="s">
        <v>214</v>
      </c>
      <c r="AZ67" s="477" t="str">
        <f ca="1">IF((ROW()-8)&lt;=MAX(⑤入力シート2!$AV$6:$AV$1085),INDEX(⑤入力シート2!AU$6:AU$1085,MATCH(ROW()-8,⑤入力シート2!$AV$6:$AV$1085,0)),"")</f>
        <v/>
      </c>
      <c r="BA67" s="476" t="s">
        <v>89</v>
      </c>
      <c r="BB67" s="476" t="s">
        <v>214</v>
      </c>
      <c r="BC67" s="478">
        <v>1</v>
      </c>
      <c r="BD67" s="476" t="s">
        <v>215</v>
      </c>
      <c r="BE67" s="476" t="s">
        <v>216</v>
      </c>
      <c r="BF67" s="1340" t="str">
        <f t="shared" ca="1" si="4"/>
        <v/>
      </c>
      <c r="BG67" s="1340"/>
      <c r="BH67" s="1340"/>
      <c r="BI67" s="1340"/>
      <c r="BJ67" s="479" t="s">
        <v>213</v>
      </c>
      <c r="BK67" s="1341"/>
      <c r="BL67" s="1342"/>
      <c r="BM67" s="1342"/>
      <c r="BN67" s="476" t="s">
        <v>213</v>
      </c>
      <c r="BO67" s="476" t="s">
        <v>214</v>
      </c>
      <c r="BP67" s="524"/>
      <c r="BQ67" s="476" t="s">
        <v>89</v>
      </c>
      <c r="BR67" s="476" t="s">
        <v>214</v>
      </c>
      <c r="BS67" s="478">
        <v>1</v>
      </c>
      <c r="BT67" s="476" t="s">
        <v>215</v>
      </c>
      <c r="BU67" s="476" t="s">
        <v>216</v>
      </c>
      <c r="BV67" s="1340">
        <f t="shared" si="5"/>
        <v>0</v>
      </c>
      <c r="BW67" s="1340"/>
      <c r="BX67" s="1340"/>
      <c r="BY67" s="1340"/>
      <c r="BZ67" s="479" t="s">
        <v>213</v>
      </c>
      <c r="CA67" s="342" t="str">
        <f t="shared" ca="1" si="8"/>
        <v/>
      </c>
      <c r="CB67" s="343">
        <f t="shared" si="9"/>
        <v>0</v>
      </c>
      <c r="CC67" s="511"/>
      <c r="CD67" s="511"/>
    </row>
    <row r="68" spans="1:82" ht="26.1" customHeight="1" thickBot="1">
      <c r="A68" s="340">
        <v>60</v>
      </c>
      <c r="B68" s="1353" t="str">
        <f ca="1">IF((ROW()-8)&lt;=MAX(⑤入力シート2!$AV$6:$AV$1085),IF(INDIRECT("⑤入力シート2!C"&amp;(INDEX(⑤入力シート2!AO$6:AO$1085,MATCH(ROW()-8,⑤入力シート2!$AV$6:$AV$1085,0))+1)*3)="","",INDIRECT("⑤入力シート2!C"&amp;(INDEX(⑤入力シート2!AO$6:AO$1085,MATCH(ROW()-8,⑤入力シート2!$AV$6:$AV$1085,0))+1)*3)),"")</f>
        <v/>
      </c>
      <c r="C68" s="1354"/>
      <c r="D68" s="1354"/>
      <c r="E68" s="1354"/>
      <c r="F68" s="1355"/>
      <c r="G68" s="1356" t="str">
        <f ca="1">IF((ROW()-8)&lt;=MAX(⑤入力シート2!$AV$6:$AV$1085),IF(INDIRECT("⑤入力シート2!E"&amp;(INDEX(⑤入力シート2!AO$6:AO$1085,MATCH(ROW()-8,⑤入力シート2!$AV$6:$AV$1085,0))+1)*3)="","",INDIRECT("⑤入力シート2!E"&amp;(INDEX(⑤入力シート2!AO$6:AO$1085,MATCH(ROW()-8,⑤入力シート2!$AV$6:$AV$1085,0))+1)*3)),"")</f>
        <v/>
      </c>
      <c r="H68" s="1357"/>
      <c r="I68" s="1358"/>
      <c r="J68" s="344" t="str">
        <f ca="1">IF((ROW()-8)&lt;=MAX(⑤入力シート2!$AV$6:$AV$1085),IF(INDIRECT("⑤入力シート2!F"&amp;(INDEX(⑤入力シート2!AO$6:AO$1085,MATCH(ROW()-8,⑤入力シート2!$AV$6:$AV$1085,0))+1)*3)="","",INDIRECT("⑤入力シート2!F"&amp;(INDEX(⑤入力シート2!AO$6:AO$1085,MATCH(ROW()-8,⑤入力シート2!$AV$6:$AV$1085,0))+1)*3)),"")</f>
        <v/>
      </c>
      <c r="K68" s="1356" t="str">
        <f ca="1">IF((ROW()-8)&lt;=MAX(⑤入力シート2!$AV$6:$AV$1085),IF(INDEX(⑤入力シート2!AP$6:AP$1085,MATCH(ROW()-8,⑤入力シート2!$AV$6:$AV$1085,0))=1,"基本給",IF(INDEX(⑤入力シート2!AP$6:AP$1085,MATCH(ROW()-8,⑤入力シート2!$AV$6:$AV$1085,0))=2,"手当","残")),"")</f>
        <v/>
      </c>
      <c r="L68" s="1357"/>
      <c r="M68" s="1357"/>
      <c r="N68" s="1358"/>
      <c r="O68" s="1359" t="str">
        <f ca="1">IF((ROW()-8)&lt;=MAX(⑤入力シート2!$AV$6:$AV$1085),INDEX(⑤入力シート2!AR$6:AR$1085,MATCH(ROW()-8,⑤入力シート2!$AV$6:$AV$1085,0)),"")</f>
        <v/>
      </c>
      <c r="P68" s="1360"/>
      <c r="Q68" s="1360"/>
      <c r="R68" s="476" t="s">
        <v>213</v>
      </c>
      <c r="S68" s="476" t="s">
        <v>214</v>
      </c>
      <c r="T68" s="477" t="str">
        <f ca="1">IF((ROW()-8)&lt;=MAX(⑤入力シート2!$AV$6:$AV$1085),INDEX(⑤入力シート2!AS$6:AS$1085,MATCH(ROW()-8,⑤入力シート2!$AV$6:$AV$1085,0)),"")</f>
        <v/>
      </c>
      <c r="U68" s="476" t="s">
        <v>89</v>
      </c>
      <c r="V68" s="476" t="s">
        <v>214</v>
      </c>
      <c r="W68" s="478">
        <v>1</v>
      </c>
      <c r="X68" s="476" t="s">
        <v>215</v>
      </c>
      <c r="Y68" s="476" t="s">
        <v>216</v>
      </c>
      <c r="Z68" s="1361" t="str">
        <f t="shared" ca="1" si="6"/>
        <v/>
      </c>
      <c r="AA68" s="1361"/>
      <c r="AB68" s="1361"/>
      <c r="AC68" s="1361"/>
      <c r="AD68" s="479" t="s">
        <v>213</v>
      </c>
      <c r="AE68" s="1362"/>
      <c r="AF68" s="1363"/>
      <c r="AG68" s="1363"/>
      <c r="AH68" s="476" t="s">
        <v>213</v>
      </c>
      <c r="AI68" s="476" t="s">
        <v>214</v>
      </c>
      <c r="AJ68" s="524"/>
      <c r="AK68" s="476" t="s">
        <v>89</v>
      </c>
      <c r="AL68" s="476" t="s">
        <v>214</v>
      </c>
      <c r="AM68" s="478">
        <v>1</v>
      </c>
      <c r="AN68" s="476" t="s">
        <v>215</v>
      </c>
      <c r="AO68" s="476" t="s">
        <v>216</v>
      </c>
      <c r="AP68" s="1361">
        <f t="shared" si="7"/>
        <v>0</v>
      </c>
      <c r="AQ68" s="1361"/>
      <c r="AR68" s="1361"/>
      <c r="AS68" s="1361"/>
      <c r="AT68" s="484" t="s">
        <v>213</v>
      </c>
      <c r="AU68" s="1364" t="str">
        <f ca="1">IF((ROW()-8)&lt;=MAX(⑤入力シート2!$AV$6:$AV$1085),INDEX(⑤入力シート2!AT$6:AT$1085,MATCH(ROW()-8,⑤入力シート2!$AV$6:$AV$1085,0)),"")</f>
        <v/>
      </c>
      <c r="AV68" s="1360"/>
      <c r="AW68" s="1360"/>
      <c r="AX68" s="476" t="s">
        <v>213</v>
      </c>
      <c r="AY68" s="476" t="s">
        <v>214</v>
      </c>
      <c r="AZ68" s="477" t="str">
        <f ca="1">IF((ROW()-8)&lt;=MAX(⑤入力シート2!$AV$6:$AV$1085),INDEX(⑤入力シート2!AU$6:AU$1085,MATCH(ROW()-8,⑤入力シート2!$AV$6:$AV$1085,0)),"")</f>
        <v/>
      </c>
      <c r="BA68" s="476" t="s">
        <v>89</v>
      </c>
      <c r="BB68" s="476" t="s">
        <v>214</v>
      </c>
      <c r="BC68" s="478">
        <v>1</v>
      </c>
      <c r="BD68" s="476" t="s">
        <v>215</v>
      </c>
      <c r="BE68" s="476" t="s">
        <v>216</v>
      </c>
      <c r="BF68" s="1361" t="str">
        <f t="shared" ca="1" si="4"/>
        <v/>
      </c>
      <c r="BG68" s="1361"/>
      <c r="BH68" s="1361"/>
      <c r="BI68" s="1361"/>
      <c r="BJ68" s="479" t="s">
        <v>213</v>
      </c>
      <c r="BK68" s="1362"/>
      <c r="BL68" s="1363"/>
      <c r="BM68" s="1363"/>
      <c r="BN68" s="476" t="s">
        <v>213</v>
      </c>
      <c r="BO68" s="476" t="s">
        <v>214</v>
      </c>
      <c r="BP68" s="524"/>
      <c r="BQ68" s="476" t="s">
        <v>89</v>
      </c>
      <c r="BR68" s="476" t="s">
        <v>214</v>
      </c>
      <c r="BS68" s="478">
        <v>1</v>
      </c>
      <c r="BT68" s="476" t="s">
        <v>215</v>
      </c>
      <c r="BU68" s="476" t="s">
        <v>216</v>
      </c>
      <c r="BV68" s="1361">
        <f t="shared" si="5"/>
        <v>0</v>
      </c>
      <c r="BW68" s="1361"/>
      <c r="BX68" s="1361"/>
      <c r="BY68" s="1361"/>
      <c r="BZ68" s="479" t="s">
        <v>213</v>
      </c>
      <c r="CA68" s="345" t="str">
        <f t="shared" ca="1" si="8"/>
        <v/>
      </c>
      <c r="CB68" s="346">
        <f t="shared" si="9"/>
        <v>0</v>
      </c>
      <c r="CC68" s="511"/>
      <c r="CD68" s="511"/>
    </row>
    <row r="69" spans="1:82" s="518" customFormat="1" ht="26.1" customHeight="1" thickBot="1">
      <c r="A69" s="1447" t="s">
        <v>217</v>
      </c>
      <c r="B69" s="1448"/>
      <c r="C69" s="1448"/>
      <c r="D69" s="1448"/>
      <c r="E69" s="1448"/>
      <c r="F69" s="1448"/>
      <c r="G69" s="1448"/>
      <c r="H69" s="1448"/>
      <c r="I69" s="1448"/>
      <c r="J69" s="1448"/>
      <c r="K69" s="1448"/>
      <c r="L69" s="1448"/>
      <c r="M69" s="1448"/>
      <c r="N69" s="1449"/>
      <c r="O69" s="1450">
        <f ca="1">SUM(Z9:AC68)</f>
        <v>0</v>
      </c>
      <c r="P69" s="1451"/>
      <c r="Q69" s="1451"/>
      <c r="R69" s="1451"/>
      <c r="S69" s="1451"/>
      <c r="T69" s="1451"/>
      <c r="U69" s="1451"/>
      <c r="V69" s="1451"/>
      <c r="W69" s="1451"/>
      <c r="X69" s="1451"/>
      <c r="Y69" s="1451"/>
      <c r="Z69" s="1451"/>
      <c r="AA69" s="1451"/>
      <c r="AB69" s="1451"/>
      <c r="AC69" s="1451"/>
      <c r="AD69" s="480" t="s">
        <v>213</v>
      </c>
      <c r="AE69" s="1450">
        <f>SUM(AP9:AS68)</f>
        <v>0</v>
      </c>
      <c r="AF69" s="1451"/>
      <c r="AG69" s="1451"/>
      <c r="AH69" s="1451"/>
      <c r="AI69" s="1451"/>
      <c r="AJ69" s="1451"/>
      <c r="AK69" s="1451"/>
      <c r="AL69" s="1451"/>
      <c r="AM69" s="1451"/>
      <c r="AN69" s="1451"/>
      <c r="AO69" s="1451"/>
      <c r="AP69" s="1451"/>
      <c r="AQ69" s="1451"/>
      <c r="AR69" s="1451"/>
      <c r="AS69" s="1451"/>
      <c r="AT69" s="485" t="s">
        <v>213</v>
      </c>
      <c r="AU69" s="1452">
        <f ca="1">SUM(BF9:BI68)</f>
        <v>0</v>
      </c>
      <c r="AV69" s="1451"/>
      <c r="AW69" s="1451"/>
      <c r="AX69" s="1451"/>
      <c r="AY69" s="1451"/>
      <c r="AZ69" s="1451"/>
      <c r="BA69" s="1451"/>
      <c r="BB69" s="1451"/>
      <c r="BC69" s="1451"/>
      <c r="BD69" s="1451"/>
      <c r="BE69" s="1451"/>
      <c r="BF69" s="1451"/>
      <c r="BG69" s="1451"/>
      <c r="BH69" s="1451"/>
      <c r="BI69" s="1451"/>
      <c r="BJ69" s="480" t="s">
        <v>213</v>
      </c>
      <c r="BK69" s="1450">
        <f>SUM(BV9:BY68)</f>
        <v>0</v>
      </c>
      <c r="BL69" s="1451"/>
      <c r="BM69" s="1451"/>
      <c r="BN69" s="1451"/>
      <c r="BO69" s="1451"/>
      <c r="BP69" s="1451"/>
      <c r="BQ69" s="1451"/>
      <c r="BR69" s="1451"/>
      <c r="BS69" s="1451"/>
      <c r="BT69" s="1451"/>
      <c r="BU69" s="1451"/>
      <c r="BV69" s="1451"/>
      <c r="BW69" s="1451"/>
      <c r="BX69" s="1451"/>
      <c r="BY69" s="1451"/>
      <c r="BZ69" s="485" t="s">
        <v>213</v>
      </c>
      <c r="CA69" s="318"/>
      <c r="CB69" s="318"/>
      <c r="CC69" s="517"/>
      <c r="CD69" s="517"/>
    </row>
    <row r="70" spans="1:82" s="518" customFormat="1" ht="26.1" customHeight="1">
      <c r="A70" s="1453" t="s">
        <v>218</v>
      </c>
      <c r="B70" s="1454"/>
      <c r="C70" s="1454"/>
      <c r="D70" s="1454"/>
      <c r="E70" s="1454"/>
      <c r="F70" s="1454"/>
      <c r="G70" s="1454"/>
      <c r="H70" s="1454"/>
      <c r="I70" s="1454"/>
      <c r="J70" s="1454"/>
      <c r="K70" s="1454"/>
      <c r="L70" s="1454"/>
      <c r="M70" s="1454"/>
      <c r="N70" s="1455"/>
      <c r="O70" s="1456" t="str">
        <f ca="1">IFERROR(O69*①入力シート!L21,"")</f>
        <v/>
      </c>
      <c r="P70" s="1457"/>
      <c r="Q70" s="1457"/>
      <c r="R70" s="1457"/>
      <c r="S70" s="1457"/>
      <c r="T70" s="1457"/>
      <c r="U70" s="1457"/>
      <c r="V70" s="1457"/>
      <c r="W70" s="1457"/>
      <c r="X70" s="1457"/>
      <c r="Y70" s="1457"/>
      <c r="Z70" s="1457"/>
      <c r="AA70" s="1457"/>
      <c r="AB70" s="1457"/>
      <c r="AC70" s="1457"/>
      <c r="AD70" s="481" t="s">
        <v>213</v>
      </c>
      <c r="AE70" s="363"/>
      <c r="AF70" s="363"/>
      <c r="AG70" s="363"/>
      <c r="AH70" s="363"/>
      <c r="AI70" s="363"/>
      <c r="AJ70" s="363"/>
      <c r="AK70" s="363"/>
      <c r="AL70" s="363"/>
      <c r="AM70" s="363"/>
      <c r="AN70" s="363"/>
      <c r="AO70" s="363"/>
      <c r="AP70" s="363"/>
      <c r="AQ70" s="363"/>
      <c r="AR70" s="363"/>
      <c r="AS70" s="363"/>
      <c r="AT70" s="347"/>
      <c r="AU70" s="1458" t="str">
        <f ca="1">IFERROR(AU69*①入力シート!L21,"")</f>
        <v/>
      </c>
      <c r="AV70" s="1457"/>
      <c r="AW70" s="1457"/>
      <c r="AX70" s="1457"/>
      <c r="AY70" s="1457"/>
      <c r="AZ70" s="1457"/>
      <c r="BA70" s="1457"/>
      <c r="BB70" s="1457"/>
      <c r="BC70" s="1457"/>
      <c r="BD70" s="1457"/>
      <c r="BE70" s="1457"/>
      <c r="BF70" s="1457"/>
      <c r="BG70" s="1457"/>
      <c r="BH70" s="1457"/>
      <c r="BI70" s="1457"/>
      <c r="BJ70" s="481" t="s">
        <v>213</v>
      </c>
      <c r="BK70" s="363"/>
      <c r="BL70" s="363"/>
      <c r="BM70" s="363"/>
      <c r="BN70" s="363"/>
      <c r="BO70" s="363"/>
      <c r="BP70" s="363"/>
      <c r="BQ70" s="363"/>
      <c r="BR70" s="363"/>
      <c r="BS70" s="363"/>
      <c r="BT70" s="363"/>
      <c r="BU70" s="363"/>
      <c r="BV70" s="363"/>
      <c r="BW70" s="363"/>
      <c r="BX70" s="363"/>
      <c r="BY70" s="363"/>
      <c r="BZ70" s="347"/>
      <c r="CA70" s="318"/>
      <c r="CB70" s="318"/>
      <c r="CC70" s="517"/>
      <c r="CD70" s="517"/>
    </row>
    <row r="71" spans="1:82" s="518" customFormat="1" ht="26.1" customHeight="1" thickBot="1">
      <c r="A71" s="1415" t="s">
        <v>219</v>
      </c>
      <c r="B71" s="1416"/>
      <c r="C71" s="1416"/>
      <c r="D71" s="1416"/>
      <c r="E71" s="1416"/>
      <c r="F71" s="1416"/>
      <c r="G71" s="1416"/>
      <c r="H71" s="1416"/>
      <c r="I71" s="1416"/>
      <c r="J71" s="1416"/>
      <c r="K71" s="1416"/>
      <c r="L71" s="1416"/>
      <c r="M71" s="1416"/>
      <c r="N71" s="1417"/>
      <c r="O71" s="1418" t="str">
        <f ca="1">IFERROR(O69+O70,"")</f>
        <v/>
      </c>
      <c r="P71" s="1419"/>
      <c r="Q71" s="1419"/>
      <c r="R71" s="1419"/>
      <c r="S71" s="1419"/>
      <c r="T71" s="1419"/>
      <c r="U71" s="1419"/>
      <c r="V71" s="1419"/>
      <c r="W71" s="1419"/>
      <c r="X71" s="1419"/>
      <c r="Y71" s="1419"/>
      <c r="Z71" s="1419"/>
      <c r="AA71" s="1419"/>
      <c r="AB71" s="1419"/>
      <c r="AC71" s="1419"/>
      <c r="AD71" s="483" t="s">
        <v>213</v>
      </c>
      <c r="AE71" s="482"/>
      <c r="AF71" s="482"/>
      <c r="AG71" s="482"/>
      <c r="AH71" s="482"/>
      <c r="AI71" s="482"/>
      <c r="AJ71" s="482"/>
      <c r="AK71" s="482"/>
      <c r="AL71" s="482"/>
      <c r="AM71" s="482"/>
      <c r="AN71" s="482"/>
      <c r="AO71" s="482"/>
      <c r="AP71" s="482"/>
      <c r="AQ71" s="482"/>
      <c r="AR71" s="482"/>
      <c r="AS71" s="482"/>
      <c r="AT71" s="348"/>
      <c r="AU71" s="1420" t="str">
        <f ca="1">IFERROR(AU69+AU70,"")</f>
        <v/>
      </c>
      <c r="AV71" s="1419"/>
      <c r="AW71" s="1419"/>
      <c r="AX71" s="1419"/>
      <c r="AY71" s="1419"/>
      <c r="AZ71" s="1419"/>
      <c r="BA71" s="1419"/>
      <c r="BB71" s="1419"/>
      <c r="BC71" s="1419"/>
      <c r="BD71" s="1419"/>
      <c r="BE71" s="1419"/>
      <c r="BF71" s="1419"/>
      <c r="BG71" s="1419"/>
      <c r="BH71" s="1419"/>
      <c r="BI71" s="1419"/>
      <c r="BJ71" s="483" t="s">
        <v>213</v>
      </c>
      <c r="BK71" s="482"/>
      <c r="BL71" s="482"/>
      <c r="BM71" s="482"/>
      <c r="BN71" s="482"/>
      <c r="BO71" s="482"/>
      <c r="BP71" s="482"/>
      <c r="BQ71" s="482"/>
      <c r="BR71" s="482"/>
      <c r="BS71" s="482"/>
      <c r="BT71" s="482"/>
      <c r="BU71" s="482"/>
      <c r="BV71" s="482"/>
      <c r="BW71" s="482"/>
      <c r="BX71" s="482"/>
      <c r="BY71" s="482"/>
      <c r="BZ71" s="348"/>
      <c r="CA71" s="318"/>
      <c r="CB71" s="318"/>
      <c r="CC71" s="517"/>
      <c r="CD71" s="517"/>
    </row>
    <row r="72" spans="1:82" ht="30" customHeight="1">
      <c r="A72" s="349" t="s">
        <v>364</v>
      </c>
      <c r="B72" s="350"/>
      <c r="C72" s="350"/>
      <c r="D72" s="350"/>
      <c r="E72" s="350"/>
      <c r="F72" s="350"/>
      <c r="G72" s="318"/>
      <c r="H72" s="318"/>
      <c r="I72" s="318"/>
      <c r="J72" s="351"/>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c r="AJ72" s="318"/>
      <c r="AK72" s="318"/>
      <c r="AL72" s="318"/>
      <c r="AM72" s="318"/>
      <c r="AN72" s="318"/>
      <c r="AO72" s="318"/>
      <c r="AP72" s="318"/>
      <c r="AQ72" s="318"/>
      <c r="AR72" s="318"/>
      <c r="AS72" s="318"/>
      <c r="AT72" s="318"/>
      <c r="AU72" s="318"/>
      <c r="AV72" s="318"/>
      <c r="AW72" s="318"/>
      <c r="AX72" s="318"/>
      <c r="AY72" s="318"/>
      <c r="AZ72" s="318"/>
      <c r="BA72" s="318"/>
      <c r="BB72" s="318"/>
      <c r="BC72" s="318"/>
      <c r="BD72" s="318"/>
      <c r="BE72" s="318"/>
      <c r="BF72" s="318"/>
      <c r="BG72" s="318"/>
      <c r="BH72" s="318"/>
      <c r="BI72" s="318"/>
      <c r="BJ72" s="318"/>
      <c r="BK72" s="318"/>
      <c r="BL72" s="318"/>
      <c r="BM72" s="318"/>
      <c r="BN72" s="318"/>
      <c r="BO72" s="318"/>
      <c r="BP72" s="318"/>
      <c r="BQ72" s="318"/>
      <c r="BR72" s="318"/>
      <c r="BS72" s="318"/>
      <c r="BT72" s="318"/>
      <c r="BU72" s="318"/>
      <c r="BV72" s="318"/>
      <c r="BW72" s="318"/>
      <c r="BX72" s="318"/>
      <c r="BY72" s="318"/>
      <c r="BZ72" s="318"/>
      <c r="CA72" s="318"/>
      <c r="CB72" s="318"/>
      <c r="CC72" s="511"/>
      <c r="CD72" s="511"/>
    </row>
    <row r="73" spans="1:82" ht="34.5" customHeight="1" thickBot="1">
      <c r="A73" s="1421" t="s">
        <v>220</v>
      </c>
      <c r="B73" s="1421"/>
      <c r="C73" s="1421"/>
      <c r="D73" s="1421"/>
      <c r="E73" s="1421"/>
      <c r="F73" s="1421"/>
      <c r="G73" s="1421"/>
      <c r="H73" s="1421"/>
      <c r="I73" s="1421"/>
      <c r="J73" s="1421"/>
      <c r="K73" s="1421"/>
      <c r="L73" s="1421"/>
      <c r="M73" s="1421"/>
      <c r="N73" s="1421"/>
      <c r="O73" s="1421"/>
      <c r="P73" s="1421"/>
      <c r="Q73" s="1421"/>
      <c r="R73" s="1421"/>
      <c r="S73" s="1421"/>
      <c r="T73" s="1421"/>
      <c r="U73" s="1421"/>
      <c r="V73" s="1421"/>
      <c r="W73" s="1421"/>
      <c r="X73" s="1421"/>
      <c r="Y73" s="1421"/>
      <c r="Z73" s="1421"/>
      <c r="AA73" s="1421"/>
      <c r="AB73" s="1421"/>
      <c r="AC73" s="1421"/>
      <c r="AD73" s="1421"/>
      <c r="AE73" s="1421"/>
      <c r="AF73" s="1421"/>
      <c r="AG73" s="1421"/>
      <c r="AH73" s="1421"/>
      <c r="AI73" s="1421"/>
      <c r="AJ73" s="1421"/>
      <c r="AK73" s="1421"/>
      <c r="AL73" s="1421"/>
      <c r="AM73" s="1421"/>
      <c r="AN73" s="1421"/>
      <c r="AO73" s="1421"/>
      <c r="AP73" s="1421"/>
      <c r="AQ73" s="1421"/>
      <c r="AR73" s="1421"/>
      <c r="AS73" s="1421"/>
      <c r="AT73" s="1421"/>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c r="BV73" s="322"/>
      <c r="BW73" s="322"/>
      <c r="BX73" s="322"/>
      <c r="BY73" s="322"/>
      <c r="BZ73" s="322"/>
      <c r="CA73" s="318"/>
      <c r="CB73" s="318"/>
      <c r="CC73" s="511"/>
      <c r="CD73" s="511"/>
    </row>
    <row r="74" spans="1:82" s="520" customFormat="1" ht="31.5" customHeight="1">
      <c r="A74" s="1422" t="s">
        <v>83</v>
      </c>
      <c r="B74" s="1424" t="s">
        <v>190</v>
      </c>
      <c r="C74" s="1425"/>
      <c r="D74" s="1425"/>
      <c r="E74" s="1425"/>
      <c r="F74" s="1426"/>
      <c r="G74" s="1424" t="s">
        <v>191</v>
      </c>
      <c r="H74" s="1425"/>
      <c r="I74" s="1426"/>
      <c r="J74" s="1430" t="s">
        <v>192</v>
      </c>
      <c r="K74" s="1432" t="s">
        <v>193</v>
      </c>
      <c r="L74" s="1433"/>
      <c r="M74" s="1433"/>
      <c r="N74" s="1434"/>
      <c r="O74" s="1438" t="s">
        <v>194</v>
      </c>
      <c r="P74" s="1439"/>
      <c r="Q74" s="1439"/>
      <c r="R74" s="1439"/>
      <c r="S74" s="1439"/>
      <c r="T74" s="1439"/>
      <c r="U74" s="1439"/>
      <c r="V74" s="1439"/>
      <c r="W74" s="1439"/>
      <c r="X74" s="1439"/>
      <c r="Y74" s="1439"/>
      <c r="Z74" s="1439"/>
      <c r="AA74" s="1439"/>
      <c r="AB74" s="1439"/>
      <c r="AC74" s="1439"/>
      <c r="AD74" s="1439"/>
      <c r="AE74" s="1439"/>
      <c r="AF74" s="1439"/>
      <c r="AG74" s="1439"/>
      <c r="AH74" s="1439"/>
      <c r="AI74" s="1439"/>
      <c r="AJ74" s="1439"/>
      <c r="AK74" s="1439"/>
      <c r="AL74" s="1439"/>
      <c r="AM74" s="1439"/>
      <c r="AN74" s="1439"/>
      <c r="AO74" s="1439"/>
      <c r="AP74" s="1439"/>
      <c r="AQ74" s="1439"/>
      <c r="AR74" s="1439"/>
      <c r="AS74" s="1439"/>
      <c r="AT74" s="1440"/>
      <c r="AU74" s="1441"/>
      <c r="AV74" s="1442"/>
      <c r="AW74" s="1442"/>
      <c r="AX74" s="1442"/>
      <c r="AY74" s="1442"/>
      <c r="AZ74" s="1442"/>
      <c r="BA74" s="1442"/>
      <c r="BB74" s="1442"/>
      <c r="BC74" s="1442"/>
      <c r="BD74" s="1442"/>
      <c r="BE74" s="1442"/>
      <c r="BF74" s="1442"/>
      <c r="BG74" s="1442"/>
      <c r="BH74" s="1442"/>
      <c r="BI74" s="1442"/>
      <c r="BJ74" s="1442"/>
      <c r="BK74" s="1442"/>
      <c r="BL74" s="1442"/>
      <c r="BM74" s="1442"/>
      <c r="BN74" s="1442"/>
      <c r="BO74" s="1442"/>
      <c r="BP74" s="1442"/>
      <c r="BQ74" s="1442"/>
      <c r="BR74" s="1442"/>
      <c r="BS74" s="1442"/>
      <c r="BT74" s="1442"/>
      <c r="BU74" s="1442"/>
      <c r="BV74" s="1442"/>
      <c r="BW74" s="1442"/>
      <c r="BX74" s="1442"/>
      <c r="BY74" s="1442"/>
      <c r="BZ74" s="1442"/>
      <c r="CA74" s="350"/>
      <c r="CB74" s="350"/>
      <c r="CC74" s="519"/>
      <c r="CD74" s="519"/>
    </row>
    <row r="75" spans="1:82" s="520" customFormat="1" ht="31.5" customHeight="1" thickBot="1">
      <c r="A75" s="1423"/>
      <c r="B75" s="1427"/>
      <c r="C75" s="1428"/>
      <c r="D75" s="1428"/>
      <c r="E75" s="1428"/>
      <c r="F75" s="1429"/>
      <c r="G75" s="1427"/>
      <c r="H75" s="1428"/>
      <c r="I75" s="1429"/>
      <c r="J75" s="1431"/>
      <c r="K75" s="1435"/>
      <c r="L75" s="1436"/>
      <c r="M75" s="1436"/>
      <c r="N75" s="1437"/>
      <c r="O75" s="352"/>
      <c r="P75" s="353"/>
      <c r="Q75" s="353"/>
      <c r="R75" s="353"/>
      <c r="S75" s="324"/>
      <c r="T75" s="324"/>
      <c r="U75" s="324"/>
      <c r="V75" s="324"/>
      <c r="W75" s="324"/>
      <c r="X75" s="324"/>
      <c r="Y75" s="324"/>
      <c r="Z75" s="324"/>
      <c r="AA75" s="324"/>
      <c r="AB75" s="324"/>
      <c r="AC75" s="324"/>
      <c r="AD75" s="324"/>
      <c r="AE75" s="1443" t="s">
        <v>195</v>
      </c>
      <c r="AF75" s="1444"/>
      <c r="AG75" s="1444"/>
      <c r="AH75" s="1444"/>
      <c r="AI75" s="1444"/>
      <c r="AJ75" s="1444"/>
      <c r="AK75" s="1444"/>
      <c r="AL75" s="1444"/>
      <c r="AM75" s="1444"/>
      <c r="AN75" s="1444"/>
      <c r="AO75" s="1444"/>
      <c r="AP75" s="1444"/>
      <c r="AQ75" s="1444"/>
      <c r="AR75" s="1444"/>
      <c r="AS75" s="1444"/>
      <c r="AT75" s="1445"/>
      <c r="AU75" s="354"/>
      <c r="AV75" s="354"/>
      <c r="AW75" s="354"/>
      <c r="AX75" s="354"/>
      <c r="AY75" s="355"/>
      <c r="AZ75" s="355"/>
      <c r="BA75" s="355"/>
      <c r="BB75" s="355"/>
      <c r="BC75" s="355"/>
      <c r="BD75" s="355"/>
      <c r="BE75" s="355"/>
      <c r="BF75" s="355"/>
      <c r="BG75" s="355"/>
      <c r="BH75" s="355"/>
      <c r="BI75" s="355"/>
      <c r="BJ75" s="355"/>
      <c r="BK75" s="1446"/>
      <c r="BL75" s="1446"/>
      <c r="BM75" s="1446"/>
      <c r="BN75" s="1446"/>
      <c r="BO75" s="1446"/>
      <c r="BP75" s="1446"/>
      <c r="BQ75" s="1446"/>
      <c r="BR75" s="1446"/>
      <c r="BS75" s="1446"/>
      <c r="BT75" s="1446"/>
      <c r="BU75" s="1446"/>
      <c r="BV75" s="1446"/>
      <c r="BW75" s="1446"/>
      <c r="BX75" s="1446"/>
      <c r="BY75" s="1446"/>
      <c r="BZ75" s="1446"/>
      <c r="CA75" s="350"/>
      <c r="CB75" s="350"/>
      <c r="CC75" s="519"/>
      <c r="CD75" s="519"/>
    </row>
    <row r="76" spans="1:82" s="520" customFormat="1" ht="26.1" customHeight="1">
      <c r="A76" s="356" t="s">
        <v>197</v>
      </c>
      <c r="B76" s="1403" t="s">
        <v>221</v>
      </c>
      <c r="C76" s="1404"/>
      <c r="D76" s="1404"/>
      <c r="E76" s="1404"/>
      <c r="F76" s="1405"/>
      <c r="G76" s="1406" t="s">
        <v>199</v>
      </c>
      <c r="H76" s="1407"/>
      <c r="I76" s="1408"/>
      <c r="J76" s="357">
        <v>3</v>
      </c>
      <c r="K76" s="1406" t="s">
        <v>4</v>
      </c>
      <c r="L76" s="1407"/>
      <c r="M76" s="1407"/>
      <c r="N76" s="1409"/>
      <c r="O76" s="1410">
        <v>5000</v>
      </c>
      <c r="P76" s="1411"/>
      <c r="Q76" s="1411"/>
      <c r="R76" s="329" t="s">
        <v>12</v>
      </c>
      <c r="S76" s="329" t="s">
        <v>204</v>
      </c>
      <c r="T76" s="330">
        <v>12</v>
      </c>
      <c r="U76" s="329" t="s">
        <v>201</v>
      </c>
      <c r="V76" s="329" t="s">
        <v>205</v>
      </c>
      <c r="W76" s="330">
        <v>2</v>
      </c>
      <c r="X76" s="329" t="s">
        <v>168</v>
      </c>
      <c r="Y76" s="329" t="s">
        <v>206</v>
      </c>
      <c r="Z76" s="1412">
        <f>O76*T76*W76</f>
        <v>120000</v>
      </c>
      <c r="AA76" s="1412"/>
      <c r="AB76" s="1412"/>
      <c r="AC76" s="1412"/>
      <c r="AD76" s="331" t="s">
        <v>12</v>
      </c>
      <c r="AE76" s="1413">
        <v>0</v>
      </c>
      <c r="AF76" s="1411"/>
      <c r="AG76" s="1411"/>
      <c r="AH76" s="493" t="s">
        <v>12</v>
      </c>
      <c r="AI76" s="493" t="s">
        <v>204</v>
      </c>
      <c r="AJ76" s="494">
        <v>12</v>
      </c>
      <c r="AK76" s="493" t="s">
        <v>201</v>
      </c>
      <c r="AL76" s="493" t="s">
        <v>204</v>
      </c>
      <c r="AM76" s="494">
        <v>2</v>
      </c>
      <c r="AN76" s="493" t="s">
        <v>168</v>
      </c>
      <c r="AO76" s="493" t="s">
        <v>212</v>
      </c>
      <c r="AP76" s="1412">
        <f t="shared" ref="AP76:AP77" si="16">AE76*AJ76*AM76</f>
        <v>0</v>
      </c>
      <c r="AQ76" s="1412"/>
      <c r="AR76" s="1412"/>
      <c r="AS76" s="1412"/>
      <c r="AT76" s="334" t="s">
        <v>12</v>
      </c>
      <c r="AU76" s="1394"/>
      <c r="AV76" s="1395"/>
      <c r="AW76" s="1395"/>
      <c r="AX76" s="358"/>
      <c r="AY76" s="359"/>
      <c r="AZ76" s="360"/>
      <c r="BA76" s="359"/>
      <c r="BB76" s="359"/>
      <c r="BC76" s="360"/>
      <c r="BD76" s="359"/>
      <c r="BE76" s="359"/>
      <c r="BF76" s="1395"/>
      <c r="BG76" s="1395"/>
      <c r="BH76" s="1395"/>
      <c r="BI76" s="1395"/>
      <c r="BJ76" s="361"/>
      <c r="BK76" s="1395"/>
      <c r="BL76" s="1395"/>
      <c r="BM76" s="1395"/>
      <c r="BN76" s="359"/>
      <c r="BO76" s="359"/>
      <c r="BP76" s="360"/>
      <c r="BQ76" s="359"/>
      <c r="BR76" s="359"/>
      <c r="BS76" s="360"/>
      <c r="BT76" s="359"/>
      <c r="BU76" s="359"/>
      <c r="BV76" s="1396"/>
      <c r="BW76" s="1396"/>
      <c r="BX76" s="1396"/>
      <c r="BY76" s="1396"/>
      <c r="BZ76" s="361"/>
      <c r="CA76" s="350"/>
      <c r="CB76" s="350"/>
      <c r="CC76" s="519"/>
      <c r="CD76" s="519"/>
    </row>
    <row r="77" spans="1:82" s="520" customFormat="1" ht="26.1" customHeight="1">
      <c r="A77" s="356" t="s">
        <v>207</v>
      </c>
      <c r="B77" s="1328" t="s">
        <v>222</v>
      </c>
      <c r="C77" s="1329"/>
      <c r="D77" s="1329"/>
      <c r="E77" s="1329"/>
      <c r="F77" s="1330"/>
      <c r="G77" s="1331" t="s">
        <v>223</v>
      </c>
      <c r="H77" s="1332"/>
      <c r="I77" s="1333"/>
      <c r="J77" s="362">
        <v>2</v>
      </c>
      <c r="K77" s="1397" t="s">
        <v>4</v>
      </c>
      <c r="L77" s="1398"/>
      <c r="M77" s="1398"/>
      <c r="N77" s="1399"/>
      <c r="O77" s="1400">
        <v>5000</v>
      </c>
      <c r="P77" s="1401"/>
      <c r="Q77" s="1401"/>
      <c r="R77" s="329" t="s">
        <v>12</v>
      </c>
      <c r="S77" s="329" t="s">
        <v>204</v>
      </c>
      <c r="T77" s="330">
        <v>12</v>
      </c>
      <c r="U77" s="329" t="s">
        <v>201</v>
      </c>
      <c r="V77" s="329" t="s">
        <v>205</v>
      </c>
      <c r="W77" s="330">
        <v>1</v>
      </c>
      <c r="X77" s="329" t="s">
        <v>168</v>
      </c>
      <c r="Y77" s="329" t="s">
        <v>212</v>
      </c>
      <c r="Z77" s="1401">
        <v>60000</v>
      </c>
      <c r="AA77" s="1401"/>
      <c r="AB77" s="1401"/>
      <c r="AC77" s="1401"/>
      <c r="AD77" s="331" t="s">
        <v>12</v>
      </c>
      <c r="AE77" s="1402">
        <v>0</v>
      </c>
      <c r="AF77" s="1401"/>
      <c r="AG77" s="1401"/>
      <c r="AH77" s="329" t="s">
        <v>12</v>
      </c>
      <c r="AI77" s="329" t="s">
        <v>204</v>
      </c>
      <c r="AJ77" s="330">
        <v>12</v>
      </c>
      <c r="AK77" s="329" t="s">
        <v>201</v>
      </c>
      <c r="AL77" s="329" t="s">
        <v>204</v>
      </c>
      <c r="AM77" s="330">
        <v>1</v>
      </c>
      <c r="AN77" s="329" t="s">
        <v>168</v>
      </c>
      <c r="AO77" s="329" t="s">
        <v>206</v>
      </c>
      <c r="AP77" s="1414">
        <f t="shared" si="16"/>
        <v>0</v>
      </c>
      <c r="AQ77" s="1414"/>
      <c r="AR77" s="1414"/>
      <c r="AS77" s="1414"/>
      <c r="AT77" s="339" t="s">
        <v>12</v>
      </c>
      <c r="AU77" s="1394"/>
      <c r="AV77" s="1395"/>
      <c r="AW77" s="1395"/>
      <c r="AX77" s="358"/>
      <c r="AY77" s="359"/>
      <c r="AZ77" s="360"/>
      <c r="BA77" s="359"/>
      <c r="BB77" s="359"/>
      <c r="BC77" s="360"/>
      <c r="BD77" s="359"/>
      <c r="BE77" s="359"/>
      <c r="BF77" s="1395"/>
      <c r="BG77" s="1395"/>
      <c r="BH77" s="1395"/>
      <c r="BI77" s="1395"/>
      <c r="BJ77" s="361"/>
      <c r="BK77" s="1395"/>
      <c r="BL77" s="1395"/>
      <c r="BM77" s="1395"/>
      <c r="BN77" s="359"/>
      <c r="BO77" s="359"/>
      <c r="BP77" s="360"/>
      <c r="BQ77" s="359"/>
      <c r="BR77" s="359"/>
      <c r="BS77" s="360"/>
      <c r="BT77" s="359"/>
      <c r="BU77" s="359"/>
      <c r="BV77" s="1396"/>
      <c r="BW77" s="1396"/>
      <c r="BX77" s="1396"/>
      <c r="BY77" s="1396"/>
      <c r="BZ77" s="361"/>
      <c r="CA77" s="350"/>
      <c r="CB77" s="350"/>
      <c r="CC77" s="519"/>
      <c r="CD77" s="519"/>
    </row>
    <row r="78" spans="1:82" s="520" customFormat="1" ht="26.1" customHeight="1">
      <c r="A78" s="356">
        <v>1</v>
      </c>
      <c r="B78" s="1328" t="str">
        <f ca="1">IF((ROW()-77)&lt;=MAX(⑥入力シート3!$AV$6:$AV$1085),IF(INDIRECT("⑥入力シート3!C"&amp;(INDEX(⑥入力シート3!AO$6:AO$1085,MATCH(ROW()-77,⑥入力シート3!$AV$6:$AV$1085,0))+1)*3)="","",INDIRECT("⑥入力シート3!C"&amp;(INDEX(⑥入力シート3!AO$6:AO$1085,MATCH(ROW()-77,⑥入力シート3!$AV$6:$AV$1085,0))+1)*3)),"")</f>
        <v/>
      </c>
      <c r="C78" s="1329"/>
      <c r="D78" s="1329"/>
      <c r="E78" s="1329"/>
      <c r="F78" s="1330"/>
      <c r="G78" s="1331" t="str">
        <f ca="1">IF((ROW()-77)&lt;=MAX(⑥入力シート3!$AV$6:$AV$1085),IF(INDIRECT("⑥入力シート3!E"&amp;(INDEX(⑥入力シート3!AO$6:AO$1085,MATCH(ROW()-77,⑥入力シート3!$AV$6:$AV$1085,0))+1)*3)="","",INDIRECT("⑥入力シート3!E"&amp;(INDEX(⑥入力シート3!AO$6:AO$1085,MATCH(ROW()-77,⑥入力シート3!$AV$6:$AV$1085,0))+1)*3)),"")</f>
        <v/>
      </c>
      <c r="H78" s="1332"/>
      <c r="I78" s="1333"/>
      <c r="J78" s="362" t="str">
        <f ca="1">IF((ROW()-77)&lt;=MAX(⑥入力シート3!$AV$6:$AV$1085),IF(INDIRECT("⑥入力シート3!F"&amp;(INDEX(⑥入力シート3!AO$6:AO$1085,MATCH(ROW()-77,⑥入力シート3!$AV$6:$AV$1085,0))+1)*3)="","",INDIRECT("⑥入力シート3!F"&amp;(INDEX(⑥入力シート3!AO$6:AO$1085,MATCH(ROW()-77,⑥入力シート3!$AV$6:$AV$1085,0))+1)*3)),"")</f>
        <v/>
      </c>
      <c r="K78" s="1331" t="str">
        <f ca="1">IF((ROW()-77)&lt;=MAX(⑥入力シート3!$AV$6:$AV$1085),IF(INDEX(⑥入力シート3!AP$6:AP$1085,MATCH(ROW()-77,⑥入力シート3!$AV$6:$AV$1085,0))=1,"基本給",IF(INDEX(⑥入力シート3!AP$6:AP$1085,MATCH(ROW()-77,⑥入力シート3!$AV$6:$AV$1085,0))=2,"手当","残")),"")</f>
        <v/>
      </c>
      <c r="L78" s="1332"/>
      <c r="M78" s="1332"/>
      <c r="N78" s="1334"/>
      <c r="O78" s="1335" t="str">
        <f ca="1">IF((ROW()-77)&lt;=MAX(⑥入力シート3!$AV$6:$AV$1085),INDEX(⑥入力シート3!AR$6:AR$1085,MATCH(ROW()-77,⑥入力シート3!$AV$6:$AV$1085,0)),"")</f>
        <v/>
      </c>
      <c r="P78" s="1336"/>
      <c r="Q78" s="1336"/>
      <c r="R78" s="329" t="s">
        <v>12</v>
      </c>
      <c r="S78" s="329" t="s">
        <v>204</v>
      </c>
      <c r="T78" s="486" t="str">
        <f ca="1">IF((ROW()-77)&lt;=MAX(⑥入力シート3!$AV$6:$AV$1085),INDEX(⑥入力シート3!AS$6:AS$1085,MATCH(ROW()-77,⑥入力シート3!$AV$6:$AV$1085,0)),"")</f>
        <v/>
      </c>
      <c r="U78" s="329" t="s">
        <v>201</v>
      </c>
      <c r="V78" s="329" t="s">
        <v>204</v>
      </c>
      <c r="W78" s="330">
        <v>1</v>
      </c>
      <c r="X78" s="329" t="s">
        <v>168</v>
      </c>
      <c r="Y78" s="329" t="s">
        <v>206</v>
      </c>
      <c r="Z78" s="1337" t="str">
        <f ca="1">IFERROR(O78*T78*W78,"")</f>
        <v/>
      </c>
      <c r="AA78" s="1337"/>
      <c r="AB78" s="1337"/>
      <c r="AC78" s="1337"/>
      <c r="AD78" s="331" t="s">
        <v>12</v>
      </c>
      <c r="AE78" s="1338"/>
      <c r="AF78" s="1339"/>
      <c r="AG78" s="1339"/>
      <c r="AH78" s="329" t="s">
        <v>12</v>
      </c>
      <c r="AI78" s="329" t="s">
        <v>211</v>
      </c>
      <c r="AJ78" s="525"/>
      <c r="AK78" s="329" t="s">
        <v>201</v>
      </c>
      <c r="AL78" s="329" t="s">
        <v>211</v>
      </c>
      <c r="AM78" s="330">
        <v>1</v>
      </c>
      <c r="AN78" s="329" t="s">
        <v>168</v>
      </c>
      <c r="AO78" s="329" t="s">
        <v>206</v>
      </c>
      <c r="AP78" s="1325">
        <f>IFERROR(AE78*AJ78*AM78,"")</f>
        <v>0</v>
      </c>
      <c r="AQ78" s="1325"/>
      <c r="AR78" s="1325"/>
      <c r="AS78" s="1325"/>
      <c r="AT78" s="339" t="s">
        <v>12</v>
      </c>
      <c r="AU78" s="1394"/>
      <c r="AV78" s="1395"/>
      <c r="AW78" s="1395"/>
      <c r="AX78" s="358"/>
      <c r="AY78" s="359"/>
      <c r="AZ78" s="360"/>
      <c r="BA78" s="359"/>
      <c r="BB78" s="359"/>
      <c r="BC78" s="360"/>
      <c r="BD78" s="359"/>
      <c r="BE78" s="359"/>
      <c r="BF78" s="1395"/>
      <c r="BG78" s="1395"/>
      <c r="BH78" s="1395"/>
      <c r="BI78" s="1395"/>
      <c r="BJ78" s="361"/>
      <c r="BK78" s="1395"/>
      <c r="BL78" s="1395"/>
      <c r="BM78" s="1395"/>
      <c r="BN78" s="359"/>
      <c r="BO78" s="359"/>
      <c r="BP78" s="360"/>
      <c r="BQ78" s="359"/>
      <c r="BR78" s="359"/>
      <c r="BS78" s="360"/>
      <c r="BT78" s="359"/>
      <c r="BU78" s="359"/>
      <c r="BV78" s="1396"/>
      <c r="BW78" s="1396"/>
      <c r="BX78" s="1396"/>
      <c r="BY78" s="1396"/>
      <c r="BZ78" s="361"/>
      <c r="CA78" s="350"/>
      <c r="CB78" s="350"/>
      <c r="CC78" s="519"/>
      <c r="CD78" s="519"/>
    </row>
    <row r="79" spans="1:82" s="520" customFormat="1" ht="26.1" customHeight="1">
      <c r="A79" s="356">
        <v>2</v>
      </c>
      <c r="B79" s="1328" t="str">
        <f ca="1">IF((ROW()-77)&lt;=MAX(⑥入力シート3!$AV$6:$AV$1085),IF(INDIRECT("⑥入力シート3!C"&amp;(INDEX(⑥入力シート3!AO$6:AO$1085,MATCH(ROW()-77,⑥入力シート3!$AV$6:$AV$1085,0))+1)*3)="","",INDIRECT("⑥入力シート3!C"&amp;(INDEX(⑥入力シート3!AO$6:AO$1085,MATCH(ROW()-77,⑥入力シート3!$AV$6:$AV$1085,0))+1)*3)),"")</f>
        <v/>
      </c>
      <c r="C79" s="1329"/>
      <c r="D79" s="1329"/>
      <c r="E79" s="1329"/>
      <c r="F79" s="1330"/>
      <c r="G79" s="1331" t="str">
        <f ca="1">IF((ROW()-77)&lt;=MAX(⑥入力シート3!$AV$6:$AV$1085),IF(INDIRECT("⑥入力シート3!E"&amp;(INDEX(⑥入力シート3!AO$6:AO$1085,MATCH(ROW()-77,⑥入力シート3!$AV$6:$AV$1085,0))+1)*3)="","",INDIRECT("⑥入力シート3!E"&amp;(INDEX(⑥入力シート3!AO$6:AO$1085,MATCH(ROW()-77,⑥入力シート3!$AV$6:$AV$1085,0))+1)*3)),"")</f>
        <v/>
      </c>
      <c r="H79" s="1332"/>
      <c r="I79" s="1333"/>
      <c r="J79" s="362" t="str">
        <f ca="1">IF((ROW()-77)&lt;=MAX(⑥入力シート3!$AV$6:$AV$1085),IF(INDIRECT("⑥入力シート3!F"&amp;(INDEX(⑥入力シート3!AO$6:AO$1085,MATCH(ROW()-77,⑥入力シート3!$AV$6:$AV$1085,0))+1)*3)="","",INDIRECT("⑥入力シート3!F"&amp;(INDEX(⑥入力シート3!AO$6:AO$1085,MATCH(ROW()-77,⑥入力シート3!$AV$6:$AV$1085,0))+1)*3)),"")</f>
        <v/>
      </c>
      <c r="K79" s="1331" t="str">
        <f ca="1">IF((ROW()-77)&lt;=MAX(⑥入力シート3!$AV$6:$AV$1085),IF(INDEX(⑥入力シート3!AP$6:AP$1085,MATCH(ROW()-77,⑥入力シート3!$AV$6:$AV$1085,0))=1,"基本給",IF(INDEX(⑥入力シート3!AP$6:AP$1085,MATCH(ROW()-77,⑥入力シート3!$AV$6:$AV$1085,0))=2,"手当","残")),"")</f>
        <v/>
      </c>
      <c r="L79" s="1332"/>
      <c r="M79" s="1332"/>
      <c r="N79" s="1334"/>
      <c r="O79" s="1335" t="str">
        <f ca="1">IF((ROW()-77)&lt;=MAX(⑥入力シート3!$AV$6:$AV$1085),INDEX(⑥入力シート3!AR$6:AR$1085,MATCH(ROW()-77,⑥入力シート3!$AV$6:$AV$1085,0)),"")</f>
        <v/>
      </c>
      <c r="P79" s="1336"/>
      <c r="Q79" s="1336"/>
      <c r="R79" s="329" t="s">
        <v>12</v>
      </c>
      <c r="S79" s="329" t="s">
        <v>204</v>
      </c>
      <c r="T79" s="486" t="str">
        <f ca="1">IF((ROW()-77)&lt;=MAX(⑥入力シート3!$AV$6:$AV$1085),INDEX(⑥入力シート3!AS$6:AS$1085,MATCH(ROW()-77,⑥入力シート3!$AV$6:$AV$1085,0)),"")</f>
        <v/>
      </c>
      <c r="U79" s="329" t="s">
        <v>201</v>
      </c>
      <c r="V79" s="329" t="s">
        <v>204</v>
      </c>
      <c r="W79" s="330">
        <v>1</v>
      </c>
      <c r="X79" s="329" t="s">
        <v>168</v>
      </c>
      <c r="Y79" s="329" t="s">
        <v>203</v>
      </c>
      <c r="Z79" s="1337" t="str">
        <f t="shared" ref="Z79:Z107" ca="1" si="17">IFERROR(O79*T79*W79,"")</f>
        <v/>
      </c>
      <c r="AA79" s="1337"/>
      <c r="AB79" s="1337"/>
      <c r="AC79" s="1337"/>
      <c r="AD79" s="331" t="s">
        <v>12</v>
      </c>
      <c r="AE79" s="1338"/>
      <c r="AF79" s="1339"/>
      <c r="AG79" s="1339"/>
      <c r="AH79" s="329" t="s">
        <v>12</v>
      </c>
      <c r="AI79" s="329" t="s">
        <v>205</v>
      </c>
      <c r="AJ79" s="525"/>
      <c r="AK79" s="329" t="s">
        <v>201</v>
      </c>
      <c r="AL79" s="329" t="s">
        <v>211</v>
      </c>
      <c r="AM79" s="330">
        <v>1</v>
      </c>
      <c r="AN79" s="329" t="s">
        <v>168</v>
      </c>
      <c r="AO79" s="329" t="s">
        <v>212</v>
      </c>
      <c r="AP79" s="1325">
        <f t="shared" ref="AP79:AP107" si="18">IFERROR(AE79*AJ79*AM79,"")</f>
        <v>0</v>
      </c>
      <c r="AQ79" s="1325"/>
      <c r="AR79" s="1325"/>
      <c r="AS79" s="1325"/>
      <c r="AT79" s="339" t="s">
        <v>12</v>
      </c>
      <c r="AU79" s="1394"/>
      <c r="AV79" s="1395"/>
      <c r="AW79" s="1395"/>
      <c r="AX79" s="358"/>
      <c r="AY79" s="359"/>
      <c r="AZ79" s="360"/>
      <c r="BA79" s="359"/>
      <c r="BB79" s="359"/>
      <c r="BC79" s="360"/>
      <c r="BD79" s="359"/>
      <c r="BE79" s="359"/>
      <c r="BF79" s="1395"/>
      <c r="BG79" s="1395"/>
      <c r="BH79" s="1395"/>
      <c r="BI79" s="1395"/>
      <c r="BJ79" s="361"/>
      <c r="BK79" s="1395"/>
      <c r="BL79" s="1395"/>
      <c r="BM79" s="1395"/>
      <c r="BN79" s="359"/>
      <c r="BO79" s="359"/>
      <c r="BP79" s="360"/>
      <c r="BQ79" s="359"/>
      <c r="BR79" s="359"/>
      <c r="BS79" s="360"/>
      <c r="BT79" s="359"/>
      <c r="BU79" s="359"/>
      <c r="BV79" s="1396"/>
      <c r="BW79" s="1396"/>
      <c r="BX79" s="1396"/>
      <c r="BY79" s="1396"/>
      <c r="BZ79" s="361"/>
      <c r="CA79" s="350"/>
      <c r="CB79" s="350"/>
      <c r="CC79" s="519"/>
      <c r="CD79" s="519"/>
    </row>
    <row r="80" spans="1:82" s="520" customFormat="1" ht="26.1" customHeight="1">
      <c r="A80" s="356">
        <v>3</v>
      </c>
      <c r="B80"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0" s="1329"/>
      <c r="D80" s="1329"/>
      <c r="E80" s="1329"/>
      <c r="F80" s="1330"/>
      <c r="G80" s="1331" t="str">
        <f ca="1">IF((ROW()-77)&lt;=MAX(⑥入力シート3!$AV$6:$AV$1085),IF(INDIRECT("⑥入力シート3!E"&amp;(INDEX(⑥入力シート3!AO$6:AO$1085,MATCH(ROW()-77,⑥入力シート3!$AV$6:$AV$1085,0))+1)*3)="","",INDIRECT("⑥入力シート3!E"&amp;(INDEX(⑥入力シート3!AO$6:AO$1085,MATCH(ROW()-77,⑥入力シート3!$AV$6:$AV$1085,0))+1)*3)),"")</f>
        <v/>
      </c>
      <c r="H80" s="1332"/>
      <c r="I80" s="1333"/>
      <c r="J80" s="362" t="str">
        <f ca="1">IF((ROW()-77)&lt;=MAX(⑥入力シート3!$AV$6:$AV$1085),IF(INDIRECT("⑥入力シート3!F"&amp;(INDEX(⑥入力シート3!AO$6:AO$1085,MATCH(ROW()-77,⑥入力シート3!$AV$6:$AV$1085,0))+1)*3)="","",INDIRECT("⑥入力シート3!F"&amp;(INDEX(⑥入力シート3!AO$6:AO$1085,MATCH(ROW()-77,⑥入力シート3!$AV$6:$AV$1085,0))+1)*3)),"")</f>
        <v/>
      </c>
      <c r="K80" s="1331" t="str">
        <f ca="1">IF((ROW()-77)&lt;=MAX(⑥入力シート3!$AV$6:$AV$1085),IF(INDEX(⑥入力シート3!AP$6:AP$1085,MATCH(ROW()-77,⑥入力シート3!$AV$6:$AV$1085,0))=1,"基本給",IF(INDEX(⑥入力シート3!AP$6:AP$1085,MATCH(ROW()-77,⑥入力シート3!$AV$6:$AV$1085,0))=2,"手当","残")),"")</f>
        <v/>
      </c>
      <c r="L80" s="1332"/>
      <c r="M80" s="1332"/>
      <c r="N80" s="1334"/>
      <c r="O80" s="1335" t="str">
        <f ca="1">IF((ROW()-77)&lt;=MAX(⑥入力シート3!$AV$6:$AV$1085),INDEX(⑥入力シート3!AR$6:AR$1085,MATCH(ROW()-77,⑥入力シート3!$AV$6:$AV$1085,0)),"")</f>
        <v/>
      </c>
      <c r="P80" s="1336"/>
      <c r="Q80" s="1336"/>
      <c r="R80" s="329" t="s">
        <v>12</v>
      </c>
      <c r="S80" s="329" t="s">
        <v>204</v>
      </c>
      <c r="T80" s="486" t="str">
        <f ca="1">IF((ROW()-77)&lt;=MAX(⑥入力シート3!$AV$6:$AV$1085),INDEX(⑥入力シート3!AS$6:AS$1085,MATCH(ROW()-77,⑥入力シート3!$AV$6:$AV$1085,0)),"")</f>
        <v/>
      </c>
      <c r="U80" s="329" t="s">
        <v>201</v>
      </c>
      <c r="V80" s="329" t="s">
        <v>204</v>
      </c>
      <c r="W80" s="330">
        <v>1</v>
      </c>
      <c r="X80" s="329" t="s">
        <v>168</v>
      </c>
      <c r="Y80" s="329" t="s">
        <v>206</v>
      </c>
      <c r="Z80" s="1337" t="str">
        <f t="shared" ca="1" si="17"/>
        <v/>
      </c>
      <c r="AA80" s="1337"/>
      <c r="AB80" s="1337"/>
      <c r="AC80" s="1337"/>
      <c r="AD80" s="331" t="s">
        <v>12</v>
      </c>
      <c r="AE80" s="1338"/>
      <c r="AF80" s="1339"/>
      <c r="AG80" s="1339"/>
      <c r="AH80" s="329" t="s">
        <v>12</v>
      </c>
      <c r="AI80" s="329" t="s">
        <v>205</v>
      </c>
      <c r="AJ80" s="525"/>
      <c r="AK80" s="329" t="s">
        <v>201</v>
      </c>
      <c r="AL80" s="329" t="s">
        <v>205</v>
      </c>
      <c r="AM80" s="330">
        <v>1</v>
      </c>
      <c r="AN80" s="329" t="s">
        <v>168</v>
      </c>
      <c r="AO80" s="329" t="s">
        <v>206</v>
      </c>
      <c r="AP80" s="1325">
        <f t="shared" si="18"/>
        <v>0</v>
      </c>
      <c r="AQ80" s="1325"/>
      <c r="AR80" s="1325"/>
      <c r="AS80" s="1325"/>
      <c r="AT80" s="339" t="s">
        <v>12</v>
      </c>
      <c r="AU80" s="1323"/>
      <c r="AV80" s="1324"/>
      <c r="AW80" s="1324"/>
      <c r="AX80" s="359"/>
      <c r="AY80" s="359"/>
      <c r="AZ80" s="360"/>
      <c r="BA80" s="359"/>
      <c r="BB80" s="359"/>
      <c r="BC80" s="360"/>
      <c r="BD80" s="359"/>
      <c r="BE80" s="359"/>
      <c r="BF80" s="1327"/>
      <c r="BG80" s="1327"/>
      <c r="BH80" s="1327"/>
      <c r="BI80" s="1327"/>
      <c r="BJ80" s="361"/>
      <c r="BK80" s="1326"/>
      <c r="BL80" s="1326"/>
      <c r="BM80" s="1326"/>
      <c r="BN80" s="359"/>
      <c r="BO80" s="359"/>
      <c r="BP80" s="360"/>
      <c r="BQ80" s="359"/>
      <c r="BR80" s="359"/>
      <c r="BS80" s="360"/>
      <c r="BT80" s="359"/>
      <c r="BU80" s="359"/>
      <c r="BV80" s="1327"/>
      <c r="BW80" s="1327"/>
      <c r="BX80" s="1327"/>
      <c r="BY80" s="1327"/>
      <c r="BZ80" s="361"/>
      <c r="CA80" s="350"/>
      <c r="CB80" s="350"/>
      <c r="CC80" s="519"/>
      <c r="CD80" s="519"/>
    </row>
    <row r="81" spans="1:82" s="520" customFormat="1" ht="26.1" customHeight="1">
      <c r="A81" s="356">
        <v>4</v>
      </c>
      <c r="B81"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1" s="1329"/>
      <c r="D81" s="1329"/>
      <c r="E81" s="1329"/>
      <c r="F81" s="1330"/>
      <c r="G81" s="1331" t="str">
        <f ca="1">IF((ROW()-77)&lt;=MAX(⑥入力シート3!$AV$6:$AV$1085),IF(INDIRECT("⑥入力シート3!E"&amp;(INDEX(⑥入力シート3!AO$6:AO$1085,MATCH(ROW()-77,⑥入力シート3!$AV$6:$AV$1085,0))+1)*3)="","",INDIRECT("⑥入力シート3!E"&amp;(INDEX(⑥入力シート3!AO$6:AO$1085,MATCH(ROW()-77,⑥入力シート3!$AV$6:$AV$1085,0))+1)*3)),"")</f>
        <v/>
      </c>
      <c r="H81" s="1332"/>
      <c r="I81" s="1333"/>
      <c r="J81" s="362" t="str">
        <f ca="1">IF((ROW()-77)&lt;=MAX(⑥入力シート3!$AV$6:$AV$1085),IF(INDIRECT("⑥入力シート3!F"&amp;(INDEX(⑥入力シート3!AO$6:AO$1085,MATCH(ROW()-77,⑥入力シート3!$AV$6:$AV$1085,0))+1)*3)="","",INDIRECT("⑥入力シート3!F"&amp;(INDEX(⑥入力シート3!AO$6:AO$1085,MATCH(ROW()-77,⑥入力シート3!$AV$6:$AV$1085,0))+1)*3)),"")</f>
        <v/>
      </c>
      <c r="K81" s="1331" t="str">
        <f ca="1">IF((ROW()-77)&lt;=MAX(⑥入力シート3!$AV$6:$AV$1085),IF(INDEX(⑥入力シート3!AP$6:AP$1085,MATCH(ROW()-77,⑥入力シート3!$AV$6:$AV$1085,0))=1,"基本給",IF(INDEX(⑥入力シート3!AP$6:AP$1085,MATCH(ROW()-77,⑥入力シート3!$AV$6:$AV$1085,0))=2,"手当","残")),"")</f>
        <v/>
      </c>
      <c r="L81" s="1332"/>
      <c r="M81" s="1332"/>
      <c r="N81" s="1334"/>
      <c r="O81" s="1335" t="str">
        <f ca="1">IF((ROW()-77)&lt;=MAX(⑥入力シート3!$AV$6:$AV$1085),INDEX(⑥入力シート3!AR$6:AR$1085,MATCH(ROW()-77,⑥入力シート3!$AV$6:$AV$1085,0)),"")</f>
        <v/>
      </c>
      <c r="P81" s="1336"/>
      <c r="Q81" s="1336"/>
      <c r="R81" s="329" t="s">
        <v>12</v>
      </c>
      <c r="S81" s="329" t="s">
        <v>200</v>
      </c>
      <c r="T81" s="486" t="str">
        <f ca="1">IF((ROW()-77)&lt;=MAX(⑥入力シート3!$AV$6:$AV$1085),INDEX(⑥入力シート3!AS$6:AS$1085,MATCH(ROW()-77,⑥入力シート3!$AV$6:$AV$1085,0)),"")</f>
        <v/>
      </c>
      <c r="U81" s="329" t="s">
        <v>201</v>
      </c>
      <c r="V81" s="329" t="s">
        <v>200</v>
      </c>
      <c r="W81" s="330">
        <v>1</v>
      </c>
      <c r="X81" s="329" t="s">
        <v>168</v>
      </c>
      <c r="Y81" s="329" t="s">
        <v>203</v>
      </c>
      <c r="Z81" s="1337" t="str">
        <f t="shared" ca="1" si="17"/>
        <v/>
      </c>
      <c r="AA81" s="1337"/>
      <c r="AB81" s="1337"/>
      <c r="AC81" s="1337"/>
      <c r="AD81" s="331" t="s">
        <v>12</v>
      </c>
      <c r="AE81" s="1338"/>
      <c r="AF81" s="1339"/>
      <c r="AG81" s="1339"/>
      <c r="AH81" s="329" t="s">
        <v>12</v>
      </c>
      <c r="AI81" s="329" t="s">
        <v>200</v>
      </c>
      <c r="AJ81" s="525"/>
      <c r="AK81" s="329" t="s">
        <v>201</v>
      </c>
      <c r="AL81" s="329" t="s">
        <v>200</v>
      </c>
      <c r="AM81" s="330">
        <v>1</v>
      </c>
      <c r="AN81" s="329" t="s">
        <v>168</v>
      </c>
      <c r="AO81" s="329" t="s">
        <v>203</v>
      </c>
      <c r="AP81" s="1325">
        <f t="shared" si="18"/>
        <v>0</v>
      </c>
      <c r="AQ81" s="1325"/>
      <c r="AR81" s="1325"/>
      <c r="AS81" s="1325"/>
      <c r="AT81" s="339" t="s">
        <v>12</v>
      </c>
      <c r="AU81" s="364"/>
      <c r="AV81" s="364"/>
      <c r="AW81" s="364"/>
      <c r="AX81" s="359"/>
      <c r="AY81" s="359"/>
      <c r="AZ81" s="360"/>
      <c r="BA81" s="359"/>
      <c r="BB81" s="359"/>
      <c r="BC81" s="360"/>
      <c r="BD81" s="359"/>
      <c r="BE81" s="359"/>
      <c r="BF81" s="363"/>
      <c r="BG81" s="363"/>
      <c r="BH81" s="363"/>
      <c r="BI81" s="363"/>
      <c r="BJ81" s="361"/>
      <c r="BK81" s="365"/>
      <c r="BL81" s="365"/>
      <c r="BM81" s="365"/>
      <c r="BN81" s="359"/>
      <c r="BO81" s="359"/>
      <c r="BP81" s="360"/>
      <c r="BQ81" s="359"/>
      <c r="BR81" s="359"/>
      <c r="BS81" s="360"/>
      <c r="BT81" s="359"/>
      <c r="BU81" s="359"/>
      <c r="BV81" s="363"/>
      <c r="BW81" s="363"/>
      <c r="BX81" s="363"/>
      <c r="BY81" s="363"/>
      <c r="BZ81" s="361"/>
      <c r="CA81" s="350"/>
      <c r="CB81" s="350"/>
      <c r="CC81" s="519"/>
      <c r="CD81" s="519"/>
    </row>
    <row r="82" spans="1:82" s="520" customFormat="1" ht="26.1" customHeight="1">
      <c r="A82" s="356">
        <v>5</v>
      </c>
      <c r="B82"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2" s="1329"/>
      <c r="D82" s="1329"/>
      <c r="E82" s="1329"/>
      <c r="F82" s="1330"/>
      <c r="G82" s="1331" t="str">
        <f ca="1">IF((ROW()-77)&lt;=MAX(⑥入力シート3!$AV$6:$AV$1085),IF(INDIRECT("⑥入力シート3!E"&amp;(INDEX(⑥入力シート3!AO$6:AO$1085,MATCH(ROW()-77,⑥入力シート3!$AV$6:$AV$1085,0))+1)*3)="","",INDIRECT("⑥入力シート3!E"&amp;(INDEX(⑥入力シート3!AO$6:AO$1085,MATCH(ROW()-77,⑥入力シート3!$AV$6:$AV$1085,0))+1)*3)),"")</f>
        <v/>
      </c>
      <c r="H82" s="1332"/>
      <c r="I82" s="1333"/>
      <c r="J82" s="362" t="str">
        <f ca="1">IF((ROW()-77)&lt;=MAX(⑥入力シート3!$AV$6:$AV$1085),IF(INDIRECT("⑥入力シート3!F"&amp;(INDEX(⑥入力シート3!AO$6:AO$1085,MATCH(ROW()-77,⑥入力シート3!$AV$6:$AV$1085,0))+1)*3)="","",INDIRECT("⑥入力シート3!F"&amp;(INDEX(⑥入力シート3!AO$6:AO$1085,MATCH(ROW()-77,⑥入力シート3!$AV$6:$AV$1085,0))+1)*3)),"")</f>
        <v/>
      </c>
      <c r="K82" s="1331" t="str">
        <f ca="1">IF((ROW()-77)&lt;=MAX(⑥入力シート3!$AV$6:$AV$1085),IF(INDEX(⑥入力シート3!AP$6:AP$1085,MATCH(ROW()-77,⑥入力シート3!$AV$6:$AV$1085,0))=1,"基本給",IF(INDEX(⑥入力シート3!AP$6:AP$1085,MATCH(ROW()-77,⑥入力シート3!$AV$6:$AV$1085,0))=2,"手当","残")),"")</f>
        <v/>
      </c>
      <c r="L82" s="1332"/>
      <c r="M82" s="1332"/>
      <c r="N82" s="1334"/>
      <c r="O82" s="1335" t="str">
        <f ca="1">IF((ROW()-77)&lt;=MAX(⑥入力シート3!$AV$6:$AV$1085),INDEX(⑥入力シート3!AR$6:AR$1085,MATCH(ROW()-77,⑥入力シート3!$AV$6:$AV$1085,0)),"")</f>
        <v/>
      </c>
      <c r="P82" s="1336"/>
      <c r="Q82" s="1336"/>
      <c r="R82" s="329" t="s">
        <v>12</v>
      </c>
      <c r="S82" s="329" t="s">
        <v>200</v>
      </c>
      <c r="T82" s="486" t="str">
        <f ca="1">IF((ROW()-77)&lt;=MAX(⑥入力シート3!$AV$6:$AV$1085),INDEX(⑥入力シート3!AS$6:AS$1085,MATCH(ROW()-77,⑥入力シート3!$AV$6:$AV$1085,0)),"")</f>
        <v/>
      </c>
      <c r="U82" s="329" t="s">
        <v>201</v>
      </c>
      <c r="V82" s="329" t="s">
        <v>200</v>
      </c>
      <c r="W82" s="330">
        <v>1</v>
      </c>
      <c r="X82" s="329" t="s">
        <v>168</v>
      </c>
      <c r="Y82" s="329" t="s">
        <v>203</v>
      </c>
      <c r="Z82" s="1337" t="str">
        <f t="shared" ref="Z82:Z91" ca="1" si="19">IFERROR(O82*T82*W82,"")</f>
        <v/>
      </c>
      <c r="AA82" s="1337"/>
      <c r="AB82" s="1337"/>
      <c r="AC82" s="1337"/>
      <c r="AD82" s="331" t="s">
        <v>12</v>
      </c>
      <c r="AE82" s="1338"/>
      <c r="AF82" s="1339"/>
      <c r="AG82" s="1339"/>
      <c r="AH82" s="329" t="s">
        <v>12</v>
      </c>
      <c r="AI82" s="329" t="s">
        <v>200</v>
      </c>
      <c r="AJ82" s="525"/>
      <c r="AK82" s="329" t="s">
        <v>201</v>
      </c>
      <c r="AL82" s="329" t="s">
        <v>200</v>
      </c>
      <c r="AM82" s="330">
        <v>1</v>
      </c>
      <c r="AN82" s="329" t="s">
        <v>168</v>
      </c>
      <c r="AO82" s="329" t="s">
        <v>203</v>
      </c>
      <c r="AP82" s="1325">
        <f t="shared" ref="AP82:AP91" si="20">IFERROR(AE82*AJ82*AM82,"")</f>
        <v>0</v>
      </c>
      <c r="AQ82" s="1325"/>
      <c r="AR82" s="1325"/>
      <c r="AS82" s="1325"/>
      <c r="AT82" s="339" t="s">
        <v>12</v>
      </c>
      <c r="AU82" s="364"/>
      <c r="AV82" s="364"/>
      <c r="AW82" s="364"/>
      <c r="AX82" s="359"/>
      <c r="AY82" s="359"/>
      <c r="AZ82" s="360"/>
      <c r="BA82" s="359"/>
      <c r="BB82" s="359"/>
      <c r="BC82" s="360"/>
      <c r="BD82" s="359"/>
      <c r="BE82" s="359"/>
      <c r="BF82" s="363"/>
      <c r="BG82" s="363"/>
      <c r="BH82" s="363"/>
      <c r="BI82" s="363"/>
      <c r="BJ82" s="361"/>
      <c r="BK82" s="365"/>
      <c r="BL82" s="365"/>
      <c r="BM82" s="365"/>
      <c r="BN82" s="359"/>
      <c r="BO82" s="359"/>
      <c r="BP82" s="360"/>
      <c r="BQ82" s="359"/>
      <c r="BR82" s="359"/>
      <c r="BS82" s="360"/>
      <c r="BT82" s="359"/>
      <c r="BU82" s="359"/>
      <c r="BV82" s="363"/>
      <c r="BW82" s="363"/>
      <c r="BX82" s="363"/>
      <c r="BY82" s="363"/>
      <c r="BZ82" s="361"/>
      <c r="CA82" s="350"/>
      <c r="CB82" s="350"/>
      <c r="CC82" s="519"/>
      <c r="CD82" s="519"/>
    </row>
    <row r="83" spans="1:82" s="520" customFormat="1" ht="26.1" customHeight="1">
      <c r="A83" s="356">
        <v>6</v>
      </c>
      <c r="B83"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3" s="1329"/>
      <c r="D83" s="1329"/>
      <c r="E83" s="1329"/>
      <c r="F83" s="1329"/>
      <c r="G83"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3" s="1346"/>
      <c r="I83" s="1346"/>
      <c r="J83" s="362" t="str">
        <f ca="1">IF((ROW()-77)&lt;=MAX(⑥入力シート3!$AV$6:$AV$1085),IF(INDIRECT("⑥入力シート3!F"&amp;(INDEX(⑥入力シート3!AO$6:AO$1085,MATCH(ROW()-77,⑥入力シート3!$AV$6:$AV$1085,0))+1)*3)="","",INDIRECT("⑥入力シート3!F"&amp;(INDEX(⑥入力シート3!AO$6:AO$1085,MATCH(ROW()-77,⑥入力シート3!$AV$6:$AV$1085,0))+1)*3)),"")</f>
        <v/>
      </c>
      <c r="K83" s="1331" t="str">
        <f ca="1">IF((ROW()-77)&lt;=MAX(⑥入力シート3!$AV$6:$AV$1085),IF(INDEX(⑥入力シート3!AP$6:AP$1085,MATCH(ROW()-77,⑥入力シート3!$AV$6:$AV$1085,0))=1,"基本給",IF(INDEX(⑥入力シート3!AP$6:AP$1085,MATCH(ROW()-77,⑥入力シート3!$AV$6:$AV$1085,0))=2,"手当","残")),"")</f>
        <v/>
      </c>
      <c r="L83" s="1332"/>
      <c r="M83" s="1332"/>
      <c r="N83" s="1332"/>
      <c r="O83" s="1335" t="str">
        <f ca="1">IF((ROW()-77)&lt;=MAX(⑥入力シート3!$AV$6:$AV$1085),INDEX(⑥入力シート3!AR$6:AR$1085,MATCH(ROW()-77,⑥入力シート3!$AV$6:$AV$1085,0)),"")</f>
        <v/>
      </c>
      <c r="P83" s="1336"/>
      <c r="Q83" s="1336"/>
      <c r="R83" s="329" t="s">
        <v>12</v>
      </c>
      <c r="S83" s="329" t="s">
        <v>200</v>
      </c>
      <c r="T83" s="486" t="str">
        <f ca="1">IF((ROW()-77)&lt;=MAX(⑥入力シート3!$AV$6:$AV$1085),INDEX(⑥入力シート3!AS$6:AS$1085,MATCH(ROW()-77,⑥入力シート3!$AV$6:$AV$1085,0)),"")</f>
        <v/>
      </c>
      <c r="U83" s="329" t="s">
        <v>201</v>
      </c>
      <c r="V83" s="329" t="s">
        <v>200</v>
      </c>
      <c r="W83" s="330">
        <v>1</v>
      </c>
      <c r="X83" s="329" t="s">
        <v>168</v>
      </c>
      <c r="Y83" s="329" t="s">
        <v>203</v>
      </c>
      <c r="Z83" s="1337" t="str">
        <f t="shared" ca="1" si="19"/>
        <v/>
      </c>
      <c r="AA83" s="1337"/>
      <c r="AB83" s="1337"/>
      <c r="AC83" s="1337"/>
      <c r="AD83" s="331" t="s">
        <v>12</v>
      </c>
      <c r="AE83" s="1338"/>
      <c r="AF83" s="1339"/>
      <c r="AG83" s="1339"/>
      <c r="AH83" s="329" t="s">
        <v>12</v>
      </c>
      <c r="AI83" s="329" t="s">
        <v>200</v>
      </c>
      <c r="AJ83" s="525"/>
      <c r="AK83" s="329" t="s">
        <v>201</v>
      </c>
      <c r="AL83" s="329" t="s">
        <v>200</v>
      </c>
      <c r="AM83" s="330">
        <v>1</v>
      </c>
      <c r="AN83" s="329" t="s">
        <v>168</v>
      </c>
      <c r="AO83" s="329" t="s">
        <v>203</v>
      </c>
      <c r="AP83" s="1325">
        <f t="shared" si="20"/>
        <v>0</v>
      </c>
      <c r="AQ83" s="1325"/>
      <c r="AR83" s="1325"/>
      <c r="AS83" s="1325"/>
      <c r="AT83" s="339" t="s">
        <v>12</v>
      </c>
      <c r="AU83" s="364"/>
      <c r="AV83" s="364"/>
      <c r="AW83" s="364"/>
      <c r="AX83" s="359"/>
      <c r="AY83" s="359"/>
      <c r="AZ83" s="360"/>
      <c r="BA83" s="359"/>
      <c r="BB83" s="359"/>
      <c r="BC83" s="360"/>
      <c r="BD83" s="359"/>
      <c r="BE83" s="359"/>
      <c r="BF83" s="363"/>
      <c r="BG83" s="363"/>
      <c r="BH83" s="363"/>
      <c r="BI83" s="363"/>
      <c r="BJ83" s="361"/>
      <c r="BK83" s="365"/>
      <c r="BL83" s="365"/>
      <c r="BM83" s="365"/>
      <c r="BN83" s="359"/>
      <c r="BO83" s="359"/>
      <c r="BP83" s="360"/>
      <c r="BQ83" s="359"/>
      <c r="BR83" s="359"/>
      <c r="BS83" s="360"/>
      <c r="BT83" s="359"/>
      <c r="BU83" s="359"/>
      <c r="BV83" s="363"/>
      <c r="BW83" s="363"/>
      <c r="BX83" s="363"/>
      <c r="BY83" s="363"/>
      <c r="BZ83" s="361"/>
      <c r="CA83" s="350"/>
      <c r="CB83" s="350"/>
      <c r="CC83" s="519"/>
      <c r="CD83" s="519"/>
    </row>
    <row r="84" spans="1:82" s="520" customFormat="1" ht="26.1" customHeight="1">
      <c r="A84" s="356">
        <v>7</v>
      </c>
      <c r="B84"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4" s="1329"/>
      <c r="D84" s="1329"/>
      <c r="E84" s="1329"/>
      <c r="F84" s="1329"/>
      <c r="G84"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4" s="1346"/>
      <c r="I84" s="1346"/>
      <c r="J84" s="362" t="str">
        <f ca="1">IF((ROW()-77)&lt;=MAX(⑥入力シート3!$AV$6:$AV$1085),IF(INDIRECT("⑥入力シート3!F"&amp;(INDEX(⑥入力シート3!AO$6:AO$1085,MATCH(ROW()-77,⑥入力シート3!$AV$6:$AV$1085,0))+1)*3)="","",INDIRECT("⑥入力シート3!F"&amp;(INDEX(⑥入力シート3!AO$6:AO$1085,MATCH(ROW()-77,⑥入力シート3!$AV$6:$AV$1085,0))+1)*3)),"")</f>
        <v/>
      </c>
      <c r="K84" s="1331" t="str">
        <f ca="1">IF((ROW()-77)&lt;=MAX(⑥入力シート3!$AV$6:$AV$1085),IF(INDEX(⑥入力シート3!AP$6:AP$1085,MATCH(ROW()-77,⑥入力シート3!$AV$6:$AV$1085,0))=1,"基本給",IF(INDEX(⑥入力シート3!AP$6:AP$1085,MATCH(ROW()-77,⑥入力シート3!$AV$6:$AV$1085,0))=2,"手当","残")),"")</f>
        <v/>
      </c>
      <c r="L84" s="1332"/>
      <c r="M84" s="1332"/>
      <c r="N84" s="1332"/>
      <c r="O84" s="1335" t="str">
        <f ca="1">IF((ROW()-77)&lt;=MAX(⑥入力シート3!$AV$6:$AV$1085),INDEX(⑥入力シート3!AR$6:AR$1085,MATCH(ROW()-77,⑥入力シート3!$AV$6:$AV$1085,0)),"")</f>
        <v/>
      </c>
      <c r="P84" s="1336"/>
      <c r="Q84" s="1336"/>
      <c r="R84" s="329" t="s">
        <v>12</v>
      </c>
      <c r="S84" s="329" t="s">
        <v>200</v>
      </c>
      <c r="T84" s="486" t="str">
        <f ca="1">IF((ROW()-77)&lt;=MAX(⑥入力シート3!$AV$6:$AV$1085),INDEX(⑥入力シート3!AS$6:AS$1085,MATCH(ROW()-77,⑥入力シート3!$AV$6:$AV$1085,0)),"")</f>
        <v/>
      </c>
      <c r="U84" s="329" t="s">
        <v>201</v>
      </c>
      <c r="V84" s="329" t="s">
        <v>200</v>
      </c>
      <c r="W84" s="330">
        <v>1</v>
      </c>
      <c r="X84" s="329" t="s">
        <v>168</v>
      </c>
      <c r="Y84" s="329" t="s">
        <v>203</v>
      </c>
      <c r="Z84" s="1337" t="str">
        <f t="shared" ca="1" si="19"/>
        <v/>
      </c>
      <c r="AA84" s="1337"/>
      <c r="AB84" s="1337"/>
      <c r="AC84" s="1337"/>
      <c r="AD84" s="331" t="s">
        <v>12</v>
      </c>
      <c r="AE84" s="1338"/>
      <c r="AF84" s="1339"/>
      <c r="AG84" s="1339"/>
      <c r="AH84" s="329" t="s">
        <v>12</v>
      </c>
      <c r="AI84" s="329" t="s">
        <v>200</v>
      </c>
      <c r="AJ84" s="525"/>
      <c r="AK84" s="329" t="s">
        <v>201</v>
      </c>
      <c r="AL84" s="329" t="s">
        <v>200</v>
      </c>
      <c r="AM84" s="330">
        <v>1</v>
      </c>
      <c r="AN84" s="329" t="s">
        <v>168</v>
      </c>
      <c r="AO84" s="329" t="s">
        <v>203</v>
      </c>
      <c r="AP84" s="1325">
        <f t="shared" si="20"/>
        <v>0</v>
      </c>
      <c r="AQ84" s="1325"/>
      <c r="AR84" s="1325"/>
      <c r="AS84" s="1325"/>
      <c r="AT84" s="339" t="s">
        <v>12</v>
      </c>
      <c r="AU84" s="364"/>
      <c r="AV84" s="364"/>
      <c r="AW84" s="364"/>
      <c r="AX84" s="359"/>
      <c r="AY84" s="359"/>
      <c r="AZ84" s="360"/>
      <c r="BA84" s="359"/>
      <c r="BB84" s="359"/>
      <c r="BC84" s="360"/>
      <c r="BD84" s="359"/>
      <c r="BE84" s="359"/>
      <c r="BF84" s="363"/>
      <c r="BG84" s="363"/>
      <c r="BH84" s="363"/>
      <c r="BI84" s="363"/>
      <c r="BJ84" s="361"/>
      <c r="BK84" s="365"/>
      <c r="BL84" s="365"/>
      <c r="BM84" s="365"/>
      <c r="BN84" s="359"/>
      <c r="BO84" s="359"/>
      <c r="BP84" s="360"/>
      <c r="BQ84" s="359"/>
      <c r="BR84" s="359"/>
      <c r="BS84" s="360"/>
      <c r="BT84" s="359"/>
      <c r="BU84" s="359"/>
      <c r="BV84" s="363"/>
      <c r="BW84" s="363"/>
      <c r="BX84" s="363"/>
      <c r="BY84" s="363"/>
      <c r="BZ84" s="361"/>
      <c r="CA84" s="350"/>
      <c r="CB84" s="350"/>
      <c r="CC84" s="519"/>
      <c r="CD84" s="519"/>
    </row>
    <row r="85" spans="1:82" s="520" customFormat="1" ht="26.1" customHeight="1">
      <c r="A85" s="356">
        <v>8</v>
      </c>
      <c r="B85"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5" s="1329"/>
      <c r="D85" s="1329"/>
      <c r="E85" s="1329"/>
      <c r="F85" s="1329"/>
      <c r="G85"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5" s="1346"/>
      <c r="I85" s="1346"/>
      <c r="J85" s="362" t="str">
        <f ca="1">IF((ROW()-77)&lt;=MAX(⑥入力シート3!$AV$6:$AV$1085),IF(INDIRECT("⑥入力シート3!F"&amp;(INDEX(⑥入力シート3!AO$6:AO$1085,MATCH(ROW()-77,⑥入力シート3!$AV$6:$AV$1085,0))+1)*3)="","",INDIRECT("⑥入力シート3!F"&amp;(INDEX(⑥入力シート3!AO$6:AO$1085,MATCH(ROW()-77,⑥入力シート3!$AV$6:$AV$1085,0))+1)*3)),"")</f>
        <v/>
      </c>
      <c r="K85" s="1331" t="str">
        <f ca="1">IF((ROW()-77)&lt;=MAX(⑥入力シート3!$AV$6:$AV$1085),IF(INDEX(⑥入力シート3!AP$6:AP$1085,MATCH(ROW()-77,⑥入力シート3!$AV$6:$AV$1085,0))=1,"基本給",IF(INDEX(⑥入力シート3!AP$6:AP$1085,MATCH(ROW()-77,⑥入力シート3!$AV$6:$AV$1085,0))=2,"手当","残")),"")</f>
        <v/>
      </c>
      <c r="L85" s="1332"/>
      <c r="M85" s="1332"/>
      <c r="N85" s="1332"/>
      <c r="O85" s="1335" t="str">
        <f ca="1">IF((ROW()-77)&lt;=MAX(⑥入力シート3!$AV$6:$AV$1085),INDEX(⑥入力シート3!AR$6:AR$1085,MATCH(ROW()-77,⑥入力シート3!$AV$6:$AV$1085,0)),"")</f>
        <v/>
      </c>
      <c r="P85" s="1336"/>
      <c r="Q85" s="1336"/>
      <c r="R85" s="329" t="s">
        <v>12</v>
      </c>
      <c r="S85" s="329" t="s">
        <v>200</v>
      </c>
      <c r="T85" s="486" t="str">
        <f ca="1">IF((ROW()-77)&lt;=MAX(⑥入力シート3!$AV$6:$AV$1085),INDEX(⑥入力シート3!AS$6:AS$1085,MATCH(ROW()-77,⑥入力シート3!$AV$6:$AV$1085,0)),"")</f>
        <v/>
      </c>
      <c r="U85" s="329" t="s">
        <v>201</v>
      </c>
      <c r="V85" s="329" t="s">
        <v>200</v>
      </c>
      <c r="W85" s="330">
        <v>1</v>
      </c>
      <c r="X85" s="329" t="s">
        <v>168</v>
      </c>
      <c r="Y85" s="329" t="s">
        <v>203</v>
      </c>
      <c r="Z85" s="1337" t="str">
        <f t="shared" ca="1" si="19"/>
        <v/>
      </c>
      <c r="AA85" s="1337"/>
      <c r="AB85" s="1337"/>
      <c r="AC85" s="1337"/>
      <c r="AD85" s="331" t="s">
        <v>12</v>
      </c>
      <c r="AE85" s="1338"/>
      <c r="AF85" s="1339"/>
      <c r="AG85" s="1339"/>
      <c r="AH85" s="329" t="s">
        <v>12</v>
      </c>
      <c r="AI85" s="329" t="s">
        <v>200</v>
      </c>
      <c r="AJ85" s="525"/>
      <c r="AK85" s="329" t="s">
        <v>201</v>
      </c>
      <c r="AL85" s="329" t="s">
        <v>200</v>
      </c>
      <c r="AM85" s="330">
        <v>1</v>
      </c>
      <c r="AN85" s="329" t="s">
        <v>168</v>
      </c>
      <c r="AO85" s="329" t="s">
        <v>203</v>
      </c>
      <c r="AP85" s="1325">
        <f t="shared" si="20"/>
        <v>0</v>
      </c>
      <c r="AQ85" s="1325"/>
      <c r="AR85" s="1325"/>
      <c r="AS85" s="1325"/>
      <c r="AT85" s="339" t="s">
        <v>12</v>
      </c>
      <c r="AU85" s="364"/>
      <c r="AV85" s="364"/>
      <c r="AW85" s="364"/>
      <c r="AX85" s="359"/>
      <c r="AY85" s="359"/>
      <c r="AZ85" s="360"/>
      <c r="BA85" s="359"/>
      <c r="BB85" s="359"/>
      <c r="BC85" s="360"/>
      <c r="BD85" s="359"/>
      <c r="BE85" s="359"/>
      <c r="BF85" s="363"/>
      <c r="BG85" s="363"/>
      <c r="BH85" s="363"/>
      <c r="BI85" s="363"/>
      <c r="BJ85" s="361"/>
      <c r="BK85" s="365"/>
      <c r="BL85" s="365"/>
      <c r="BM85" s="365"/>
      <c r="BN85" s="359"/>
      <c r="BO85" s="359"/>
      <c r="BP85" s="360"/>
      <c r="BQ85" s="359"/>
      <c r="BR85" s="359"/>
      <c r="BS85" s="360"/>
      <c r="BT85" s="359"/>
      <c r="BU85" s="359"/>
      <c r="BV85" s="363"/>
      <c r="BW85" s="363"/>
      <c r="BX85" s="363"/>
      <c r="BY85" s="363"/>
      <c r="BZ85" s="361"/>
      <c r="CA85" s="350"/>
      <c r="CB85" s="350"/>
      <c r="CC85" s="519"/>
      <c r="CD85" s="519"/>
    </row>
    <row r="86" spans="1:82" s="520" customFormat="1" ht="26.1" customHeight="1">
      <c r="A86" s="356">
        <v>9</v>
      </c>
      <c r="B86"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6" s="1329"/>
      <c r="D86" s="1329"/>
      <c r="E86" s="1329"/>
      <c r="F86" s="1329"/>
      <c r="G86"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6" s="1346"/>
      <c r="I86" s="1346"/>
      <c r="J86" s="362" t="str">
        <f ca="1">IF((ROW()-77)&lt;=MAX(⑥入力シート3!$AV$6:$AV$1085),IF(INDIRECT("⑥入力シート3!F"&amp;(INDEX(⑥入力シート3!AO$6:AO$1085,MATCH(ROW()-77,⑥入力シート3!$AV$6:$AV$1085,0))+1)*3)="","",INDIRECT("⑥入力シート3!F"&amp;(INDEX(⑥入力シート3!AO$6:AO$1085,MATCH(ROW()-77,⑥入力シート3!$AV$6:$AV$1085,0))+1)*3)),"")</f>
        <v/>
      </c>
      <c r="K86" s="1331" t="str">
        <f ca="1">IF((ROW()-77)&lt;=MAX(⑥入力シート3!$AV$6:$AV$1085),IF(INDEX(⑥入力シート3!AP$6:AP$1085,MATCH(ROW()-77,⑥入力シート3!$AV$6:$AV$1085,0))=1,"基本給",IF(INDEX(⑥入力シート3!AP$6:AP$1085,MATCH(ROW()-77,⑥入力シート3!$AV$6:$AV$1085,0))=2,"手当","残")),"")</f>
        <v/>
      </c>
      <c r="L86" s="1332"/>
      <c r="M86" s="1332"/>
      <c r="N86" s="1332"/>
      <c r="O86" s="1335" t="str">
        <f ca="1">IF((ROW()-77)&lt;=MAX(⑥入力シート3!$AV$6:$AV$1085),INDEX(⑥入力シート3!AR$6:AR$1085,MATCH(ROW()-77,⑥入力シート3!$AV$6:$AV$1085,0)),"")</f>
        <v/>
      </c>
      <c r="P86" s="1336"/>
      <c r="Q86" s="1336"/>
      <c r="R86" s="329" t="s">
        <v>12</v>
      </c>
      <c r="S86" s="329" t="s">
        <v>200</v>
      </c>
      <c r="T86" s="486" t="str">
        <f ca="1">IF((ROW()-77)&lt;=MAX(⑥入力シート3!$AV$6:$AV$1085),INDEX(⑥入力シート3!AS$6:AS$1085,MATCH(ROW()-77,⑥入力シート3!$AV$6:$AV$1085,0)),"")</f>
        <v/>
      </c>
      <c r="U86" s="329" t="s">
        <v>201</v>
      </c>
      <c r="V86" s="329" t="s">
        <v>200</v>
      </c>
      <c r="W86" s="330">
        <v>1</v>
      </c>
      <c r="X86" s="329" t="s">
        <v>168</v>
      </c>
      <c r="Y86" s="329" t="s">
        <v>203</v>
      </c>
      <c r="Z86" s="1337" t="str">
        <f t="shared" ca="1" si="19"/>
        <v/>
      </c>
      <c r="AA86" s="1337"/>
      <c r="AB86" s="1337"/>
      <c r="AC86" s="1337"/>
      <c r="AD86" s="331" t="s">
        <v>12</v>
      </c>
      <c r="AE86" s="1338"/>
      <c r="AF86" s="1339"/>
      <c r="AG86" s="1339"/>
      <c r="AH86" s="329" t="s">
        <v>12</v>
      </c>
      <c r="AI86" s="329" t="s">
        <v>200</v>
      </c>
      <c r="AJ86" s="525"/>
      <c r="AK86" s="329" t="s">
        <v>201</v>
      </c>
      <c r="AL86" s="329" t="s">
        <v>200</v>
      </c>
      <c r="AM86" s="330">
        <v>1</v>
      </c>
      <c r="AN86" s="329" t="s">
        <v>168</v>
      </c>
      <c r="AO86" s="329" t="s">
        <v>203</v>
      </c>
      <c r="AP86" s="1325">
        <f t="shared" si="20"/>
        <v>0</v>
      </c>
      <c r="AQ86" s="1325"/>
      <c r="AR86" s="1325"/>
      <c r="AS86" s="1325"/>
      <c r="AT86" s="339" t="s">
        <v>12</v>
      </c>
      <c r="AU86" s="364"/>
      <c r="AV86" s="364"/>
      <c r="AW86" s="364"/>
      <c r="AX86" s="359"/>
      <c r="AY86" s="359"/>
      <c r="AZ86" s="360"/>
      <c r="BA86" s="359"/>
      <c r="BB86" s="359"/>
      <c r="BC86" s="360"/>
      <c r="BD86" s="359"/>
      <c r="BE86" s="359"/>
      <c r="BF86" s="363"/>
      <c r="BG86" s="363"/>
      <c r="BH86" s="363"/>
      <c r="BI86" s="363"/>
      <c r="BJ86" s="361"/>
      <c r="BK86" s="365"/>
      <c r="BL86" s="365"/>
      <c r="BM86" s="365"/>
      <c r="BN86" s="359"/>
      <c r="BO86" s="359"/>
      <c r="BP86" s="360"/>
      <c r="BQ86" s="359"/>
      <c r="BR86" s="359"/>
      <c r="BS86" s="360"/>
      <c r="BT86" s="359"/>
      <c r="BU86" s="359"/>
      <c r="BV86" s="363"/>
      <c r="BW86" s="363"/>
      <c r="BX86" s="363"/>
      <c r="BY86" s="363"/>
      <c r="BZ86" s="361"/>
      <c r="CA86" s="350"/>
      <c r="CB86" s="350"/>
      <c r="CC86" s="519"/>
      <c r="CD86" s="519"/>
    </row>
    <row r="87" spans="1:82" s="520" customFormat="1" ht="26.1" customHeight="1">
      <c r="A87" s="356">
        <v>10</v>
      </c>
      <c r="B87"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7" s="1329"/>
      <c r="D87" s="1329"/>
      <c r="E87" s="1329"/>
      <c r="F87" s="1329"/>
      <c r="G87"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7" s="1346"/>
      <c r="I87" s="1346"/>
      <c r="J87" s="362" t="str">
        <f ca="1">IF((ROW()-77)&lt;=MAX(⑥入力シート3!$AV$6:$AV$1085),IF(INDIRECT("⑥入力シート3!F"&amp;(INDEX(⑥入力シート3!AO$6:AO$1085,MATCH(ROW()-77,⑥入力シート3!$AV$6:$AV$1085,0))+1)*3)="","",INDIRECT("⑥入力シート3!F"&amp;(INDEX(⑥入力シート3!AO$6:AO$1085,MATCH(ROW()-77,⑥入力シート3!$AV$6:$AV$1085,0))+1)*3)),"")</f>
        <v/>
      </c>
      <c r="K87" s="1331" t="str">
        <f ca="1">IF((ROW()-77)&lt;=MAX(⑥入力シート3!$AV$6:$AV$1085),IF(INDEX(⑥入力シート3!AP$6:AP$1085,MATCH(ROW()-77,⑥入力シート3!$AV$6:$AV$1085,0))=1,"基本給",IF(INDEX(⑥入力シート3!AP$6:AP$1085,MATCH(ROW()-77,⑥入力シート3!$AV$6:$AV$1085,0))=2,"手当","残")),"")</f>
        <v/>
      </c>
      <c r="L87" s="1332"/>
      <c r="M87" s="1332"/>
      <c r="N87" s="1332"/>
      <c r="O87" s="1335" t="str">
        <f ca="1">IF((ROW()-77)&lt;=MAX(⑥入力シート3!$AV$6:$AV$1085),INDEX(⑥入力シート3!AR$6:AR$1085,MATCH(ROW()-77,⑥入力シート3!$AV$6:$AV$1085,0)),"")</f>
        <v/>
      </c>
      <c r="P87" s="1336"/>
      <c r="Q87" s="1336"/>
      <c r="R87" s="329" t="s">
        <v>12</v>
      </c>
      <c r="S87" s="329" t="s">
        <v>200</v>
      </c>
      <c r="T87" s="486" t="str">
        <f ca="1">IF((ROW()-77)&lt;=MAX(⑥入力シート3!$AV$6:$AV$1085),INDEX(⑥入力シート3!AS$6:AS$1085,MATCH(ROW()-77,⑥入力シート3!$AV$6:$AV$1085,0)),"")</f>
        <v/>
      </c>
      <c r="U87" s="329" t="s">
        <v>201</v>
      </c>
      <c r="V87" s="329" t="s">
        <v>200</v>
      </c>
      <c r="W87" s="330">
        <v>1</v>
      </c>
      <c r="X87" s="329" t="s">
        <v>168</v>
      </c>
      <c r="Y87" s="329" t="s">
        <v>203</v>
      </c>
      <c r="Z87" s="1337" t="str">
        <f t="shared" ca="1" si="19"/>
        <v/>
      </c>
      <c r="AA87" s="1337"/>
      <c r="AB87" s="1337"/>
      <c r="AC87" s="1337"/>
      <c r="AD87" s="331" t="s">
        <v>12</v>
      </c>
      <c r="AE87" s="1338"/>
      <c r="AF87" s="1339"/>
      <c r="AG87" s="1339"/>
      <c r="AH87" s="329" t="s">
        <v>12</v>
      </c>
      <c r="AI87" s="329" t="s">
        <v>200</v>
      </c>
      <c r="AJ87" s="525"/>
      <c r="AK87" s="329" t="s">
        <v>201</v>
      </c>
      <c r="AL87" s="329" t="s">
        <v>200</v>
      </c>
      <c r="AM87" s="330">
        <v>1</v>
      </c>
      <c r="AN87" s="329" t="s">
        <v>168</v>
      </c>
      <c r="AO87" s="329" t="s">
        <v>203</v>
      </c>
      <c r="AP87" s="1325">
        <f t="shared" si="20"/>
        <v>0</v>
      </c>
      <c r="AQ87" s="1325"/>
      <c r="AR87" s="1325"/>
      <c r="AS87" s="1325"/>
      <c r="AT87" s="339" t="s">
        <v>12</v>
      </c>
      <c r="AU87" s="364"/>
      <c r="AV87" s="364"/>
      <c r="AW87" s="364"/>
      <c r="AX87" s="359"/>
      <c r="AY87" s="359"/>
      <c r="AZ87" s="360"/>
      <c r="BA87" s="359"/>
      <c r="BB87" s="359"/>
      <c r="BC87" s="360"/>
      <c r="BD87" s="359"/>
      <c r="BE87" s="359"/>
      <c r="BF87" s="363"/>
      <c r="BG87" s="363"/>
      <c r="BH87" s="363"/>
      <c r="BI87" s="363"/>
      <c r="BJ87" s="361"/>
      <c r="BK87" s="365"/>
      <c r="BL87" s="365"/>
      <c r="BM87" s="365"/>
      <c r="BN87" s="359"/>
      <c r="BO87" s="359"/>
      <c r="BP87" s="360"/>
      <c r="BQ87" s="359"/>
      <c r="BR87" s="359"/>
      <c r="BS87" s="360"/>
      <c r="BT87" s="359"/>
      <c r="BU87" s="359"/>
      <c r="BV87" s="363"/>
      <c r="BW87" s="363"/>
      <c r="BX87" s="363"/>
      <c r="BY87" s="363"/>
      <c r="BZ87" s="361"/>
      <c r="CA87" s="350"/>
      <c r="CB87" s="350"/>
      <c r="CC87" s="519"/>
      <c r="CD87" s="519"/>
    </row>
    <row r="88" spans="1:82" s="520" customFormat="1" ht="26.1" customHeight="1">
      <c r="A88" s="356">
        <v>11</v>
      </c>
      <c r="B88"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8" s="1329"/>
      <c r="D88" s="1329"/>
      <c r="E88" s="1329"/>
      <c r="F88" s="1329"/>
      <c r="G88" s="1345" t="str">
        <f ca="1">IF((ROW()-77)&lt;=MAX(⑥入力シート3!$AV$6:$AV$1085),IF(INDIRECT("⑥入力シート3!E"&amp;(INDEX(⑥入力シート3!AO$6:AO$1085,MATCH(ROW()-77,⑥入力シート3!$AV$6:$AV$1085,0))+1)*3)="","",INDIRECT("⑥入力シート3!E"&amp;(INDEX(⑥入力シート3!AO$6:AO$1085,MATCH(ROW()-77,⑥入力シート3!$AV$6:$AV$1085,0))+1)*3)),"")</f>
        <v/>
      </c>
      <c r="H88" s="1346"/>
      <c r="I88" s="1346"/>
      <c r="J88" s="362" t="str">
        <f ca="1">IF((ROW()-77)&lt;=MAX(⑥入力シート3!$AV$6:$AV$1085),IF(INDIRECT("⑥入力シート3!F"&amp;(INDEX(⑥入力シート3!AO$6:AO$1085,MATCH(ROW()-77,⑥入力シート3!$AV$6:$AV$1085,0))+1)*3)="","",INDIRECT("⑥入力シート3!F"&amp;(INDEX(⑥入力シート3!AO$6:AO$1085,MATCH(ROW()-77,⑥入力シート3!$AV$6:$AV$1085,0))+1)*3)),"")</f>
        <v/>
      </c>
      <c r="K88" s="1331" t="str">
        <f ca="1">IF((ROW()-77)&lt;=MAX(⑥入力シート3!$AV$6:$AV$1085),IF(INDEX(⑥入力シート3!AP$6:AP$1085,MATCH(ROW()-77,⑥入力シート3!$AV$6:$AV$1085,0))=1,"基本給",IF(INDEX(⑥入力シート3!AP$6:AP$1085,MATCH(ROW()-77,⑥入力シート3!$AV$6:$AV$1085,0))=2,"手当","残")),"")</f>
        <v/>
      </c>
      <c r="L88" s="1332"/>
      <c r="M88" s="1332"/>
      <c r="N88" s="1332"/>
      <c r="O88" s="1335" t="str">
        <f ca="1">IF((ROW()-77)&lt;=MAX(⑥入力シート3!$AV$6:$AV$1085),INDEX(⑥入力シート3!AR$6:AR$1085,MATCH(ROW()-77,⑥入力シート3!$AV$6:$AV$1085,0)),"")</f>
        <v/>
      </c>
      <c r="P88" s="1336"/>
      <c r="Q88" s="1336"/>
      <c r="R88" s="329" t="s">
        <v>12</v>
      </c>
      <c r="S88" s="329" t="s">
        <v>200</v>
      </c>
      <c r="T88" s="486" t="str">
        <f ca="1">IF((ROW()-77)&lt;=MAX(⑥入力シート3!$AV$6:$AV$1085),INDEX(⑥入力シート3!AS$6:AS$1085,MATCH(ROW()-77,⑥入力シート3!$AV$6:$AV$1085,0)),"")</f>
        <v/>
      </c>
      <c r="U88" s="329" t="s">
        <v>201</v>
      </c>
      <c r="V88" s="329" t="s">
        <v>200</v>
      </c>
      <c r="W88" s="330">
        <v>1</v>
      </c>
      <c r="X88" s="329" t="s">
        <v>168</v>
      </c>
      <c r="Y88" s="329" t="s">
        <v>203</v>
      </c>
      <c r="Z88" s="1337" t="str">
        <f t="shared" ca="1" si="19"/>
        <v/>
      </c>
      <c r="AA88" s="1337"/>
      <c r="AB88" s="1337"/>
      <c r="AC88" s="1337"/>
      <c r="AD88" s="331" t="s">
        <v>12</v>
      </c>
      <c r="AE88" s="1338"/>
      <c r="AF88" s="1339"/>
      <c r="AG88" s="1339"/>
      <c r="AH88" s="329" t="s">
        <v>12</v>
      </c>
      <c r="AI88" s="329" t="s">
        <v>200</v>
      </c>
      <c r="AJ88" s="525"/>
      <c r="AK88" s="329" t="s">
        <v>201</v>
      </c>
      <c r="AL88" s="329" t="s">
        <v>200</v>
      </c>
      <c r="AM88" s="330">
        <v>1</v>
      </c>
      <c r="AN88" s="329" t="s">
        <v>168</v>
      </c>
      <c r="AO88" s="329" t="s">
        <v>203</v>
      </c>
      <c r="AP88" s="1325">
        <f t="shared" si="20"/>
        <v>0</v>
      </c>
      <c r="AQ88" s="1325"/>
      <c r="AR88" s="1325"/>
      <c r="AS88" s="1325"/>
      <c r="AT88" s="339" t="s">
        <v>12</v>
      </c>
      <c r="AU88" s="364"/>
      <c r="AV88" s="364"/>
      <c r="AW88" s="364"/>
      <c r="AX88" s="359"/>
      <c r="AY88" s="359"/>
      <c r="AZ88" s="360"/>
      <c r="BA88" s="359"/>
      <c r="BB88" s="359"/>
      <c r="BC88" s="360"/>
      <c r="BD88" s="359"/>
      <c r="BE88" s="359"/>
      <c r="BF88" s="363"/>
      <c r="BG88" s="363"/>
      <c r="BH88" s="363"/>
      <c r="BI88" s="363"/>
      <c r="BJ88" s="361"/>
      <c r="BK88" s="365"/>
      <c r="BL88" s="365"/>
      <c r="BM88" s="365"/>
      <c r="BN88" s="359"/>
      <c r="BO88" s="359"/>
      <c r="BP88" s="360"/>
      <c r="BQ88" s="359"/>
      <c r="BR88" s="359"/>
      <c r="BS88" s="360"/>
      <c r="BT88" s="359"/>
      <c r="BU88" s="359"/>
      <c r="BV88" s="363"/>
      <c r="BW88" s="363"/>
      <c r="BX88" s="363"/>
      <c r="BY88" s="363"/>
      <c r="BZ88" s="361"/>
      <c r="CA88" s="350"/>
      <c r="CB88" s="350"/>
      <c r="CC88" s="519"/>
      <c r="CD88" s="519"/>
    </row>
    <row r="89" spans="1:82" s="520" customFormat="1" ht="26.1" customHeight="1">
      <c r="A89" s="356">
        <v>12</v>
      </c>
      <c r="B89" s="1328" t="str">
        <f ca="1">IF((ROW()-77)&lt;=MAX(⑥入力シート3!$AV$6:$AV$1085),IF(INDIRECT("⑥入力シート3!C"&amp;(INDEX(⑥入力シート3!AO$6:AO$1085,MATCH(ROW()-77,⑥入力シート3!$AV$6:$AV$1085,0))+1)*3)="","",INDIRECT("⑥入力シート3!C"&amp;(INDEX(⑥入力シート3!AO$6:AO$1085,MATCH(ROW()-77,⑥入力シート3!$AV$6:$AV$1085,0))+1)*3)),"")</f>
        <v/>
      </c>
      <c r="C89" s="1329"/>
      <c r="D89" s="1329"/>
      <c r="E89" s="1329"/>
      <c r="F89" s="1330"/>
      <c r="G89" s="1331" t="str">
        <f ca="1">IF((ROW()-77)&lt;=MAX(⑥入力シート3!$AV$6:$AV$1085),IF(INDIRECT("⑥入力シート3!E"&amp;(INDEX(⑥入力シート3!AO$6:AO$1085,MATCH(ROW()-77,⑥入力シート3!$AV$6:$AV$1085,0))+1)*3)="","",INDIRECT("⑥入力シート3!E"&amp;(INDEX(⑥入力シート3!AO$6:AO$1085,MATCH(ROW()-77,⑥入力シート3!$AV$6:$AV$1085,0))+1)*3)),"")</f>
        <v/>
      </c>
      <c r="H89" s="1332"/>
      <c r="I89" s="1333"/>
      <c r="J89" s="362" t="str">
        <f ca="1">IF((ROW()-77)&lt;=MAX(⑥入力シート3!$AV$6:$AV$1085),IF(INDIRECT("⑥入力シート3!F"&amp;(INDEX(⑥入力シート3!AO$6:AO$1085,MATCH(ROW()-77,⑥入力シート3!$AV$6:$AV$1085,0))+1)*3)="","",INDIRECT("⑥入力シート3!F"&amp;(INDEX(⑥入力シート3!AO$6:AO$1085,MATCH(ROW()-77,⑥入力シート3!$AV$6:$AV$1085,0))+1)*3)),"")</f>
        <v/>
      </c>
      <c r="K89" s="1331" t="str">
        <f ca="1">IF((ROW()-77)&lt;=MAX(⑥入力シート3!$AV$6:$AV$1085),IF(INDEX(⑥入力シート3!AP$6:AP$1085,MATCH(ROW()-77,⑥入力シート3!$AV$6:$AV$1085,0))=1,"基本給",IF(INDEX(⑥入力シート3!AP$6:AP$1085,MATCH(ROW()-77,⑥入力シート3!$AV$6:$AV$1085,0))=2,"手当","残")),"")</f>
        <v/>
      </c>
      <c r="L89" s="1332"/>
      <c r="M89" s="1332"/>
      <c r="N89" s="1334"/>
      <c r="O89" s="1335" t="str">
        <f ca="1">IF((ROW()-77)&lt;=MAX(⑥入力シート3!$AV$6:$AV$1085),INDEX(⑥入力シート3!AR$6:AR$1085,MATCH(ROW()-77,⑥入力シート3!$AV$6:$AV$1085,0)),"")</f>
        <v/>
      </c>
      <c r="P89" s="1336"/>
      <c r="Q89" s="1336"/>
      <c r="R89" s="329" t="s">
        <v>12</v>
      </c>
      <c r="S89" s="329" t="s">
        <v>200</v>
      </c>
      <c r="T89" s="486" t="str">
        <f ca="1">IF((ROW()-77)&lt;=MAX(⑥入力シート3!$AV$6:$AV$1085),INDEX(⑥入力シート3!AS$6:AS$1085,MATCH(ROW()-77,⑥入力シート3!$AV$6:$AV$1085,0)),"")</f>
        <v/>
      </c>
      <c r="U89" s="329" t="s">
        <v>201</v>
      </c>
      <c r="V89" s="329" t="s">
        <v>200</v>
      </c>
      <c r="W89" s="330">
        <v>1</v>
      </c>
      <c r="X89" s="329" t="s">
        <v>168</v>
      </c>
      <c r="Y89" s="329" t="s">
        <v>203</v>
      </c>
      <c r="Z89" s="1337" t="str">
        <f t="shared" ca="1" si="19"/>
        <v/>
      </c>
      <c r="AA89" s="1337"/>
      <c r="AB89" s="1337"/>
      <c r="AC89" s="1337"/>
      <c r="AD89" s="331" t="s">
        <v>12</v>
      </c>
      <c r="AE89" s="1338"/>
      <c r="AF89" s="1339"/>
      <c r="AG89" s="1339"/>
      <c r="AH89" s="329" t="s">
        <v>12</v>
      </c>
      <c r="AI89" s="329" t="s">
        <v>200</v>
      </c>
      <c r="AJ89" s="525"/>
      <c r="AK89" s="329" t="s">
        <v>201</v>
      </c>
      <c r="AL89" s="329" t="s">
        <v>200</v>
      </c>
      <c r="AM89" s="330">
        <v>1</v>
      </c>
      <c r="AN89" s="329" t="s">
        <v>168</v>
      </c>
      <c r="AO89" s="329" t="s">
        <v>203</v>
      </c>
      <c r="AP89" s="1325">
        <f t="shared" si="20"/>
        <v>0</v>
      </c>
      <c r="AQ89" s="1325"/>
      <c r="AR89" s="1325"/>
      <c r="AS89" s="1325"/>
      <c r="AT89" s="339" t="s">
        <v>12</v>
      </c>
      <c r="AU89" s="1323"/>
      <c r="AV89" s="1324"/>
      <c r="AW89" s="1324"/>
      <c r="AX89" s="359"/>
      <c r="AY89" s="359"/>
      <c r="AZ89" s="360"/>
      <c r="BA89" s="359"/>
      <c r="BB89" s="359"/>
      <c r="BC89" s="360"/>
      <c r="BD89" s="359"/>
      <c r="BE89" s="359"/>
      <c r="BF89" s="1327"/>
      <c r="BG89" s="1327"/>
      <c r="BH89" s="1327"/>
      <c r="BI89" s="1327"/>
      <c r="BJ89" s="361"/>
      <c r="BK89" s="1326"/>
      <c r="BL89" s="1326"/>
      <c r="BM89" s="1326"/>
      <c r="BN89" s="359"/>
      <c r="BO89" s="359"/>
      <c r="BP89" s="360"/>
      <c r="BQ89" s="359"/>
      <c r="BR89" s="359"/>
      <c r="BS89" s="360"/>
      <c r="BT89" s="359"/>
      <c r="BU89" s="359"/>
      <c r="BV89" s="1327"/>
      <c r="BW89" s="1327"/>
      <c r="BX89" s="1327"/>
      <c r="BY89" s="1327"/>
      <c r="BZ89" s="361"/>
      <c r="CA89" s="350"/>
      <c r="CB89" s="350"/>
      <c r="CC89" s="519"/>
      <c r="CD89" s="519"/>
    </row>
    <row r="90" spans="1:82" s="520" customFormat="1" ht="26.1" customHeight="1">
      <c r="A90" s="356">
        <v>13</v>
      </c>
      <c r="B90"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0" s="1329"/>
      <c r="D90" s="1329"/>
      <c r="E90" s="1329"/>
      <c r="F90" s="1330"/>
      <c r="G90" s="1331" t="str">
        <f ca="1">IF((ROW()-77)&lt;=MAX(⑥入力シート3!$AV$6:$AV$1085),IF(INDIRECT("⑥入力シート3!E"&amp;(INDEX(⑥入力シート3!AO$6:AO$1085,MATCH(ROW()-77,⑥入力シート3!$AV$6:$AV$1085,0))+1)*3)="","",INDIRECT("⑥入力シート3!E"&amp;(INDEX(⑥入力シート3!AO$6:AO$1085,MATCH(ROW()-77,⑥入力シート3!$AV$6:$AV$1085,0))+1)*3)),"")</f>
        <v/>
      </c>
      <c r="H90" s="1332"/>
      <c r="I90" s="1333"/>
      <c r="J90" s="362" t="str">
        <f ca="1">IF((ROW()-77)&lt;=MAX(⑥入力シート3!$AV$6:$AV$1085),IF(INDIRECT("⑥入力シート3!F"&amp;(INDEX(⑥入力シート3!AO$6:AO$1085,MATCH(ROW()-77,⑥入力シート3!$AV$6:$AV$1085,0))+1)*3)="","",INDIRECT("⑥入力シート3!F"&amp;(INDEX(⑥入力シート3!AO$6:AO$1085,MATCH(ROW()-77,⑥入力シート3!$AV$6:$AV$1085,0))+1)*3)),"")</f>
        <v/>
      </c>
      <c r="K90" s="1331" t="str">
        <f ca="1">IF((ROW()-77)&lt;=MAX(⑥入力シート3!$AV$6:$AV$1085),IF(INDEX(⑥入力シート3!AP$6:AP$1085,MATCH(ROW()-77,⑥入力シート3!$AV$6:$AV$1085,0))=1,"基本給",IF(INDEX(⑥入力シート3!AP$6:AP$1085,MATCH(ROW()-77,⑥入力シート3!$AV$6:$AV$1085,0))=2,"手当","残")),"")</f>
        <v/>
      </c>
      <c r="L90" s="1332"/>
      <c r="M90" s="1332"/>
      <c r="N90" s="1334"/>
      <c r="O90" s="1335" t="str">
        <f ca="1">IF((ROW()-77)&lt;=MAX(⑥入力シート3!$AV$6:$AV$1085),INDEX(⑥入力シート3!AR$6:AR$1085,MATCH(ROW()-77,⑥入力シート3!$AV$6:$AV$1085,0)),"")</f>
        <v/>
      </c>
      <c r="P90" s="1336"/>
      <c r="Q90" s="1336"/>
      <c r="R90" s="329" t="s">
        <v>12</v>
      </c>
      <c r="S90" s="329" t="s">
        <v>200</v>
      </c>
      <c r="T90" s="486" t="str">
        <f ca="1">IF((ROW()-77)&lt;=MAX(⑥入力シート3!$AV$6:$AV$1085),INDEX(⑥入力シート3!AS$6:AS$1085,MATCH(ROW()-77,⑥入力シート3!$AV$6:$AV$1085,0)),"")</f>
        <v/>
      </c>
      <c r="U90" s="329" t="s">
        <v>201</v>
      </c>
      <c r="V90" s="329" t="s">
        <v>200</v>
      </c>
      <c r="W90" s="330">
        <v>1</v>
      </c>
      <c r="X90" s="329" t="s">
        <v>168</v>
      </c>
      <c r="Y90" s="329" t="s">
        <v>203</v>
      </c>
      <c r="Z90" s="1337" t="str">
        <f t="shared" ca="1" si="19"/>
        <v/>
      </c>
      <c r="AA90" s="1337"/>
      <c r="AB90" s="1337"/>
      <c r="AC90" s="1337"/>
      <c r="AD90" s="331" t="s">
        <v>12</v>
      </c>
      <c r="AE90" s="1338"/>
      <c r="AF90" s="1339"/>
      <c r="AG90" s="1339"/>
      <c r="AH90" s="329" t="s">
        <v>12</v>
      </c>
      <c r="AI90" s="329" t="s">
        <v>200</v>
      </c>
      <c r="AJ90" s="525"/>
      <c r="AK90" s="329" t="s">
        <v>201</v>
      </c>
      <c r="AL90" s="329" t="s">
        <v>200</v>
      </c>
      <c r="AM90" s="330">
        <v>1</v>
      </c>
      <c r="AN90" s="329" t="s">
        <v>168</v>
      </c>
      <c r="AO90" s="329" t="s">
        <v>203</v>
      </c>
      <c r="AP90" s="1325">
        <f t="shared" si="20"/>
        <v>0</v>
      </c>
      <c r="AQ90" s="1325"/>
      <c r="AR90" s="1325"/>
      <c r="AS90" s="1325"/>
      <c r="AT90" s="339" t="s">
        <v>12</v>
      </c>
      <c r="AU90" s="1323"/>
      <c r="AV90" s="1324"/>
      <c r="AW90" s="1324"/>
      <c r="AX90" s="359"/>
      <c r="AY90" s="359"/>
      <c r="AZ90" s="360"/>
      <c r="BA90" s="359"/>
      <c r="BB90" s="359"/>
      <c r="BC90" s="360"/>
      <c r="BD90" s="359"/>
      <c r="BE90" s="359"/>
      <c r="BF90" s="1327"/>
      <c r="BG90" s="1327"/>
      <c r="BH90" s="1327"/>
      <c r="BI90" s="1327"/>
      <c r="BJ90" s="361"/>
      <c r="BK90" s="1326"/>
      <c r="BL90" s="1326"/>
      <c r="BM90" s="1326"/>
      <c r="BN90" s="359"/>
      <c r="BO90" s="359"/>
      <c r="BP90" s="360"/>
      <c r="BQ90" s="359"/>
      <c r="BR90" s="359"/>
      <c r="BS90" s="360"/>
      <c r="BT90" s="359"/>
      <c r="BU90" s="359"/>
      <c r="BV90" s="1327"/>
      <c r="BW90" s="1327"/>
      <c r="BX90" s="1327"/>
      <c r="BY90" s="1327"/>
      <c r="BZ90" s="361"/>
      <c r="CA90" s="350"/>
      <c r="CB90" s="350"/>
      <c r="CC90" s="519"/>
      <c r="CD90" s="519"/>
    </row>
    <row r="91" spans="1:82" s="520" customFormat="1" ht="26.1" customHeight="1">
      <c r="A91" s="356">
        <v>14</v>
      </c>
      <c r="B91"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1" s="1329"/>
      <c r="D91" s="1329"/>
      <c r="E91" s="1329"/>
      <c r="F91" s="1330"/>
      <c r="G91" s="1331" t="str">
        <f ca="1">IF((ROW()-77)&lt;=MAX(⑥入力シート3!$AV$6:$AV$1085),IF(INDIRECT("⑥入力シート3!E"&amp;(INDEX(⑥入力シート3!AO$6:AO$1085,MATCH(ROW()-77,⑥入力シート3!$AV$6:$AV$1085,0))+1)*3)="","",INDIRECT("⑥入力シート3!E"&amp;(INDEX(⑥入力シート3!AO$6:AO$1085,MATCH(ROW()-77,⑥入力シート3!$AV$6:$AV$1085,0))+1)*3)),"")</f>
        <v/>
      </c>
      <c r="H91" s="1332"/>
      <c r="I91" s="1333"/>
      <c r="J91" s="362" t="str">
        <f ca="1">IF((ROW()-77)&lt;=MAX(⑥入力シート3!$AV$6:$AV$1085),IF(INDIRECT("⑥入力シート3!F"&amp;(INDEX(⑥入力シート3!AO$6:AO$1085,MATCH(ROW()-77,⑥入力シート3!$AV$6:$AV$1085,0))+1)*3)="","",INDIRECT("⑥入力シート3!F"&amp;(INDEX(⑥入力シート3!AO$6:AO$1085,MATCH(ROW()-77,⑥入力シート3!$AV$6:$AV$1085,0))+1)*3)),"")</f>
        <v/>
      </c>
      <c r="K91" s="1331" t="str">
        <f ca="1">IF((ROW()-77)&lt;=MAX(⑥入力シート3!$AV$6:$AV$1085),IF(INDEX(⑥入力シート3!AP$6:AP$1085,MATCH(ROW()-77,⑥入力シート3!$AV$6:$AV$1085,0))=1,"基本給",IF(INDEX(⑥入力シート3!AP$6:AP$1085,MATCH(ROW()-77,⑥入力シート3!$AV$6:$AV$1085,0))=2,"手当","残")),"")</f>
        <v/>
      </c>
      <c r="L91" s="1332"/>
      <c r="M91" s="1332"/>
      <c r="N91" s="1334"/>
      <c r="O91" s="1335" t="str">
        <f ca="1">IF((ROW()-77)&lt;=MAX(⑥入力シート3!$AV$6:$AV$1085),INDEX(⑥入力シート3!AR$6:AR$1085,MATCH(ROW()-77,⑥入力シート3!$AV$6:$AV$1085,0)),"")</f>
        <v/>
      </c>
      <c r="P91" s="1336"/>
      <c r="Q91" s="1336"/>
      <c r="R91" s="329" t="s">
        <v>12</v>
      </c>
      <c r="S91" s="329" t="s">
        <v>200</v>
      </c>
      <c r="T91" s="486" t="str">
        <f ca="1">IF((ROW()-77)&lt;=MAX(⑥入力シート3!$AV$6:$AV$1085),INDEX(⑥入力シート3!AS$6:AS$1085,MATCH(ROW()-77,⑥入力シート3!$AV$6:$AV$1085,0)),"")</f>
        <v/>
      </c>
      <c r="U91" s="329" t="s">
        <v>201</v>
      </c>
      <c r="V91" s="329" t="s">
        <v>200</v>
      </c>
      <c r="W91" s="330">
        <v>1</v>
      </c>
      <c r="X91" s="329" t="s">
        <v>168</v>
      </c>
      <c r="Y91" s="329" t="s">
        <v>203</v>
      </c>
      <c r="Z91" s="1337" t="str">
        <f t="shared" ca="1" si="19"/>
        <v/>
      </c>
      <c r="AA91" s="1337"/>
      <c r="AB91" s="1337"/>
      <c r="AC91" s="1337"/>
      <c r="AD91" s="331" t="s">
        <v>12</v>
      </c>
      <c r="AE91" s="1338"/>
      <c r="AF91" s="1339"/>
      <c r="AG91" s="1339"/>
      <c r="AH91" s="329" t="s">
        <v>12</v>
      </c>
      <c r="AI91" s="329" t="s">
        <v>200</v>
      </c>
      <c r="AJ91" s="525"/>
      <c r="AK91" s="329" t="s">
        <v>201</v>
      </c>
      <c r="AL91" s="329" t="s">
        <v>200</v>
      </c>
      <c r="AM91" s="330">
        <v>1</v>
      </c>
      <c r="AN91" s="329" t="s">
        <v>168</v>
      </c>
      <c r="AO91" s="329" t="s">
        <v>203</v>
      </c>
      <c r="AP91" s="1325">
        <f t="shared" si="20"/>
        <v>0</v>
      </c>
      <c r="AQ91" s="1325"/>
      <c r="AR91" s="1325"/>
      <c r="AS91" s="1325"/>
      <c r="AT91" s="339" t="s">
        <v>12</v>
      </c>
      <c r="AU91" s="1323"/>
      <c r="AV91" s="1324"/>
      <c r="AW91" s="1324"/>
      <c r="AX91" s="359"/>
      <c r="AY91" s="359"/>
      <c r="AZ91" s="360"/>
      <c r="BA91" s="359"/>
      <c r="BB91" s="359"/>
      <c r="BC91" s="360"/>
      <c r="BD91" s="359"/>
      <c r="BE91" s="359"/>
      <c r="BF91" s="1327"/>
      <c r="BG91" s="1327"/>
      <c r="BH91" s="1327"/>
      <c r="BI91" s="1327"/>
      <c r="BJ91" s="361"/>
      <c r="BK91" s="1326"/>
      <c r="BL91" s="1326"/>
      <c r="BM91" s="1326"/>
      <c r="BN91" s="359"/>
      <c r="BO91" s="359"/>
      <c r="BP91" s="360"/>
      <c r="BQ91" s="359"/>
      <c r="BR91" s="359"/>
      <c r="BS91" s="360"/>
      <c r="BT91" s="359"/>
      <c r="BU91" s="359"/>
      <c r="BV91" s="1327"/>
      <c r="BW91" s="1327"/>
      <c r="BX91" s="1327"/>
      <c r="BY91" s="1327"/>
      <c r="BZ91" s="361"/>
      <c r="CA91" s="350"/>
      <c r="CB91" s="350"/>
      <c r="CC91" s="519"/>
      <c r="CD91" s="519"/>
    </row>
    <row r="92" spans="1:82" s="520" customFormat="1" ht="26.1" customHeight="1">
      <c r="A92" s="356">
        <v>15</v>
      </c>
      <c r="B92"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2" s="1329"/>
      <c r="D92" s="1329"/>
      <c r="E92" s="1329"/>
      <c r="F92" s="1330"/>
      <c r="G92" s="1331" t="str">
        <f ca="1">IF((ROW()-77)&lt;=MAX(⑥入力シート3!$AV$6:$AV$1085),IF(INDIRECT("⑥入力シート3!E"&amp;(INDEX(⑥入力シート3!AO$6:AO$1085,MATCH(ROW()-77,⑥入力シート3!$AV$6:$AV$1085,0))+1)*3)="","",INDIRECT("⑥入力シート3!E"&amp;(INDEX(⑥入力シート3!AO$6:AO$1085,MATCH(ROW()-77,⑥入力シート3!$AV$6:$AV$1085,0))+1)*3)),"")</f>
        <v/>
      </c>
      <c r="H92" s="1332"/>
      <c r="I92" s="1333"/>
      <c r="J92" s="362" t="str">
        <f ca="1">IF((ROW()-77)&lt;=MAX(⑥入力シート3!$AV$6:$AV$1085),IF(INDIRECT("⑥入力シート3!F"&amp;(INDEX(⑥入力シート3!AO$6:AO$1085,MATCH(ROW()-77,⑥入力シート3!$AV$6:$AV$1085,0))+1)*3)="","",INDIRECT("⑥入力シート3!F"&amp;(INDEX(⑥入力シート3!AO$6:AO$1085,MATCH(ROW()-77,⑥入力シート3!$AV$6:$AV$1085,0))+1)*3)),"")</f>
        <v/>
      </c>
      <c r="K92" s="1331" t="str">
        <f ca="1">IF((ROW()-77)&lt;=MAX(⑥入力シート3!$AV$6:$AV$1085),IF(INDEX(⑥入力シート3!AP$6:AP$1085,MATCH(ROW()-77,⑥入力シート3!$AV$6:$AV$1085,0))=1,"基本給",IF(INDEX(⑥入力シート3!AP$6:AP$1085,MATCH(ROW()-77,⑥入力シート3!$AV$6:$AV$1085,0))=2,"手当","残")),"")</f>
        <v/>
      </c>
      <c r="L92" s="1332"/>
      <c r="M92" s="1332"/>
      <c r="N92" s="1334"/>
      <c r="O92" s="1335" t="str">
        <f ca="1">IF((ROW()-77)&lt;=MAX(⑥入力シート3!$AV$6:$AV$1085),INDEX(⑥入力シート3!AR$6:AR$1085,MATCH(ROW()-77,⑥入力シート3!$AV$6:$AV$1085,0)),"")</f>
        <v/>
      </c>
      <c r="P92" s="1336"/>
      <c r="Q92" s="1336"/>
      <c r="R92" s="329" t="s">
        <v>12</v>
      </c>
      <c r="S92" s="329" t="s">
        <v>200</v>
      </c>
      <c r="T92" s="486" t="str">
        <f ca="1">IF((ROW()-77)&lt;=MAX(⑥入力シート3!$AV$6:$AV$1085),INDEX(⑥入力シート3!AS$6:AS$1085,MATCH(ROW()-77,⑥入力シート3!$AV$6:$AV$1085,0)),"")</f>
        <v/>
      </c>
      <c r="U92" s="329" t="s">
        <v>201</v>
      </c>
      <c r="V92" s="329" t="s">
        <v>200</v>
      </c>
      <c r="W92" s="330">
        <v>1</v>
      </c>
      <c r="X92" s="329" t="s">
        <v>168</v>
      </c>
      <c r="Y92" s="329" t="s">
        <v>203</v>
      </c>
      <c r="Z92" s="1337" t="str">
        <f t="shared" ca="1" si="17"/>
        <v/>
      </c>
      <c r="AA92" s="1337"/>
      <c r="AB92" s="1337"/>
      <c r="AC92" s="1337"/>
      <c r="AD92" s="331" t="s">
        <v>12</v>
      </c>
      <c r="AE92" s="1338"/>
      <c r="AF92" s="1339"/>
      <c r="AG92" s="1339"/>
      <c r="AH92" s="329" t="s">
        <v>12</v>
      </c>
      <c r="AI92" s="329" t="s">
        <v>200</v>
      </c>
      <c r="AJ92" s="525"/>
      <c r="AK92" s="329" t="s">
        <v>201</v>
      </c>
      <c r="AL92" s="329" t="s">
        <v>200</v>
      </c>
      <c r="AM92" s="330">
        <v>1</v>
      </c>
      <c r="AN92" s="329" t="s">
        <v>168</v>
      </c>
      <c r="AO92" s="329" t="s">
        <v>203</v>
      </c>
      <c r="AP92" s="1325">
        <f t="shared" si="18"/>
        <v>0</v>
      </c>
      <c r="AQ92" s="1325"/>
      <c r="AR92" s="1325"/>
      <c r="AS92" s="1325"/>
      <c r="AT92" s="339" t="s">
        <v>12</v>
      </c>
      <c r="AU92" s="364"/>
      <c r="AV92" s="364"/>
      <c r="AW92" s="364"/>
      <c r="AX92" s="359"/>
      <c r="AY92" s="359"/>
      <c r="AZ92" s="360"/>
      <c r="BA92" s="359"/>
      <c r="BB92" s="359"/>
      <c r="BC92" s="360"/>
      <c r="BD92" s="359"/>
      <c r="BE92" s="359"/>
      <c r="BF92" s="363"/>
      <c r="BG92" s="363"/>
      <c r="BH92" s="363"/>
      <c r="BI92" s="363"/>
      <c r="BJ92" s="361"/>
      <c r="BK92" s="365"/>
      <c r="BL92" s="365"/>
      <c r="BM92" s="365"/>
      <c r="BN92" s="359"/>
      <c r="BO92" s="359"/>
      <c r="BP92" s="360"/>
      <c r="BQ92" s="359"/>
      <c r="BR92" s="359"/>
      <c r="BS92" s="360"/>
      <c r="BT92" s="359"/>
      <c r="BU92" s="359"/>
      <c r="BV92" s="363"/>
      <c r="BW92" s="363"/>
      <c r="BX92" s="363"/>
      <c r="BY92" s="363"/>
      <c r="BZ92" s="361"/>
      <c r="CA92" s="350"/>
      <c r="CB92" s="350"/>
      <c r="CC92" s="519"/>
      <c r="CD92" s="519"/>
    </row>
    <row r="93" spans="1:82" s="520" customFormat="1" ht="26.1" customHeight="1">
      <c r="A93" s="356">
        <v>16</v>
      </c>
      <c r="B93"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3" s="1329"/>
      <c r="D93" s="1329"/>
      <c r="E93" s="1329"/>
      <c r="F93" s="1329"/>
      <c r="G93"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3" s="1346"/>
      <c r="I93" s="1346"/>
      <c r="J93" s="362" t="str">
        <f ca="1">IF((ROW()-77)&lt;=MAX(⑥入力シート3!$AV$6:$AV$1085),IF(INDIRECT("⑥入力シート3!F"&amp;(INDEX(⑥入力シート3!AO$6:AO$1085,MATCH(ROW()-77,⑥入力シート3!$AV$6:$AV$1085,0))+1)*3)="","",INDIRECT("⑥入力シート3!F"&amp;(INDEX(⑥入力シート3!AO$6:AO$1085,MATCH(ROW()-77,⑥入力シート3!$AV$6:$AV$1085,0))+1)*3)),"")</f>
        <v/>
      </c>
      <c r="K93" s="1331" t="str">
        <f ca="1">IF((ROW()-77)&lt;=MAX(⑥入力シート3!$AV$6:$AV$1085),IF(INDEX(⑥入力シート3!AP$6:AP$1085,MATCH(ROW()-77,⑥入力シート3!$AV$6:$AV$1085,0))=1,"基本給",IF(INDEX(⑥入力シート3!AP$6:AP$1085,MATCH(ROW()-77,⑥入力シート3!$AV$6:$AV$1085,0))=2,"手当","残")),"")</f>
        <v/>
      </c>
      <c r="L93" s="1332"/>
      <c r="M93" s="1332"/>
      <c r="N93" s="1332"/>
      <c r="O93" s="1335" t="str">
        <f ca="1">IF((ROW()-77)&lt;=MAX(⑥入力シート3!$AV$6:$AV$1085),INDEX(⑥入力シート3!AR$6:AR$1085,MATCH(ROW()-77,⑥入力シート3!$AV$6:$AV$1085,0)),"")</f>
        <v/>
      </c>
      <c r="P93" s="1336"/>
      <c r="Q93" s="1336"/>
      <c r="R93" s="329" t="s">
        <v>12</v>
      </c>
      <c r="S93" s="329" t="s">
        <v>200</v>
      </c>
      <c r="T93" s="486" t="str">
        <f ca="1">IF((ROW()-77)&lt;=MAX(⑥入力シート3!$AV$6:$AV$1085),INDEX(⑥入力シート3!AS$6:AS$1085,MATCH(ROW()-77,⑥入力シート3!$AV$6:$AV$1085,0)),"")</f>
        <v/>
      </c>
      <c r="U93" s="329" t="s">
        <v>201</v>
      </c>
      <c r="V93" s="329" t="s">
        <v>200</v>
      </c>
      <c r="W93" s="330">
        <v>1</v>
      </c>
      <c r="X93" s="329" t="s">
        <v>168</v>
      </c>
      <c r="Y93" s="329" t="s">
        <v>203</v>
      </c>
      <c r="Z93" s="1337" t="str">
        <f t="shared" ca="1" si="17"/>
        <v/>
      </c>
      <c r="AA93" s="1337"/>
      <c r="AB93" s="1337"/>
      <c r="AC93" s="1337"/>
      <c r="AD93" s="331" t="s">
        <v>12</v>
      </c>
      <c r="AE93" s="1338"/>
      <c r="AF93" s="1339"/>
      <c r="AG93" s="1339"/>
      <c r="AH93" s="329" t="s">
        <v>12</v>
      </c>
      <c r="AI93" s="329" t="s">
        <v>200</v>
      </c>
      <c r="AJ93" s="525"/>
      <c r="AK93" s="329" t="s">
        <v>201</v>
      </c>
      <c r="AL93" s="329" t="s">
        <v>200</v>
      </c>
      <c r="AM93" s="330">
        <v>1</v>
      </c>
      <c r="AN93" s="329" t="s">
        <v>168</v>
      </c>
      <c r="AO93" s="329" t="s">
        <v>203</v>
      </c>
      <c r="AP93" s="1325">
        <f t="shared" si="18"/>
        <v>0</v>
      </c>
      <c r="AQ93" s="1325"/>
      <c r="AR93" s="1325"/>
      <c r="AS93" s="1325"/>
      <c r="AT93" s="339" t="s">
        <v>12</v>
      </c>
      <c r="AU93" s="364"/>
      <c r="AV93" s="364"/>
      <c r="AW93" s="364"/>
      <c r="AX93" s="359"/>
      <c r="AY93" s="359"/>
      <c r="AZ93" s="360"/>
      <c r="BA93" s="359"/>
      <c r="BB93" s="359"/>
      <c r="BC93" s="360"/>
      <c r="BD93" s="359"/>
      <c r="BE93" s="359"/>
      <c r="BF93" s="363"/>
      <c r="BG93" s="363"/>
      <c r="BH93" s="363"/>
      <c r="BI93" s="363"/>
      <c r="BJ93" s="361"/>
      <c r="BK93" s="365"/>
      <c r="BL93" s="365"/>
      <c r="BM93" s="365"/>
      <c r="BN93" s="359"/>
      <c r="BO93" s="359"/>
      <c r="BP93" s="360"/>
      <c r="BQ93" s="359"/>
      <c r="BR93" s="359"/>
      <c r="BS93" s="360"/>
      <c r="BT93" s="359"/>
      <c r="BU93" s="359"/>
      <c r="BV93" s="363"/>
      <c r="BW93" s="363"/>
      <c r="BX93" s="363"/>
      <c r="BY93" s="363"/>
      <c r="BZ93" s="361"/>
      <c r="CA93" s="350"/>
      <c r="CB93" s="350"/>
      <c r="CC93" s="519"/>
      <c r="CD93" s="519"/>
    </row>
    <row r="94" spans="1:82" s="520" customFormat="1" ht="26.1" customHeight="1">
      <c r="A94" s="356">
        <v>17</v>
      </c>
      <c r="B94"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4" s="1329"/>
      <c r="D94" s="1329"/>
      <c r="E94" s="1329"/>
      <c r="F94" s="1329"/>
      <c r="G94"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4" s="1346"/>
      <c r="I94" s="1346"/>
      <c r="J94" s="362" t="str">
        <f ca="1">IF((ROW()-77)&lt;=MAX(⑥入力シート3!$AV$6:$AV$1085),IF(INDIRECT("⑥入力シート3!F"&amp;(INDEX(⑥入力シート3!AO$6:AO$1085,MATCH(ROW()-77,⑥入力シート3!$AV$6:$AV$1085,0))+1)*3)="","",INDIRECT("⑥入力シート3!F"&amp;(INDEX(⑥入力シート3!AO$6:AO$1085,MATCH(ROW()-77,⑥入力シート3!$AV$6:$AV$1085,0))+1)*3)),"")</f>
        <v/>
      </c>
      <c r="K94" s="1331" t="str">
        <f ca="1">IF((ROW()-77)&lt;=MAX(⑥入力シート3!$AV$6:$AV$1085),IF(INDEX(⑥入力シート3!AP$6:AP$1085,MATCH(ROW()-77,⑥入力シート3!$AV$6:$AV$1085,0))=1,"基本給",IF(INDEX(⑥入力シート3!AP$6:AP$1085,MATCH(ROW()-77,⑥入力シート3!$AV$6:$AV$1085,0))=2,"手当","残")),"")</f>
        <v/>
      </c>
      <c r="L94" s="1332"/>
      <c r="M94" s="1332"/>
      <c r="N94" s="1332"/>
      <c r="O94" s="1335" t="str">
        <f ca="1">IF((ROW()-77)&lt;=MAX(⑥入力シート3!$AV$6:$AV$1085),INDEX(⑥入力シート3!AR$6:AR$1085,MATCH(ROW()-77,⑥入力シート3!$AV$6:$AV$1085,0)),"")</f>
        <v/>
      </c>
      <c r="P94" s="1336"/>
      <c r="Q94" s="1336"/>
      <c r="R94" s="329" t="s">
        <v>12</v>
      </c>
      <c r="S94" s="329" t="s">
        <v>200</v>
      </c>
      <c r="T94" s="486" t="str">
        <f ca="1">IF((ROW()-77)&lt;=MAX(⑥入力シート3!$AV$6:$AV$1085),INDEX(⑥入力シート3!AS$6:AS$1085,MATCH(ROW()-77,⑥入力シート3!$AV$6:$AV$1085,0)),"")</f>
        <v/>
      </c>
      <c r="U94" s="329" t="s">
        <v>201</v>
      </c>
      <c r="V94" s="329" t="s">
        <v>200</v>
      </c>
      <c r="W94" s="330">
        <v>1</v>
      </c>
      <c r="X94" s="329" t="s">
        <v>168</v>
      </c>
      <c r="Y94" s="329" t="s">
        <v>203</v>
      </c>
      <c r="Z94" s="1337" t="str">
        <f t="shared" ca="1" si="17"/>
        <v/>
      </c>
      <c r="AA94" s="1337"/>
      <c r="AB94" s="1337"/>
      <c r="AC94" s="1337"/>
      <c r="AD94" s="331" t="s">
        <v>12</v>
      </c>
      <c r="AE94" s="1338"/>
      <c r="AF94" s="1339"/>
      <c r="AG94" s="1339"/>
      <c r="AH94" s="329" t="s">
        <v>12</v>
      </c>
      <c r="AI94" s="329" t="s">
        <v>200</v>
      </c>
      <c r="AJ94" s="525"/>
      <c r="AK94" s="329" t="s">
        <v>201</v>
      </c>
      <c r="AL94" s="329" t="s">
        <v>200</v>
      </c>
      <c r="AM94" s="330">
        <v>1</v>
      </c>
      <c r="AN94" s="329" t="s">
        <v>168</v>
      </c>
      <c r="AO94" s="329" t="s">
        <v>203</v>
      </c>
      <c r="AP94" s="1325">
        <f t="shared" si="18"/>
        <v>0</v>
      </c>
      <c r="AQ94" s="1325"/>
      <c r="AR94" s="1325"/>
      <c r="AS94" s="1325"/>
      <c r="AT94" s="339" t="s">
        <v>12</v>
      </c>
      <c r="AU94" s="364"/>
      <c r="AV94" s="364"/>
      <c r="AW94" s="364"/>
      <c r="AX94" s="359"/>
      <c r="AY94" s="359"/>
      <c r="AZ94" s="360"/>
      <c r="BA94" s="359"/>
      <c r="BB94" s="359"/>
      <c r="BC94" s="360"/>
      <c r="BD94" s="359"/>
      <c r="BE94" s="359"/>
      <c r="BF94" s="363"/>
      <c r="BG94" s="363"/>
      <c r="BH94" s="363"/>
      <c r="BI94" s="363"/>
      <c r="BJ94" s="361"/>
      <c r="BK94" s="365"/>
      <c r="BL94" s="365"/>
      <c r="BM94" s="365"/>
      <c r="BN94" s="359"/>
      <c r="BO94" s="359"/>
      <c r="BP94" s="360"/>
      <c r="BQ94" s="359"/>
      <c r="BR94" s="359"/>
      <c r="BS94" s="360"/>
      <c r="BT94" s="359"/>
      <c r="BU94" s="359"/>
      <c r="BV94" s="363"/>
      <c r="BW94" s="363"/>
      <c r="BX94" s="363"/>
      <c r="BY94" s="363"/>
      <c r="BZ94" s="361"/>
      <c r="CA94" s="350"/>
      <c r="CB94" s="350"/>
      <c r="CC94" s="519"/>
      <c r="CD94" s="519"/>
    </row>
    <row r="95" spans="1:82" s="520" customFormat="1" ht="26.1" customHeight="1">
      <c r="A95" s="356">
        <v>18</v>
      </c>
      <c r="B95"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5" s="1329"/>
      <c r="D95" s="1329"/>
      <c r="E95" s="1329"/>
      <c r="F95" s="1329"/>
      <c r="G95"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5" s="1346"/>
      <c r="I95" s="1346"/>
      <c r="J95" s="362" t="str">
        <f ca="1">IF((ROW()-77)&lt;=MAX(⑥入力シート3!$AV$6:$AV$1085),IF(INDIRECT("⑥入力シート3!F"&amp;(INDEX(⑥入力シート3!AO$6:AO$1085,MATCH(ROW()-77,⑥入力シート3!$AV$6:$AV$1085,0))+1)*3)="","",INDIRECT("⑥入力シート3!F"&amp;(INDEX(⑥入力シート3!AO$6:AO$1085,MATCH(ROW()-77,⑥入力シート3!$AV$6:$AV$1085,0))+1)*3)),"")</f>
        <v/>
      </c>
      <c r="K95" s="1331" t="str">
        <f ca="1">IF((ROW()-77)&lt;=MAX(⑥入力シート3!$AV$6:$AV$1085),IF(INDEX(⑥入力シート3!AP$6:AP$1085,MATCH(ROW()-77,⑥入力シート3!$AV$6:$AV$1085,0))=1,"基本給",IF(INDEX(⑥入力シート3!AP$6:AP$1085,MATCH(ROW()-77,⑥入力シート3!$AV$6:$AV$1085,0))=2,"手当","残")),"")</f>
        <v/>
      </c>
      <c r="L95" s="1332"/>
      <c r="M95" s="1332"/>
      <c r="N95" s="1332"/>
      <c r="O95" s="1335" t="str">
        <f ca="1">IF((ROW()-77)&lt;=MAX(⑥入力シート3!$AV$6:$AV$1085),INDEX(⑥入力シート3!AR$6:AR$1085,MATCH(ROW()-77,⑥入力シート3!$AV$6:$AV$1085,0)),"")</f>
        <v/>
      </c>
      <c r="P95" s="1336"/>
      <c r="Q95" s="1336"/>
      <c r="R95" s="329" t="s">
        <v>12</v>
      </c>
      <c r="S95" s="329" t="s">
        <v>200</v>
      </c>
      <c r="T95" s="486" t="str">
        <f ca="1">IF((ROW()-77)&lt;=MAX(⑥入力シート3!$AV$6:$AV$1085),INDEX(⑥入力シート3!AS$6:AS$1085,MATCH(ROW()-77,⑥入力シート3!$AV$6:$AV$1085,0)),"")</f>
        <v/>
      </c>
      <c r="U95" s="329" t="s">
        <v>201</v>
      </c>
      <c r="V95" s="329" t="s">
        <v>200</v>
      </c>
      <c r="W95" s="330">
        <v>1</v>
      </c>
      <c r="X95" s="329" t="s">
        <v>168</v>
      </c>
      <c r="Y95" s="329" t="s">
        <v>203</v>
      </c>
      <c r="Z95" s="1337" t="str">
        <f t="shared" ca="1" si="17"/>
        <v/>
      </c>
      <c r="AA95" s="1337"/>
      <c r="AB95" s="1337"/>
      <c r="AC95" s="1337"/>
      <c r="AD95" s="331" t="s">
        <v>12</v>
      </c>
      <c r="AE95" s="1338"/>
      <c r="AF95" s="1339"/>
      <c r="AG95" s="1339"/>
      <c r="AH95" s="329" t="s">
        <v>12</v>
      </c>
      <c r="AI95" s="329" t="s">
        <v>200</v>
      </c>
      <c r="AJ95" s="525"/>
      <c r="AK95" s="329" t="s">
        <v>201</v>
      </c>
      <c r="AL95" s="329" t="s">
        <v>200</v>
      </c>
      <c r="AM95" s="330">
        <v>1</v>
      </c>
      <c r="AN95" s="329" t="s">
        <v>168</v>
      </c>
      <c r="AO95" s="329" t="s">
        <v>203</v>
      </c>
      <c r="AP95" s="1325">
        <f t="shared" si="18"/>
        <v>0</v>
      </c>
      <c r="AQ95" s="1325"/>
      <c r="AR95" s="1325"/>
      <c r="AS95" s="1325"/>
      <c r="AT95" s="339" t="s">
        <v>12</v>
      </c>
      <c r="AU95" s="364"/>
      <c r="AV95" s="364"/>
      <c r="AW95" s="364"/>
      <c r="AX95" s="359"/>
      <c r="AY95" s="359"/>
      <c r="AZ95" s="360"/>
      <c r="BA95" s="359"/>
      <c r="BB95" s="359"/>
      <c r="BC95" s="360"/>
      <c r="BD95" s="359"/>
      <c r="BE95" s="359"/>
      <c r="BF95" s="363"/>
      <c r="BG95" s="363"/>
      <c r="BH95" s="363"/>
      <c r="BI95" s="363"/>
      <c r="BJ95" s="361"/>
      <c r="BK95" s="365"/>
      <c r="BL95" s="365"/>
      <c r="BM95" s="365"/>
      <c r="BN95" s="359"/>
      <c r="BO95" s="359"/>
      <c r="BP95" s="360"/>
      <c r="BQ95" s="359"/>
      <c r="BR95" s="359"/>
      <c r="BS95" s="360"/>
      <c r="BT95" s="359"/>
      <c r="BU95" s="359"/>
      <c r="BV95" s="363"/>
      <c r="BW95" s="363"/>
      <c r="BX95" s="363"/>
      <c r="BY95" s="363"/>
      <c r="BZ95" s="361"/>
      <c r="CA95" s="350"/>
      <c r="CB95" s="350"/>
      <c r="CC95" s="519"/>
      <c r="CD95" s="519"/>
    </row>
    <row r="96" spans="1:82" s="520" customFormat="1" ht="26.1" customHeight="1">
      <c r="A96" s="356">
        <v>19</v>
      </c>
      <c r="B96"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6" s="1329"/>
      <c r="D96" s="1329"/>
      <c r="E96" s="1329"/>
      <c r="F96" s="1329"/>
      <c r="G96"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6" s="1346"/>
      <c r="I96" s="1346"/>
      <c r="J96" s="362" t="str">
        <f ca="1">IF((ROW()-77)&lt;=MAX(⑥入力シート3!$AV$6:$AV$1085),IF(INDIRECT("⑥入力シート3!F"&amp;(INDEX(⑥入力シート3!AO$6:AO$1085,MATCH(ROW()-77,⑥入力シート3!$AV$6:$AV$1085,0))+1)*3)="","",INDIRECT("⑥入力シート3!F"&amp;(INDEX(⑥入力シート3!AO$6:AO$1085,MATCH(ROW()-77,⑥入力シート3!$AV$6:$AV$1085,0))+1)*3)),"")</f>
        <v/>
      </c>
      <c r="K96" s="1331" t="str">
        <f ca="1">IF((ROW()-77)&lt;=MAX(⑥入力シート3!$AV$6:$AV$1085),IF(INDEX(⑥入力シート3!AP$6:AP$1085,MATCH(ROW()-77,⑥入力シート3!$AV$6:$AV$1085,0))=1,"基本給",IF(INDEX(⑥入力シート3!AP$6:AP$1085,MATCH(ROW()-77,⑥入力シート3!$AV$6:$AV$1085,0))=2,"手当","残")),"")</f>
        <v/>
      </c>
      <c r="L96" s="1332"/>
      <c r="M96" s="1332"/>
      <c r="N96" s="1332"/>
      <c r="O96" s="1335" t="str">
        <f ca="1">IF((ROW()-77)&lt;=MAX(⑥入力シート3!$AV$6:$AV$1085),INDEX(⑥入力シート3!AR$6:AR$1085,MATCH(ROW()-77,⑥入力シート3!$AV$6:$AV$1085,0)),"")</f>
        <v/>
      </c>
      <c r="P96" s="1336"/>
      <c r="Q96" s="1336"/>
      <c r="R96" s="329" t="s">
        <v>12</v>
      </c>
      <c r="S96" s="329" t="s">
        <v>200</v>
      </c>
      <c r="T96" s="486" t="str">
        <f ca="1">IF((ROW()-77)&lt;=MAX(⑥入力シート3!$AV$6:$AV$1085),INDEX(⑥入力シート3!AS$6:AS$1085,MATCH(ROW()-77,⑥入力シート3!$AV$6:$AV$1085,0)),"")</f>
        <v/>
      </c>
      <c r="U96" s="329" t="s">
        <v>201</v>
      </c>
      <c r="V96" s="329" t="s">
        <v>200</v>
      </c>
      <c r="W96" s="330">
        <v>1</v>
      </c>
      <c r="X96" s="329" t="s">
        <v>168</v>
      </c>
      <c r="Y96" s="329" t="s">
        <v>203</v>
      </c>
      <c r="Z96" s="1337" t="str">
        <f t="shared" ca="1" si="17"/>
        <v/>
      </c>
      <c r="AA96" s="1337"/>
      <c r="AB96" s="1337"/>
      <c r="AC96" s="1337"/>
      <c r="AD96" s="331" t="s">
        <v>12</v>
      </c>
      <c r="AE96" s="1338"/>
      <c r="AF96" s="1339"/>
      <c r="AG96" s="1339"/>
      <c r="AH96" s="329" t="s">
        <v>12</v>
      </c>
      <c r="AI96" s="329" t="s">
        <v>200</v>
      </c>
      <c r="AJ96" s="525"/>
      <c r="AK96" s="329" t="s">
        <v>201</v>
      </c>
      <c r="AL96" s="329" t="s">
        <v>200</v>
      </c>
      <c r="AM96" s="330">
        <v>1</v>
      </c>
      <c r="AN96" s="329" t="s">
        <v>168</v>
      </c>
      <c r="AO96" s="329" t="s">
        <v>203</v>
      </c>
      <c r="AP96" s="1325">
        <f t="shared" si="18"/>
        <v>0</v>
      </c>
      <c r="AQ96" s="1325"/>
      <c r="AR96" s="1325"/>
      <c r="AS96" s="1325"/>
      <c r="AT96" s="339" t="s">
        <v>12</v>
      </c>
      <c r="AU96" s="364"/>
      <c r="AV96" s="364"/>
      <c r="AW96" s="364"/>
      <c r="AX96" s="359"/>
      <c r="AY96" s="359"/>
      <c r="AZ96" s="360"/>
      <c r="BA96" s="359"/>
      <c r="BB96" s="359"/>
      <c r="BC96" s="360"/>
      <c r="BD96" s="359"/>
      <c r="BE96" s="359"/>
      <c r="BF96" s="363"/>
      <c r="BG96" s="363"/>
      <c r="BH96" s="363"/>
      <c r="BI96" s="363"/>
      <c r="BJ96" s="361"/>
      <c r="BK96" s="365"/>
      <c r="BL96" s="365"/>
      <c r="BM96" s="365"/>
      <c r="BN96" s="359"/>
      <c r="BO96" s="359"/>
      <c r="BP96" s="360"/>
      <c r="BQ96" s="359"/>
      <c r="BR96" s="359"/>
      <c r="BS96" s="360"/>
      <c r="BT96" s="359"/>
      <c r="BU96" s="359"/>
      <c r="BV96" s="363"/>
      <c r="BW96" s="363"/>
      <c r="BX96" s="363"/>
      <c r="BY96" s="363"/>
      <c r="BZ96" s="361"/>
      <c r="CA96" s="350"/>
      <c r="CB96" s="350"/>
      <c r="CC96" s="519"/>
      <c r="CD96" s="519"/>
    </row>
    <row r="97" spans="1:82" s="520" customFormat="1" ht="26.1" customHeight="1">
      <c r="A97" s="356">
        <v>20</v>
      </c>
      <c r="B97"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7" s="1329"/>
      <c r="D97" s="1329"/>
      <c r="E97" s="1329"/>
      <c r="F97" s="1329"/>
      <c r="G97"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7" s="1346"/>
      <c r="I97" s="1346"/>
      <c r="J97" s="362" t="str">
        <f ca="1">IF((ROW()-77)&lt;=MAX(⑥入力シート3!$AV$6:$AV$1085),IF(INDIRECT("⑥入力シート3!F"&amp;(INDEX(⑥入力シート3!AO$6:AO$1085,MATCH(ROW()-77,⑥入力シート3!$AV$6:$AV$1085,0))+1)*3)="","",INDIRECT("⑥入力シート3!F"&amp;(INDEX(⑥入力シート3!AO$6:AO$1085,MATCH(ROW()-77,⑥入力シート3!$AV$6:$AV$1085,0))+1)*3)),"")</f>
        <v/>
      </c>
      <c r="K97" s="1331" t="str">
        <f ca="1">IF((ROW()-77)&lt;=MAX(⑥入力シート3!$AV$6:$AV$1085),IF(INDEX(⑥入力シート3!AP$6:AP$1085,MATCH(ROW()-77,⑥入力シート3!$AV$6:$AV$1085,0))=1,"基本給",IF(INDEX(⑥入力シート3!AP$6:AP$1085,MATCH(ROW()-77,⑥入力シート3!$AV$6:$AV$1085,0))=2,"手当","残")),"")</f>
        <v/>
      </c>
      <c r="L97" s="1332"/>
      <c r="M97" s="1332"/>
      <c r="N97" s="1332"/>
      <c r="O97" s="1335" t="str">
        <f ca="1">IF((ROW()-77)&lt;=MAX(⑥入力シート3!$AV$6:$AV$1085),INDEX(⑥入力シート3!AR$6:AR$1085,MATCH(ROW()-77,⑥入力シート3!$AV$6:$AV$1085,0)),"")</f>
        <v/>
      </c>
      <c r="P97" s="1336"/>
      <c r="Q97" s="1336"/>
      <c r="R97" s="329" t="s">
        <v>12</v>
      </c>
      <c r="S97" s="329" t="s">
        <v>200</v>
      </c>
      <c r="T97" s="486" t="str">
        <f ca="1">IF((ROW()-77)&lt;=MAX(⑥入力シート3!$AV$6:$AV$1085),INDEX(⑥入力シート3!AS$6:AS$1085,MATCH(ROW()-77,⑥入力シート3!$AV$6:$AV$1085,0)),"")</f>
        <v/>
      </c>
      <c r="U97" s="329" t="s">
        <v>201</v>
      </c>
      <c r="V97" s="329" t="s">
        <v>200</v>
      </c>
      <c r="W97" s="330">
        <v>1</v>
      </c>
      <c r="X97" s="329" t="s">
        <v>168</v>
      </c>
      <c r="Y97" s="329" t="s">
        <v>203</v>
      </c>
      <c r="Z97" s="1337" t="str">
        <f t="shared" ca="1" si="17"/>
        <v/>
      </c>
      <c r="AA97" s="1337"/>
      <c r="AB97" s="1337"/>
      <c r="AC97" s="1337"/>
      <c r="AD97" s="331" t="s">
        <v>12</v>
      </c>
      <c r="AE97" s="1338"/>
      <c r="AF97" s="1339"/>
      <c r="AG97" s="1339"/>
      <c r="AH97" s="329" t="s">
        <v>12</v>
      </c>
      <c r="AI97" s="329" t="s">
        <v>200</v>
      </c>
      <c r="AJ97" s="525"/>
      <c r="AK97" s="329" t="s">
        <v>201</v>
      </c>
      <c r="AL97" s="329" t="s">
        <v>200</v>
      </c>
      <c r="AM97" s="330">
        <v>1</v>
      </c>
      <c r="AN97" s="329" t="s">
        <v>168</v>
      </c>
      <c r="AO97" s="329" t="s">
        <v>203</v>
      </c>
      <c r="AP97" s="1325">
        <f t="shared" si="18"/>
        <v>0</v>
      </c>
      <c r="AQ97" s="1325"/>
      <c r="AR97" s="1325"/>
      <c r="AS97" s="1325"/>
      <c r="AT97" s="339" t="s">
        <v>12</v>
      </c>
      <c r="AU97" s="364"/>
      <c r="AV97" s="364"/>
      <c r="AW97" s="364"/>
      <c r="AX97" s="359"/>
      <c r="AY97" s="359"/>
      <c r="AZ97" s="360"/>
      <c r="BA97" s="359"/>
      <c r="BB97" s="359"/>
      <c r="BC97" s="360"/>
      <c r="BD97" s="359"/>
      <c r="BE97" s="359"/>
      <c r="BF97" s="363"/>
      <c r="BG97" s="363"/>
      <c r="BH97" s="363"/>
      <c r="BI97" s="363"/>
      <c r="BJ97" s="361"/>
      <c r="BK97" s="365"/>
      <c r="BL97" s="365"/>
      <c r="BM97" s="365"/>
      <c r="BN97" s="359"/>
      <c r="BO97" s="359"/>
      <c r="BP97" s="360"/>
      <c r="BQ97" s="359"/>
      <c r="BR97" s="359"/>
      <c r="BS97" s="360"/>
      <c r="BT97" s="359"/>
      <c r="BU97" s="359"/>
      <c r="BV97" s="363"/>
      <c r="BW97" s="363"/>
      <c r="BX97" s="363"/>
      <c r="BY97" s="363"/>
      <c r="BZ97" s="361"/>
      <c r="CA97" s="350"/>
      <c r="CB97" s="350"/>
      <c r="CC97" s="519"/>
      <c r="CD97" s="519"/>
    </row>
    <row r="98" spans="1:82" s="520" customFormat="1" ht="26.1" customHeight="1">
      <c r="A98" s="356">
        <v>21</v>
      </c>
      <c r="B98"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8" s="1329"/>
      <c r="D98" s="1329"/>
      <c r="E98" s="1329"/>
      <c r="F98" s="1329"/>
      <c r="G98" s="1345" t="str">
        <f ca="1">IF((ROW()-77)&lt;=MAX(⑥入力シート3!$AV$6:$AV$1085),IF(INDIRECT("⑥入力シート3!E"&amp;(INDEX(⑥入力シート3!AO$6:AO$1085,MATCH(ROW()-77,⑥入力シート3!$AV$6:$AV$1085,0))+1)*3)="","",INDIRECT("⑥入力シート3!E"&amp;(INDEX(⑥入力シート3!AO$6:AO$1085,MATCH(ROW()-77,⑥入力シート3!$AV$6:$AV$1085,0))+1)*3)),"")</f>
        <v/>
      </c>
      <c r="H98" s="1346"/>
      <c r="I98" s="1346"/>
      <c r="J98" s="362" t="str">
        <f ca="1">IF((ROW()-77)&lt;=MAX(⑥入力シート3!$AV$6:$AV$1085),IF(INDIRECT("⑥入力シート3!F"&amp;(INDEX(⑥入力シート3!AO$6:AO$1085,MATCH(ROW()-77,⑥入力シート3!$AV$6:$AV$1085,0))+1)*3)="","",INDIRECT("⑥入力シート3!F"&amp;(INDEX(⑥入力シート3!AO$6:AO$1085,MATCH(ROW()-77,⑥入力シート3!$AV$6:$AV$1085,0))+1)*3)),"")</f>
        <v/>
      </c>
      <c r="K98" s="1331" t="str">
        <f ca="1">IF((ROW()-77)&lt;=MAX(⑥入力シート3!$AV$6:$AV$1085),IF(INDEX(⑥入力シート3!AP$6:AP$1085,MATCH(ROW()-77,⑥入力シート3!$AV$6:$AV$1085,0))=1,"基本給",IF(INDEX(⑥入力シート3!AP$6:AP$1085,MATCH(ROW()-77,⑥入力シート3!$AV$6:$AV$1085,0))=2,"手当","残")),"")</f>
        <v/>
      </c>
      <c r="L98" s="1332"/>
      <c r="M98" s="1332"/>
      <c r="N98" s="1332"/>
      <c r="O98" s="1335" t="str">
        <f ca="1">IF((ROW()-77)&lt;=MAX(⑥入力シート3!$AV$6:$AV$1085),INDEX(⑥入力シート3!AR$6:AR$1085,MATCH(ROW()-77,⑥入力シート3!$AV$6:$AV$1085,0)),"")</f>
        <v/>
      </c>
      <c r="P98" s="1336"/>
      <c r="Q98" s="1336"/>
      <c r="R98" s="329" t="s">
        <v>12</v>
      </c>
      <c r="S98" s="329" t="s">
        <v>200</v>
      </c>
      <c r="T98" s="486" t="str">
        <f ca="1">IF((ROW()-77)&lt;=MAX(⑥入力シート3!$AV$6:$AV$1085),INDEX(⑥入力シート3!AS$6:AS$1085,MATCH(ROW()-77,⑥入力シート3!$AV$6:$AV$1085,0)),"")</f>
        <v/>
      </c>
      <c r="U98" s="329" t="s">
        <v>201</v>
      </c>
      <c r="V98" s="329" t="s">
        <v>200</v>
      </c>
      <c r="W98" s="330">
        <v>1</v>
      </c>
      <c r="X98" s="329" t="s">
        <v>168</v>
      </c>
      <c r="Y98" s="329" t="s">
        <v>203</v>
      </c>
      <c r="Z98" s="1337" t="str">
        <f t="shared" ca="1" si="17"/>
        <v/>
      </c>
      <c r="AA98" s="1337"/>
      <c r="AB98" s="1337"/>
      <c r="AC98" s="1337"/>
      <c r="AD98" s="331" t="s">
        <v>12</v>
      </c>
      <c r="AE98" s="1338"/>
      <c r="AF98" s="1339"/>
      <c r="AG98" s="1339"/>
      <c r="AH98" s="329" t="s">
        <v>12</v>
      </c>
      <c r="AI98" s="329" t="s">
        <v>200</v>
      </c>
      <c r="AJ98" s="525"/>
      <c r="AK98" s="329" t="s">
        <v>201</v>
      </c>
      <c r="AL98" s="329" t="s">
        <v>200</v>
      </c>
      <c r="AM98" s="330">
        <v>1</v>
      </c>
      <c r="AN98" s="329" t="s">
        <v>168</v>
      </c>
      <c r="AO98" s="329" t="s">
        <v>203</v>
      </c>
      <c r="AP98" s="1325">
        <f t="shared" si="18"/>
        <v>0</v>
      </c>
      <c r="AQ98" s="1325"/>
      <c r="AR98" s="1325"/>
      <c r="AS98" s="1325"/>
      <c r="AT98" s="339" t="s">
        <v>12</v>
      </c>
      <c r="AU98" s="364"/>
      <c r="AV98" s="364"/>
      <c r="AW98" s="364"/>
      <c r="AX98" s="359"/>
      <c r="AY98" s="359"/>
      <c r="AZ98" s="360"/>
      <c r="BA98" s="359"/>
      <c r="BB98" s="359"/>
      <c r="BC98" s="360"/>
      <c r="BD98" s="359"/>
      <c r="BE98" s="359"/>
      <c r="BF98" s="363"/>
      <c r="BG98" s="363"/>
      <c r="BH98" s="363"/>
      <c r="BI98" s="363"/>
      <c r="BJ98" s="361"/>
      <c r="BK98" s="365"/>
      <c r="BL98" s="365"/>
      <c r="BM98" s="365"/>
      <c r="BN98" s="359"/>
      <c r="BO98" s="359"/>
      <c r="BP98" s="360"/>
      <c r="BQ98" s="359"/>
      <c r="BR98" s="359"/>
      <c r="BS98" s="360"/>
      <c r="BT98" s="359"/>
      <c r="BU98" s="359"/>
      <c r="BV98" s="363"/>
      <c r="BW98" s="363"/>
      <c r="BX98" s="363"/>
      <c r="BY98" s="363"/>
      <c r="BZ98" s="361"/>
      <c r="CA98" s="350"/>
      <c r="CB98" s="350"/>
      <c r="CC98" s="519"/>
      <c r="CD98" s="519"/>
    </row>
    <row r="99" spans="1:82" s="520" customFormat="1" ht="26.1" customHeight="1">
      <c r="A99" s="356">
        <v>22</v>
      </c>
      <c r="B99" s="1328" t="str">
        <f ca="1">IF((ROW()-77)&lt;=MAX(⑥入力シート3!$AV$6:$AV$1085),IF(INDIRECT("⑥入力シート3!C"&amp;(INDEX(⑥入力シート3!AO$6:AO$1085,MATCH(ROW()-77,⑥入力シート3!$AV$6:$AV$1085,0))+1)*3)="","",INDIRECT("⑥入力シート3!C"&amp;(INDEX(⑥入力シート3!AO$6:AO$1085,MATCH(ROW()-77,⑥入力シート3!$AV$6:$AV$1085,0))+1)*3)),"")</f>
        <v/>
      </c>
      <c r="C99" s="1329"/>
      <c r="D99" s="1329"/>
      <c r="E99" s="1329"/>
      <c r="F99" s="1330"/>
      <c r="G99" s="1331" t="str">
        <f ca="1">IF((ROW()-77)&lt;=MAX(⑥入力シート3!$AV$6:$AV$1085),IF(INDIRECT("⑥入力シート3!E"&amp;(INDEX(⑥入力シート3!AO$6:AO$1085,MATCH(ROW()-77,⑥入力シート3!$AV$6:$AV$1085,0))+1)*3)="","",INDIRECT("⑥入力シート3!E"&amp;(INDEX(⑥入力シート3!AO$6:AO$1085,MATCH(ROW()-77,⑥入力シート3!$AV$6:$AV$1085,0))+1)*3)),"")</f>
        <v/>
      </c>
      <c r="H99" s="1332"/>
      <c r="I99" s="1333"/>
      <c r="J99" s="362" t="str">
        <f ca="1">IF((ROW()-77)&lt;=MAX(⑥入力シート3!$AV$6:$AV$1085),IF(INDIRECT("⑥入力シート3!F"&amp;(INDEX(⑥入力シート3!AO$6:AO$1085,MATCH(ROW()-77,⑥入力シート3!$AV$6:$AV$1085,0))+1)*3)="","",INDIRECT("⑥入力シート3!F"&amp;(INDEX(⑥入力シート3!AO$6:AO$1085,MATCH(ROW()-77,⑥入力シート3!$AV$6:$AV$1085,0))+1)*3)),"")</f>
        <v/>
      </c>
      <c r="K99" s="1331" t="str">
        <f ca="1">IF((ROW()-77)&lt;=MAX(⑥入力シート3!$AV$6:$AV$1085),IF(INDEX(⑥入力シート3!AP$6:AP$1085,MATCH(ROW()-77,⑥入力シート3!$AV$6:$AV$1085,0))=1,"基本給",IF(INDEX(⑥入力シート3!AP$6:AP$1085,MATCH(ROW()-77,⑥入力シート3!$AV$6:$AV$1085,0))=2,"手当","残")),"")</f>
        <v/>
      </c>
      <c r="L99" s="1332"/>
      <c r="M99" s="1332"/>
      <c r="N99" s="1334"/>
      <c r="O99" s="1335" t="str">
        <f ca="1">IF((ROW()-77)&lt;=MAX(⑥入力シート3!$AV$6:$AV$1085),INDEX(⑥入力シート3!AR$6:AR$1085,MATCH(ROW()-77,⑥入力シート3!$AV$6:$AV$1085,0)),"")</f>
        <v/>
      </c>
      <c r="P99" s="1336"/>
      <c r="Q99" s="1336"/>
      <c r="R99" s="329" t="s">
        <v>12</v>
      </c>
      <c r="S99" s="329" t="s">
        <v>204</v>
      </c>
      <c r="T99" s="486" t="str">
        <f ca="1">IF((ROW()-77)&lt;=MAX(⑥入力シート3!$AV$6:$AV$1085),INDEX(⑥入力シート3!AS$6:AS$1085,MATCH(ROW()-77,⑥入力シート3!$AV$6:$AV$1085,0)),"")</f>
        <v/>
      </c>
      <c r="U99" s="329" t="s">
        <v>201</v>
      </c>
      <c r="V99" s="329" t="s">
        <v>204</v>
      </c>
      <c r="W99" s="330">
        <v>1</v>
      </c>
      <c r="X99" s="329" t="s">
        <v>168</v>
      </c>
      <c r="Y99" s="329" t="s">
        <v>206</v>
      </c>
      <c r="Z99" s="1337" t="str">
        <f t="shared" ca="1" si="17"/>
        <v/>
      </c>
      <c r="AA99" s="1337"/>
      <c r="AB99" s="1337"/>
      <c r="AC99" s="1337"/>
      <c r="AD99" s="331" t="s">
        <v>12</v>
      </c>
      <c r="AE99" s="1338"/>
      <c r="AF99" s="1339"/>
      <c r="AG99" s="1339"/>
      <c r="AH99" s="329" t="s">
        <v>12</v>
      </c>
      <c r="AI99" s="329" t="s">
        <v>204</v>
      </c>
      <c r="AJ99" s="525"/>
      <c r="AK99" s="329" t="s">
        <v>201</v>
      </c>
      <c r="AL99" s="329" t="s">
        <v>204</v>
      </c>
      <c r="AM99" s="330">
        <v>1</v>
      </c>
      <c r="AN99" s="329" t="s">
        <v>168</v>
      </c>
      <c r="AO99" s="329" t="s">
        <v>206</v>
      </c>
      <c r="AP99" s="1325">
        <f t="shared" si="18"/>
        <v>0</v>
      </c>
      <c r="AQ99" s="1325"/>
      <c r="AR99" s="1325"/>
      <c r="AS99" s="1325"/>
      <c r="AT99" s="339" t="s">
        <v>12</v>
      </c>
      <c r="AU99" s="1323"/>
      <c r="AV99" s="1324"/>
      <c r="AW99" s="1324"/>
      <c r="AX99" s="359"/>
      <c r="AY99" s="359"/>
      <c r="AZ99" s="360"/>
      <c r="BA99" s="359"/>
      <c r="BB99" s="359"/>
      <c r="BC99" s="360"/>
      <c r="BD99" s="359"/>
      <c r="BE99" s="359"/>
      <c r="BF99" s="1327"/>
      <c r="BG99" s="1327"/>
      <c r="BH99" s="1327"/>
      <c r="BI99" s="1327"/>
      <c r="BJ99" s="361"/>
      <c r="BK99" s="1326"/>
      <c r="BL99" s="1326"/>
      <c r="BM99" s="1326"/>
      <c r="BN99" s="359"/>
      <c r="BO99" s="359"/>
      <c r="BP99" s="360"/>
      <c r="BQ99" s="359"/>
      <c r="BR99" s="359"/>
      <c r="BS99" s="360"/>
      <c r="BT99" s="359"/>
      <c r="BU99" s="359"/>
      <c r="BV99" s="1327"/>
      <c r="BW99" s="1327"/>
      <c r="BX99" s="1327"/>
      <c r="BY99" s="1327"/>
      <c r="BZ99" s="361"/>
      <c r="CA99" s="350"/>
      <c r="CB99" s="350"/>
      <c r="CC99" s="519"/>
      <c r="CD99" s="519"/>
    </row>
    <row r="100" spans="1:82" s="520" customFormat="1" ht="26.1" customHeight="1">
      <c r="A100" s="356">
        <v>23</v>
      </c>
      <c r="B100"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0" s="1329"/>
      <c r="D100" s="1329"/>
      <c r="E100" s="1329"/>
      <c r="F100" s="1330"/>
      <c r="G100"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0" s="1332"/>
      <c r="I100" s="1333"/>
      <c r="J100"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0" s="1331" t="str">
        <f ca="1">IF((ROW()-77)&lt;=MAX(⑥入力シート3!$AV$6:$AV$1085),IF(INDEX(⑥入力シート3!AP$6:AP$1085,MATCH(ROW()-77,⑥入力シート3!$AV$6:$AV$1085,0))=1,"基本給",IF(INDEX(⑥入力シート3!AP$6:AP$1085,MATCH(ROW()-77,⑥入力シート3!$AV$6:$AV$1085,0))=2,"手当","残")),"")</f>
        <v/>
      </c>
      <c r="L100" s="1332"/>
      <c r="M100" s="1332"/>
      <c r="N100" s="1334"/>
      <c r="O100" s="1335" t="str">
        <f ca="1">IF((ROW()-77)&lt;=MAX(⑥入力シート3!$AV$6:$AV$1085),INDEX(⑥入力シート3!AR$6:AR$1085,MATCH(ROW()-77,⑥入力シート3!$AV$6:$AV$1085,0)),"")</f>
        <v/>
      </c>
      <c r="P100" s="1336"/>
      <c r="Q100" s="1336"/>
      <c r="R100" s="329" t="s">
        <v>12</v>
      </c>
      <c r="S100" s="329" t="s">
        <v>211</v>
      </c>
      <c r="T100" s="486" t="str">
        <f ca="1">IF((ROW()-77)&lt;=MAX(⑥入力シート3!$AV$6:$AV$1085),INDEX(⑥入力シート3!AS$6:AS$1085,MATCH(ROW()-77,⑥入力シート3!$AV$6:$AV$1085,0)),"")</f>
        <v/>
      </c>
      <c r="U100" s="329" t="s">
        <v>201</v>
      </c>
      <c r="V100" s="329" t="s">
        <v>205</v>
      </c>
      <c r="W100" s="330">
        <v>1</v>
      </c>
      <c r="X100" s="329" t="s">
        <v>168</v>
      </c>
      <c r="Y100" s="329" t="s">
        <v>206</v>
      </c>
      <c r="Z100" s="1337" t="str">
        <f t="shared" ca="1" si="17"/>
        <v/>
      </c>
      <c r="AA100" s="1337"/>
      <c r="AB100" s="1337"/>
      <c r="AC100" s="1337"/>
      <c r="AD100" s="331" t="s">
        <v>12</v>
      </c>
      <c r="AE100" s="1338"/>
      <c r="AF100" s="1339"/>
      <c r="AG100" s="1339"/>
      <c r="AH100" s="329" t="s">
        <v>12</v>
      </c>
      <c r="AI100" s="329" t="s">
        <v>204</v>
      </c>
      <c r="AJ100" s="525"/>
      <c r="AK100" s="329" t="s">
        <v>201</v>
      </c>
      <c r="AL100" s="329" t="s">
        <v>211</v>
      </c>
      <c r="AM100" s="330">
        <v>1</v>
      </c>
      <c r="AN100" s="329" t="s">
        <v>168</v>
      </c>
      <c r="AO100" s="329" t="s">
        <v>203</v>
      </c>
      <c r="AP100" s="1325">
        <f t="shared" si="18"/>
        <v>0</v>
      </c>
      <c r="AQ100" s="1325"/>
      <c r="AR100" s="1325"/>
      <c r="AS100" s="1325"/>
      <c r="AT100" s="339" t="s">
        <v>12</v>
      </c>
      <c r="AU100" s="1323"/>
      <c r="AV100" s="1324"/>
      <c r="AW100" s="1324"/>
      <c r="AX100" s="359"/>
      <c r="AY100" s="359"/>
      <c r="AZ100" s="360"/>
      <c r="BA100" s="359"/>
      <c r="BB100" s="359"/>
      <c r="BC100" s="360"/>
      <c r="BD100" s="359"/>
      <c r="BE100" s="359"/>
      <c r="BF100" s="1327"/>
      <c r="BG100" s="1327"/>
      <c r="BH100" s="1327"/>
      <c r="BI100" s="1327"/>
      <c r="BJ100" s="361"/>
      <c r="BK100" s="1326"/>
      <c r="BL100" s="1326"/>
      <c r="BM100" s="1326"/>
      <c r="BN100" s="359"/>
      <c r="BO100" s="359"/>
      <c r="BP100" s="360"/>
      <c r="BQ100" s="359"/>
      <c r="BR100" s="359"/>
      <c r="BS100" s="360"/>
      <c r="BT100" s="359"/>
      <c r="BU100" s="359"/>
      <c r="BV100" s="1327"/>
      <c r="BW100" s="1327"/>
      <c r="BX100" s="1327"/>
      <c r="BY100" s="1327"/>
      <c r="BZ100" s="361"/>
      <c r="CA100" s="350"/>
      <c r="CB100" s="350"/>
      <c r="CC100" s="519"/>
      <c r="CD100" s="519"/>
    </row>
    <row r="101" spans="1:82" s="520" customFormat="1" ht="26.1" customHeight="1">
      <c r="A101" s="356">
        <v>24</v>
      </c>
      <c r="B101"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1" s="1329"/>
      <c r="D101" s="1329"/>
      <c r="E101" s="1329"/>
      <c r="F101" s="1330"/>
      <c r="G101"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1" s="1332"/>
      <c r="I101" s="1333"/>
      <c r="J101"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1" s="1331" t="str">
        <f ca="1">IF((ROW()-77)&lt;=MAX(⑥入力シート3!$AV$6:$AV$1085),IF(INDEX(⑥入力シート3!AP$6:AP$1085,MATCH(ROW()-77,⑥入力シート3!$AV$6:$AV$1085,0))=1,"基本給",IF(INDEX(⑥入力シート3!AP$6:AP$1085,MATCH(ROW()-77,⑥入力シート3!$AV$6:$AV$1085,0))=2,"手当","残")),"")</f>
        <v/>
      </c>
      <c r="L101" s="1332"/>
      <c r="M101" s="1332"/>
      <c r="N101" s="1334"/>
      <c r="O101" s="1335" t="str">
        <f ca="1">IF((ROW()-77)&lt;=MAX(⑥入力シート3!$AV$6:$AV$1085),INDEX(⑥入力シート3!AR$6:AR$1085,MATCH(ROW()-77,⑥入力シート3!$AV$6:$AV$1085,0)),"")</f>
        <v/>
      </c>
      <c r="P101" s="1336"/>
      <c r="Q101" s="1336"/>
      <c r="R101" s="329" t="s">
        <v>12</v>
      </c>
      <c r="S101" s="329" t="s">
        <v>204</v>
      </c>
      <c r="T101" s="486" t="str">
        <f ca="1">IF((ROW()-77)&lt;=MAX(⑥入力シート3!$AV$6:$AV$1085),INDEX(⑥入力シート3!AS$6:AS$1085,MATCH(ROW()-77,⑥入力シート3!$AV$6:$AV$1085,0)),"")</f>
        <v/>
      </c>
      <c r="U101" s="329" t="s">
        <v>201</v>
      </c>
      <c r="V101" s="329" t="s">
        <v>204</v>
      </c>
      <c r="W101" s="330">
        <v>1</v>
      </c>
      <c r="X101" s="329" t="s">
        <v>168</v>
      </c>
      <c r="Y101" s="329" t="s">
        <v>206</v>
      </c>
      <c r="Z101" s="1337" t="str">
        <f t="shared" ca="1" si="17"/>
        <v/>
      </c>
      <c r="AA101" s="1337"/>
      <c r="AB101" s="1337"/>
      <c r="AC101" s="1337"/>
      <c r="AD101" s="331" t="s">
        <v>12</v>
      </c>
      <c r="AE101" s="1338"/>
      <c r="AF101" s="1339"/>
      <c r="AG101" s="1339"/>
      <c r="AH101" s="329" t="s">
        <v>12</v>
      </c>
      <c r="AI101" s="329" t="s">
        <v>211</v>
      </c>
      <c r="AJ101" s="525"/>
      <c r="AK101" s="329" t="s">
        <v>201</v>
      </c>
      <c r="AL101" s="329" t="s">
        <v>204</v>
      </c>
      <c r="AM101" s="330">
        <v>1</v>
      </c>
      <c r="AN101" s="329" t="s">
        <v>168</v>
      </c>
      <c r="AO101" s="329" t="s">
        <v>206</v>
      </c>
      <c r="AP101" s="1325">
        <f t="shared" si="18"/>
        <v>0</v>
      </c>
      <c r="AQ101" s="1325"/>
      <c r="AR101" s="1325"/>
      <c r="AS101" s="1325"/>
      <c r="AT101" s="339" t="s">
        <v>12</v>
      </c>
      <c r="AU101" s="1323"/>
      <c r="AV101" s="1324"/>
      <c r="AW101" s="1324"/>
      <c r="AX101" s="359"/>
      <c r="AY101" s="359"/>
      <c r="AZ101" s="360"/>
      <c r="BA101" s="359"/>
      <c r="BB101" s="359"/>
      <c r="BC101" s="360"/>
      <c r="BD101" s="359"/>
      <c r="BE101" s="359"/>
      <c r="BF101" s="1327"/>
      <c r="BG101" s="1327"/>
      <c r="BH101" s="1327"/>
      <c r="BI101" s="1327"/>
      <c r="BJ101" s="361"/>
      <c r="BK101" s="1326"/>
      <c r="BL101" s="1326"/>
      <c r="BM101" s="1326"/>
      <c r="BN101" s="359"/>
      <c r="BO101" s="359"/>
      <c r="BP101" s="360"/>
      <c r="BQ101" s="359"/>
      <c r="BR101" s="359"/>
      <c r="BS101" s="360"/>
      <c r="BT101" s="359"/>
      <c r="BU101" s="359"/>
      <c r="BV101" s="1327"/>
      <c r="BW101" s="1327"/>
      <c r="BX101" s="1327"/>
      <c r="BY101" s="1327"/>
      <c r="BZ101" s="361"/>
      <c r="CA101" s="350"/>
      <c r="CB101" s="350"/>
      <c r="CC101" s="519"/>
      <c r="CD101" s="519"/>
    </row>
    <row r="102" spans="1:82" s="520" customFormat="1" ht="26.1" customHeight="1">
      <c r="A102" s="356">
        <v>25</v>
      </c>
      <c r="B102"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2" s="1329"/>
      <c r="D102" s="1329"/>
      <c r="E102" s="1329"/>
      <c r="F102" s="1330"/>
      <c r="G102"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2" s="1332"/>
      <c r="I102" s="1333"/>
      <c r="J102"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2" s="1331" t="str">
        <f ca="1">IF((ROW()-77)&lt;=MAX(⑥入力シート3!$AV$6:$AV$1085),IF(INDEX(⑥入力シート3!AP$6:AP$1085,MATCH(ROW()-77,⑥入力シート3!$AV$6:$AV$1085,0))=1,"基本給",IF(INDEX(⑥入力シート3!AP$6:AP$1085,MATCH(ROW()-77,⑥入力シート3!$AV$6:$AV$1085,0))=2,"手当","残")),"")</f>
        <v/>
      </c>
      <c r="L102" s="1332"/>
      <c r="M102" s="1332"/>
      <c r="N102" s="1334"/>
      <c r="O102" s="1335" t="str">
        <f ca="1">IF((ROW()-77)&lt;=MAX(⑥入力シート3!$AV$6:$AV$1085),INDEX(⑥入力シート3!AR$6:AR$1085,MATCH(ROW()-77,⑥入力シート3!$AV$6:$AV$1085,0)),"")</f>
        <v/>
      </c>
      <c r="P102" s="1336"/>
      <c r="Q102" s="1336"/>
      <c r="R102" s="329" t="s">
        <v>12</v>
      </c>
      <c r="S102" s="329" t="s">
        <v>204</v>
      </c>
      <c r="T102" s="486" t="str">
        <f ca="1">IF((ROW()-77)&lt;=MAX(⑥入力シート3!$AV$6:$AV$1085),INDEX(⑥入力シート3!AS$6:AS$1085,MATCH(ROW()-77,⑥入力シート3!$AV$6:$AV$1085,0)),"")</f>
        <v/>
      </c>
      <c r="U102" s="329" t="s">
        <v>201</v>
      </c>
      <c r="V102" s="329" t="s">
        <v>204</v>
      </c>
      <c r="W102" s="330">
        <v>1</v>
      </c>
      <c r="X102" s="329" t="s">
        <v>168</v>
      </c>
      <c r="Y102" s="329" t="s">
        <v>206</v>
      </c>
      <c r="Z102" s="1337" t="str">
        <f t="shared" ca="1" si="17"/>
        <v/>
      </c>
      <c r="AA102" s="1337"/>
      <c r="AB102" s="1337"/>
      <c r="AC102" s="1337"/>
      <c r="AD102" s="331" t="s">
        <v>12</v>
      </c>
      <c r="AE102" s="1338"/>
      <c r="AF102" s="1339"/>
      <c r="AG102" s="1339"/>
      <c r="AH102" s="329" t="s">
        <v>12</v>
      </c>
      <c r="AI102" s="329" t="s">
        <v>205</v>
      </c>
      <c r="AJ102" s="525"/>
      <c r="AK102" s="329" t="s">
        <v>201</v>
      </c>
      <c r="AL102" s="329" t="s">
        <v>205</v>
      </c>
      <c r="AM102" s="330">
        <v>1</v>
      </c>
      <c r="AN102" s="329" t="s">
        <v>168</v>
      </c>
      <c r="AO102" s="329" t="s">
        <v>212</v>
      </c>
      <c r="AP102" s="1325">
        <f t="shared" si="18"/>
        <v>0</v>
      </c>
      <c r="AQ102" s="1325"/>
      <c r="AR102" s="1325"/>
      <c r="AS102" s="1325"/>
      <c r="AT102" s="339" t="s">
        <v>12</v>
      </c>
      <c r="AU102" s="1323"/>
      <c r="AV102" s="1324"/>
      <c r="AW102" s="1324"/>
      <c r="AX102" s="359"/>
      <c r="AY102" s="359"/>
      <c r="AZ102" s="360"/>
      <c r="BA102" s="359"/>
      <c r="BB102" s="359"/>
      <c r="BC102" s="360"/>
      <c r="BD102" s="359"/>
      <c r="BE102" s="359"/>
      <c r="BF102" s="1327"/>
      <c r="BG102" s="1327"/>
      <c r="BH102" s="1327"/>
      <c r="BI102" s="1327"/>
      <c r="BJ102" s="361"/>
      <c r="BK102" s="1326"/>
      <c r="BL102" s="1326"/>
      <c r="BM102" s="1326"/>
      <c r="BN102" s="359"/>
      <c r="BO102" s="359"/>
      <c r="BP102" s="360"/>
      <c r="BQ102" s="359"/>
      <c r="BR102" s="359"/>
      <c r="BS102" s="360"/>
      <c r="BT102" s="359"/>
      <c r="BU102" s="359"/>
      <c r="BV102" s="1327"/>
      <c r="BW102" s="1327"/>
      <c r="BX102" s="1327"/>
      <c r="BY102" s="1327"/>
      <c r="BZ102" s="361"/>
      <c r="CA102" s="350"/>
      <c r="CB102" s="350"/>
      <c r="CC102" s="519"/>
      <c r="CD102" s="519"/>
    </row>
    <row r="103" spans="1:82" s="520" customFormat="1" ht="26.1" customHeight="1">
      <c r="A103" s="356">
        <v>26</v>
      </c>
      <c r="B103"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3" s="1329"/>
      <c r="D103" s="1329"/>
      <c r="E103" s="1329"/>
      <c r="F103" s="1330"/>
      <c r="G103"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3" s="1332"/>
      <c r="I103" s="1333"/>
      <c r="J103"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3" s="1331" t="str">
        <f ca="1">IF((ROW()-77)&lt;=MAX(⑥入力シート3!$AV$6:$AV$1085),IF(INDEX(⑥入力シート3!AP$6:AP$1085,MATCH(ROW()-77,⑥入力シート3!$AV$6:$AV$1085,0))=1,"基本給",IF(INDEX(⑥入力シート3!AP$6:AP$1085,MATCH(ROW()-77,⑥入力シート3!$AV$6:$AV$1085,0))=2,"手当","残")),"")</f>
        <v/>
      </c>
      <c r="L103" s="1332"/>
      <c r="M103" s="1332"/>
      <c r="N103" s="1334"/>
      <c r="O103" s="1335" t="str">
        <f ca="1">IF((ROW()-77)&lt;=MAX(⑥入力シート3!$AV$6:$AV$1085),INDEX(⑥入力シート3!AR$6:AR$1085,MATCH(ROW()-77,⑥入力シート3!$AV$6:$AV$1085,0)),"")</f>
        <v/>
      </c>
      <c r="P103" s="1336"/>
      <c r="Q103" s="1336"/>
      <c r="R103" s="329" t="s">
        <v>12</v>
      </c>
      <c r="S103" s="329" t="s">
        <v>204</v>
      </c>
      <c r="T103" s="486" t="str">
        <f ca="1">IF((ROW()-77)&lt;=MAX(⑥入力シート3!$AV$6:$AV$1085),INDEX(⑥入力シート3!AS$6:AS$1085,MATCH(ROW()-77,⑥入力シート3!$AV$6:$AV$1085,0)),"")</f>
        <v/>
      </c>
      <c r="U103" s="329" t="s">
        <v>201</v>
      </c>
      <c r="V103" s="329" t="s">
        <v>204</v>
      </c>
      <c r="W103" s="330">
        <v>1</v>
      </c>
      <c r="X103" s="329" t="s">
        <v>168</v>
      </c>
      <c r="Y103" s="329" t="s">
        <v>206</v>
      </c>
      <c r="Z103" s="1337" t="str">
        <f t="shared" ca="1" si="17"/>
        <v/>
      </c>
      <c r="AA103" s="1337"/>
      <c r="AB103" s="1337"/>
      <c r="AC103" s="1337"/>
      <c r="AD103" s="331" t="s">
        <v>12</v>
      </c>
      <c r="AE103" s="1338"/>
      <c r="AF103" s="1339"/>
      <c r="AG103" s="1339"/>
      <c r="AH103" s="329" t="s">
        <v>12</v>
      </c>
      <c r="AI103" s="329" t="s">
        <v>204</v>
      </c>
      <c r="AJ103" s="525"/>
      <c r="AK103" s="329" t="s">
        <v>201</v>
      </c>
      <c r="AL103" s="329" t="s">
        <v>204</v>
      </c>
      <c r="AM103" s="330">
        <v>1</v>
      </c>
      <c r="AN103" s="329" t="s">
        <v>168</v>
      </c>
      <c r="AO103" s="329" t="s">
        <v>206</v>
      </c>
      <c r="AP103" s="1325">
        <f t="shared" si="18"/>
        <v>0</v>
      </c>
      <c r="AQ103" s="1325"/>
      <c r="AR103" s="1325"/>
      <c r="AS103" s="1325"/>
      <c r="AT103" s="339" t="s">
        <v>12</v>
      </c>
      <c r="AU103" s="1323"/>
      <c r="AV103" s="1324"/>
      <c r="AW103" s="1324"/>
      <c r="AX103" s="359"/>
      <c r="AY103" s="359"/>
      <c r="AZ103" s="360"/>
      <c r="BA103" s="359"/>
      <c r="BB103" s="359"/>
      <c r="BC103" s="360"/>
      <c r="BD103" s="359"/>
      <c r="BE103" s="359"/>
      <c r="BF103" s="1327"/>
      <c r="BG103" s="1327"/>
      <c r="BH103" s="1327"/>
      <c r="BI103" s="1327"/>
      <c r="BJ103" s="361"/>
      <c r="BK103" s="1326"/>
      <c r="BL103" s="1326"/>
      <c r="BM103" s="1326"/>
      <c r="BN103" s="359"/>
      <c r="BO103" s="359"/>
      <c r="BP103" s="360"/>
      <c r="BQ103" s="359"/>
      <c r="BR103" s="359"/>
      <c r="BS103" s="360"/>
      <c r="BT103" s="359"/>
      <c r="BU103" s="359"/>
      <c r="BV103" s="1327"/>
      <c r="BW103" s="1327"/>
      <c r="BX103" s="1327"/>
      <c r="BY103" s="1327"/>
      <c r="BZ103" s="361"/>
      <c r="CA103" s="350"/>
      <c r="CB103" s="350"/>
      <c r="CC103" s="519"/>
      <c r="CD103" s="519"/>
    </row>
    <row r="104" spans="1:82" s="520" customFormat="1" ht="26.1" customHeight="1">
      <c r="A104" s="356">
        <v>27</v>
      </c>
      <c r="B104"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4" s="1329"/>
      <c r="D104" s="1329"/>
      <c r="E104" s="1329"/>
      <c r="F104" s="1330"/>
      <c r="G104"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4" s="1332"/>
      <c r="I104" s="1333"/>
      <c r="J104"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4" s="1331" t="str">
        <f ca="1">IF((ROW()-77)&lt;=MAX(⑥入力シート3!$AV$6:$AV$1085),IF(INDEX(⑥入力シート3!AP$6:AP$1085,MATCH(ROW()-77,⑥入力シート3!$AV$6:$AV$1085,0))=1,"基本給",IF(INDEX(⑥入力シート3!AP$6:AP$1085,MATCH(ROW()-77,⑥入力シート3!$AV$6:$AV$1085,0))=2,"手当","残")),"")</f>
        <v/>
      </c>
      <c r="L104" s="1332"/>
      <c r="M104" s="1332"/>
      <c r="N104" s="1334"/>
      <c r="O104" s="1335" t="str">
        <f ca="1">IF((ROW()-77)&lt;=MAX(⑥入力シート3!$AV$6:$AV$1085),INDEX(⑥入力シート3!AR$6:AR$1085,MATCH(ROW()-77,⑥入力シート3!$AV$6:$AV$1085,0)),"")</f>
        <v/>
      </c>
      <c r="P104" s="1336"/>
      <c r="Q104" s="1336"/>
      <c r="R104" s="329" t="s">
        <v>12</v>
      </c>
      <c r="S104" s="329" t="s">
        <v>204</v>
      </c>
      <c r="T104" s="486" t="str">
        <f ca="1">IF((ROW()-77)&lt;=MAX(⑥入力シート3!$AV$6:$AV$1085),INDEX(⑥入力シート3!AS$6:AS$1085,MATCH(ROW()-77,⑥入力シート3!$AV$6:$AV$1085,0)),"")</f>
        <v/>
      </c>
      <c r="U104" s="329" t="s">
        <v>201</v>
      </c>
      <c r="V104" s="329" t="s">
        <v>205</v>
      </c>
      <c r="W104" s="330">
        <v>1</v>
      </c>
      <c r="X104" s="329" t="s">
        <v>168</v>
      </c>
      <c r="Y104" s="329" t="s">
        <v>206</v>
      </c>
      <c r="Z104" s="1337" t="str">
        <f t="shared" ca="1" si="17"/>
        <v/>
      </c>
      <c r="AA104" s="1337"/>
      <c r="AB104" s="1337"/>
      <c r="AC104" s="1337"/>
      <c r="AD104" s="331" t="s">
        <v>12</v>
      </c>
      <c r="AE104" s="1338"/>
      <c r="AF104" s="1339"/>
      <c r="AG104" s="1339"/>
      <c r="AH104" s="329" t="s">
        <v>12</v>
      </c>
      <c r="AI104" s="329" t="s">
        <v>204</v>
      </c>
      <c r="AJ104" s="525"/>
      <c r="AK104" s="329" t="s">
        <v>201</v>
      </c>
      <c r="AL104" s="329" t="s">
        <v>205</v>
      </c>
      <c r="AM104" s="330">
        <v>1</v>
      </c>
      <c r="AN104" s="329" t="s">
        <v>168</v>
      </c>
      <c r="AO104" s="329" t="s">
        <v>206</v>
      </c>
      <c r="AP104" s="1325">
        <f t="shared" si="18"/>
        <v>0</v>
      </c>
      <c r="AQ104" s="1325"/>
      <c r="AR104" s="1325"/>
      <c r="AS104" s="1325"/>
      <c r="AT104" s="339" t="s">
        <v>12</v>
      </c>
      <c r="AU104" s="1323"/>
      <c r="AV104" s="1324"/>
      <c r="AW104" s="1324"/>
      <c r="AX104" s="359"/>
      <c r="AY104" s="359"/>
      <c r="AZ104" s="360"/>
      <c r="BA104" s="359"/>
      <c r="BB104" s="359"/>
      <c r="BC104" s="360"/>
      <c r="BD104" s="359"/>
      <c r="BE104" s="359"/>
      <c r="BF104" s="1327"/>
      <c r="BG104" s="1327"/>
      <c r="BH104" s="1327"/>
      <c r="BI104" s="1327"/>
      <c r="BJ104" s="361"/>
      <c r="BK104" s="1326"/>
      <c r="BL104" s="1326"/>
      <c r="BM104" s="1326"/>
      <c r="BN104" s="359"/>
      <c r="BO104" s="359"/>
      <c r="BP104" s="360"/>
      <c r="BQ104" s="359"/>
      <c r="BR104" s="359"/>
      <c r="BS104" s="360"/>
      <c r="BT104" s="359"/>
      <c r="BU104" s="359"/>
      <c r="BV104" s="1327"/>
      <c r="BW104" s="1327"/>
      <c r="BX104" s="1327"/>
      <c r="BY104" s="1327"/>
      <c r="BZ104" s="361"/>
      <c r="CA104" s="350"/>
      <c r="CB104" s="350"/>
      <c r="CC104" s="519"/>
      <c r="CD104" s="519"/>
    </row>
    <row r="105" spans="1:82" s="520" customFormat="1" ht="26.1" customHeight="1">
      <c r="A105" s="356">
        <v>28</v>
      </c>
      <c r="B105"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5" s="1329"/>
      <c r="D105" s="1329"/>
      <c r="E105" s="1329"/>
      <c r="F105" s="1330"/>
      <c r="G105"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5" s="1332"/>
      <c r="I105" s="1333"/>
      <c r="J105"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5" s="1331" t="str">
        <f ca="1">IF((ROW()-77)&lt;=MAX(⑥入力シート3!$AV$6:$AV$1085),IF(INDEX(⑥入力シート3!AP$6:AP$1085,MATCH(ROW()-77,⑥入力シート3!$AV$6:$AV$1085,0))=1,"基本給",IF(INDEX(⑥入力シート3!AP$6:AP$1085,MATCH(ROW()-77,⑥入力シート3!$AV$6:$AV$1085,0))=2,"手当","残")),"")</f>
        <v/>
      </c>
      <c r="L105" s="1332"/>
      <c r="M105" s="1332"/>
      <c r="N105" s="1334"/>
      <c r="O105" s="1335" t="str">
        <f ca="1">IF((ROW()-77)&lt;=MAX(⑥入力シート3!$AV$6:$AV$1085),INDEX(⑥入力シート3!AR$6:AR$1085,MATCH(ROW()-77,⑥入力シート3!$AV$6:$AV$1085,0)),"")</f>
        <v/>
      </c>
      <c r="P105" s="1336"/>
      <c r="Q105" s="1336"/>
      <c r="R105" s="329" t="s">
        <v>12</v>
      </c>
      <c r="S105" s="329" t="s">
        <v>205</v>
      </c>
      <c r="T105" s="486" t="str">
        <f ca="1">IF((ROW()-77)&lt;=MAX(⑥入力シート3!$AV$6:$AV$1085),INDEX(⑥入力シート3!AS$6:AS$1085,MATCH(ROW()-77,⑥入力シート3!$AV$6:$AV$1085,0)),"")</f>
        <v/>
      </c>
      <c r="U105" s="329" t="s">
        <v>201</v>
      </c>
      <c r="V105" s="329" t="s">
        <v>205</v>
      </c>
      <c r="W105" s="330">
        <v>1</v>
      </c>
      <c r="X105" s="329" t="s">
        <v>168</v>
      </c>
      <c r="Y105" s="329" t="s">
        <v>206</v>
      </c>
      <c r="Z105" s="1337" t="str">
        <f t="shared" ca="1" si="17"/>
        <v/>
      </c>
      <c r="AA105" s="1337"/>
      <c r="AB105" s="1337"/>
      <c r="AC105" s="1337"/>
      <c r="AD105" s="331" t="s">
        <v>12</v>
      </c>
      <c r="AE105" s="1338"/>
      <c r="AF105" s="1339"/>
      <c r="AG105" s="1339"/>
      <c r="AH105" s="329" t="s">
        <v>12</v>
      </c>
      <c r="AI105" s="329" t="s">
        <v>204</v>
      </c>
      <c r="AJ105" s="525"/>
      <c r="AK105" s="329" t="s">
        <v>201</v>
      </c>
      <c r="AL105" s="329" t="s">
        <v>205</v>
      </c>
      <c r="AM105" s="330">
        <v>1</v>
      </c>
      <c r="AN105" s="329" t="s">
        <v>168</v>
      </c>
      <c r="AO105" s="329" t="s">
        <v>203</v>
      </c>
      <c r="AP105" s="1325">
        <f t="shared" si="18"/>
        <v>0</v>
      </c>
      <c r="AQ105" s="1325"/>
      <c r="AR105" s="1325"/>
      <c r="AS105" s="1325"/>
      <c r="AT105" s="339" t="s">
        <v>12</v>
      </c>
      <c r="AU105" s="1323"/>
      <c r="AV105" s="1324"/>
      <c r="AW105" s="1324"/>
      <c r="AX105" s="359"/>
      <c r="AY105" s="359"/>
      <c r="AZ105" s="360"/>
      <c r="BA105" s="359"/>
      <c r="BB105" s="359"/>
      <c r="BC105" s="360"/>
      <c r="BD105" s="359"/>
      <c r="BE105" s="359"/>
      <c r="BF105" s="1327"/>
      <c r="BG105" s="1327"/>
      <c r="BH105" s="1327"/>
      <c r="BI105" s="1327"/>
      <c r="BJ105" s="361"/>
      <c r="BK105" s="1326"/>
      <c r="BL105" s="1326"/>
      <c r="BM105" s="1326"/>
      <c r="BN105" s="359"/>
      <c r="BO105" s="359"/>
      <c r="BP105" s="360"/>
      <c r="BQ105" s="359"/>
      <c r="BR105" s="359"/>
      <c r="BS105" s="360"/>
      <c r="BT105" s="359"/>
      <c r="BU105" s="359"/>
      <c r="BV105" s="1327"/>
      <c r="BW105" s="1327"/>
      <c r="BX105" s="1327"/>
      <c r="BY105" s="1327"/>
      <c r="BZ105" s="361"/>
      <c r="CA105" s="350"/>
      <c r="CB105" s="350"/>
      <c r="CC105" s="519"/>
      <c r="CD105" s="519"/>
    </row>
    <row r="106" spans="1:82" s="520" customFormat="1" ht="26.1" customHeight="1">
      <c r="A106" s="356">
        <v>29</v>
      </c>
      <c r="B106" s="1328" t="str">
        <f ca="1">IF((ROW()-77)&lt;=MAX(⑥入力シート3!$AV$6:$AV$1085),IF(INDIRECT("⑥入力シート3!C"&amp;(INDEX(⑥入力シート3!AO$6:AO$1085,MATCH(ROW()-77,⑥入力シート3!$AV$6:$AV$1085,0))+1)*3)="","",INDIRECT("⑥入力シート3!C"&amp;(INDEX(⑥入力シート3!AO$6:AO$1085,MATCH(ROW()-77,⑥入力シート3!$AV$6:$AV$1085,0))+1)*3)),"")</f>
        <v/>
      </c>
      <c r="C106" s="1329"/>
      <c r="D106" s="1329"/>
      <c r="E106" s="1329"/>
      <c r="F106" s="1330"/>
      <c r="G106" s="1331" t="str">
        <f ca="1">IF((ROW()-77)&lt;=MAX(⑥入力シート3!$AV$6:$AV$1085),IF(INDIRECT("⑥入力シート3!E"&amp;(INDEX(⑥入力シート3!AO$6:AO$1085,MATCH(ROW()-77,⑥入力シート3!$AV$6:$AV$1085,0))+1)*3)="","",INDIRECT("⑥入力シート3!E"&amp;(INDEX(⑥入力シート3!AO$6:AO$1085,MATCH(ROW()-77,⑥入力シート3!$AV$6:$AV$1085,0))+1)*3)),"")</f>
        <v/>
      </c>
      <c r="H106" s="1332"/>
      <c r="I106" s="1333"/>
      <c r="J106" s="362" t="str">
        <f ca="1">IF((ROW()-77)&lt;=MAX(⑥入力シート3!$AV$6:$AV$1085),IF(INDIRECT("⑥入力シート3!F"&amp;(INDEX(⑥入力シート3!AO$6:AO$1085,MATCH(ROW()-77,⑥入力シート3!$AV$6:$AV$1085,0))+1)*3)="","",INDIRECT("⑥入力シート3!F"&amp;(INDEX(⑥入力シート3!AO$6:AO$1085,MATCH(ROW()-77,⑥入力シート3!$AV$6:$AV$1085,0))+1)*3)),"")</f>
        <v/>
      </c>
      <c r="K106" s="1331" t="str">
        <f ca="1">IF((ROW()-77)&lt;=MAX(⑥入力シート3!$AV$6:$AV$1085),IF(INDEX(⑥入力シート3!AP$6:AP$1085,MATCH(ROW()-77,⑥入力シート3!$AV$6:$AV$1085,0))=1,"基本給",IF(INDEX(⑥入力シート3!AP$6:AP$1085,MATCH(ROW()-77,⑥入力シート3!$AV$6:$AV$1085,0))=2,"手当","残")),"")</f>
        <v/>
      </c>
      <c r="L106" s="1332"/>
      <c r="M106" s="1332"/>
      <c r="N106" s="1334"/>
      <c r="O106" s="1335" t="str">
        <f ca="1">IF((ROW()-77)&lt;=MAX(⑥入力シート3!$AV$6:$AV$1085),INDEX(⑥入力シート3!AR$6:AR$1085,MATCH(ROW()-77,⑥入力シート3!$AV$6:$AV$1085,0)),"")</f>
        <v/>
      </c>
      <c r="P106" s="1336"/>
      <c r="Q106" s="1336"/>
      <c r="R106" s="329" t="s">
        <v>12</v>
      </c>
      <c r="S106" s="329" t="s">
        <v>211</v>
      </c>
      <c r="T106" s="486" t="str">
        <f ca="1">IF((ROW()-77)&lt;=MAX(⑥入力シート3!$AV$6:$AV$1085),INDEX(⑥入力シート3!AS$6:AS$1085,MATCH(ROW()-77,⑥入力シート3!$AV$6:$AV$1085,0)),"")</f>
        <v/>
      </c>
      <c r="U106" s="329" t="s">
        <v>201</v>
      </c>
      <c r="V106" s="329" t="s">
        <v>205</v>
      </c>
      <c r="W106" s="330">
        <v>1</v>
      </c>
      <c r="X106" s="329" t="s">
        <v>168</v>
      </c>
      <c r="Y106" s="329" t="s">
        <v>203</v>
      </c>
      <c r="Z106" s="1337" t="str">
        <f t="shared" ca="1" si="17"/>
        <v/>
      </c>
      <c r="AA106" s="1337"/>
      <c r="AB106" s="1337"/>
      <c r="AC106" s="1337"/>
      <c r="AD106" s="331" t="s">
        <v>12</v>
      </c>
      <c r="AE106" s="1338"/>
      <c r="AF106" s="1339"/>
      <c r="AG106" s="1339"/>
      <c r="AH106" s="329" t="s">
        <v>12</v>
      </c>
      <c r="AI106" s="329" t="s">
        <v>204</v>
      </c>
      <c r="AJ106" s="525"/>
      <c r="AK106" s="329" t="s">
        <v>201</v>
      </c>
      <c r="AL106" s="329" t="s">
        <v>204</v>
      </c>
      <c r="AM106" s="330">
        <v>1</v>
      </c>
      <c r="AN106" s="329" t="s">
        <v>168</v>
      </c>
      <c r="AO106" s="329" t="s">
        <v>206</v>
      </c>
      <c r="AP106" s="1325">
        <f t="shared" si="18"/>
        <v>0</v>
      </c>
      <c r="AQ106" s="1325"/>
      <c r="AR106" s="1325"/>
      <c r="AS106" s="1325"/>
      <c r="AT106" s="339" t="s">
        <v>12</v>
      </c>
      <c r="AU106" s="1323"/>
      <c r="AV106" s="1324"/>
      <c r="AW106" s="1324"/>
      <c r="AX106" s="359"/>
      <c r="AY106" s="359"/>
      <c r="AZ106" s="360"/>
      <c r="BA106" s="359"/>
      <c r="BB106" s="359"/>
      <c r="BC106" s="360"/>
      <c r="BD106" s="359"/>
      <c r="BE106" s="359"/>
      <c r="BF106" s="1327"/>
      <c r="BG106" s="1327"/>
      <c r="BH106" s="1327"/>
      <c r="BI106" s="1327"/>
      <c r="BJ106" s="361"/>
      <c r="BK106" s="1326"/>
      <c r="BL106" s="1326"/>
      <c r="BM106" s="1326"/>
      <c r="BN106" s="359"/>
      <c r="BO106" s="359"/>
      <c r="BP106" s="360"/>
      <c r="BQ106" s="359"/>
      <c r="BR106" s="359"/>
      <c r="BS106" s="360"/>
      <c r="BT106" s="359"/>
      <c r="BU106" s="359"/>
      <c r="BV106" s="1327"/>
      <c r="BW106" s="1327"/>
      <c r="BX106" s="1327"/>
      <c r="BY106" s="1327"/>
      <c r="BZ106" s="361"/>
      <c r="CA106" s="350"/>
      <c r="CB106" s="350"/>
      <c r="CC106" s="519"/>
      <c r="CD106" s="519"/>
    </row>
    <row r="107" spans="1:82" s="520" customFormat="1" ht="26.1" customHeight="1" thickBot="1">
      <c r="A107" s="356">
        <v>30</v>
      </c>
      <c r="B107" s="1381" t="str">
        <f ca="1">IF((ROW()-77)&lt;=MAX(⑥入力シート3!$AV$6:$AV$1085),IF(INDIRECT("⑥入力シート3!C"&amp;(INDEX(⑥入力シート3!AO$6:AO$1085,MATCH(ROW()-77,⑥入力シート3!$AV$6:$AV$1085,0))+1)*3)="","",INDIRECT("⑥入力シート3!C"&amp;(INDEX(⑥入力シート3!AO$6:AO$1085,MATCH(ROW()-77,⑥入力シート3!$AV$6:$AV$1085,0))+1)*3)),"")</f>
        <v/>
      </c>
      <c r="C107" s="1382"/>
      <c r="D107" s="1382"/>
      <c r="E107" s="1382"/>
      <c r="F107" s="1383"/>
      <c r="G107" s="1384" t="str">
        <f ca="1">IF((ROW()-77)&lt;=MAX(⑥入力シート3!$AV$6:$AV$1085),IF(INDIRECT("⑥入力シート3!E"&amp;(INDEX(⑥入力シート3!AO$6:AO$1085,MATCH(ROW()-77,⑥入力シート3!$AV$6:$AV$1085,0))+1)*3)="","",INDIRECT("⑥入力シート3!E"&amp;(INDEX(⑥入力シート3!AO$6:AO$1085,MATCH(ROW()-77,⑥入力シート3!$AV$6:$AV$1085,0))+1)*3)),"")</f>
        <v/>
      </c>
      <c r="H107" s="1385"/>
      <c r="I107" s="1386"/>
      <c r="J107" s="366" t="str">
        <f ca="1">IF((ROW()-77)&lt;=MAX(⑥入力シート3!$AV$6:$AV$1085),IF(INDIRECT("⑥入力シート3!F"&amp;(INDEX(⑥入力シート3!AO$6:AO$1085,MATCH(ROW()-77,⑥入力シート3!$AV$6:$AV$1085,0))+1)*3)="","",INDIRECT("⑥入力シート3!F"&amp;(INDEX(⑥入力シート3!AO$6:AO$1085,MATCH(ROW()-77,⑥入力シート3!$AV$6:$AV$1085,0))+1)*3)),"")</f>
        <v/>
      </c>
      <c r="K107" s="1384" t="str">
        <f ca="1">IF((ROW()-77)&lt;=MAX(⑥入力シート3!$AV$6:$AV$1085),IF(INDEX(⑥入力シート3!AP$6:AP$1085,MATCH(ROW()-77,⑥入力シート3!$AV$6:$AV$1085,0))=1,"基本給",IF(INDEX(⑥入力シート3!AP$6:AP$1085,MATCH(ROW()-77,⑥入力シート3!$AV$6:$AV$1085,0))=2,"手当","残")),"")</f>
        <v/>
      </c>
      <c r="L107" s="1385"/>
      <c r="M107" s="1385"/>
      <c r="N107" s="1387"/>
      <c r="O107" s="1388" t="str">
        <f ca="1">IF((ROW()-77)&lt;=MAX(⑥入力シート3!$AV$6:$AV$1085),INDEX(⑥入力シート3!AR$6:AR$1085,MATCH(ROW()-77,⑥入力シート3!$AV$6:$AV$1085,0)),"")</f>
        <v/>
      </c>
      <c r="P107" s="1389"/>
      <c r="Q107" s="1389"/>
      <c r="R107" s="487" t="s">
        <v>12</v>
      </c>
      <c r="S107" s="487" t="s">
        <v>204</v>
      </c>
      <c r="T107" s="488" t="str">
        <f ca="1">IF((ROW()-77)&lt;=MAX(⑥入力シート3!$AV$6:$AV$1085),INDEX(⑥入力シート3!AS$6:AS$1085,MATCH(ROW()-77,⑥入力シート3!$AV$6:$AV$1085,0)),"")</f>
        <v/>
      </c>
      <c r="U107" s="487" t="s">
        <v>201</v>
      </c>
      <c r="V107" s="487" t="s">
        <v>211</v>
      </c>
      <c r="W107" s="330">
        <v>1</v>
      </c>
      <c r="X107" s="487" t="s">
        <v>168</v>
      </c>
      <c r="Y107" s="487" t="s">
        <v>206</v>
      </c>
      <c r="Z107" s="1390" t="str">
        <f t="shared" ca="1" si="17"/>
        <v/>
      </c>
      <c r="AA107" s="1390"/>
      <c r="AB107" s="1390"/>
      <c r="AC107" s="1390"/>
      <c r="AD107" s="489" t="s">
        <v>12</v>
      </c>
      <c r="AE107" s="1391"/>
      <c r="AF107" s="1392"/>
      <c r="AG107" s="1392"/>
      <c r="AH107" s="487" t="s">
        <v>12</v>
      </c>
      <c r="AI107" s="487" t="s">
        <v>211</v>
      </c>
      <c r="AJ107" s="526"/>
      <c r="AK107" s="487" t="s">
        <v>201</v>
      </c>
      <c r="AL107" s="487" t="s">
        <v>205</v>
      </c>
      <c r="AM107" s="330">
        <v>1</v>
      </c>
      <c r="AN107" s="487" t="s">
        <v>168</v>
      </c>
      <c r="AO107" s="487" t="s">
        <v>206</v>
      </c>
      <c r="AP107" s="1393">
        <f t="shared" si="18"/>
        <v>0</v>
      </c>
      <c r="AQ107" s="1393"/>
      <c r="AR107" s="1393"/>
      <c r="AS107" s="1393"/>
      <c r="AT107" s="495" t="s">
        <v>12</v>
      </c>
      <c r="AU107" s="1323"/>
      <c r="AV107" s="1324"/>
      <c r="AW107" s="1324"/>
      <c r="AX107" s="359"/>
      <c r="AY107" s="359"/>
      <c r="AZ107" s="360"/>
      <c r="BA107" s="359"/>
      <c r="BB107" s="359"/>
      <c r="BC107" s="360"/>
      <c r="BD107" s="359"/>
      <c r="BE107" s="359"/>
      <c r="BF107" s="1327"/>
      <c r="BG107" s="1327"/>
      <c r="BH107" s="1327"/>
      <c r="BI107" s="1327"/>
      <c r="BJ107" s="361"/>
      <c r="BK107" s="1326"/>
      <c r="BL107" s="1326"/>
      <c r="BM107" s="1326"/>
      <c r="BN107" s="359"/>
      <c r="BO107" s="359"/>
      <c r="BP107" s="360"/>
      <c r="BQ107" s="359"/>
      <c r="BR107" s="359"/>
      <c r="BS107" s="360"/>
      <c r="BT107" s="359"/>
      <c r="BU107" s="359"/>
      <c r="BV107" s="1327"/>
      <c r="BW107" s="1327"/>
      <c r="BX107" s="1327"/>
      <c r="BY107" s="1327"/>
      <c r="BZ107" s="361"/>
      <c r="CA107" s="350"/>
      <c r="CB107" s="350"/>
      <c r="CC107" s="519"/>
      <c r="CD107" s="519"/>
    </row>
    <row r="108" spans="1:82" s="522" customFormat="1" ht="26.1" customHeight="1">
      <c r="A108" s="1377" t="s">
        <v>224</v>
      </c>
      <c r="B108" s="1378"/>
      <c r="C108" s="1378"/>
      <c r="D108" s="1378"/>
      <c r="E108" s="1378"/>
      <c r="F108" s="1378"/>
      <c r="G108" s="1378"/>
      <c r="H108" s="1378"/>
      <c r="I108" s="1378"/>
      <c r="J108" s="1378"/>
      <c r="K108" s="1378"/>
      <c r="L108" s="1378"/>
      <c r="M108" s="1378"/>
      <c r="N108" s="1378"/>
      <c r="O108" s="1379">
        <f ca="1">SUM(Z78:AC107)</f>
        <v>0</v>
      </c>
      <c r="P108" s="1380"/>
      <c r="Q108" s="1380"/>
      <c r="R108" s="1380"/>
      <c r="S108" s="1380"/>
      <c r="T108" s="1380"/>
      <c r="U108" s="1380"/>
      <c r="V108" s="1380"/>
      <c r="W108" s="1380"/>
      <c r="X108" s="1380"/>
      <c r="Y108" s="1380"/>
      <c r="Z108" s="1380"/>
      <c r="AA108" s="1380"/>
      <c r="AB108" s="1380"/>
      <c r="AC108" s="1380"/>
      <c r="AD108" s="490" t="s">
        <v>12</v>
      </c>
      <c r="AE108" s="1379">
        <f>SUM(AP78:AS107)</f>
        <v>0</v>
      </c>
      <c r="AF108" s="1380"/>
      <c r="AG108" s="1380"/>
      <c r="AH108" s="1380"/>
      <c r="AI108" s="1380"/>
      <c r="AJ108" s="1380"/>
      <c r="AK108" s="1380"/>
      <c r="AL108" s="1380"/>
      <c r="AM108" s="1380"/>
      <c r="AN108" s="1380"/>
      <c r="AO108" s="1380"/>
      <c r="AP108" s="1380"/>
      <c r="AQ108" s="1380"/>
      <c r="AR108" s="1380"/>
      <c r="AS108" s="1380"/>
      <c r="AT108" s="496" t="s">
        <v>12</v>
      </c>
      <c r="AU108" s="1327"/>
      <c r="AV108" s="1327"/>
      <c r="AW108" s="1327"/>
      <c r="AX108" s="1327"/>
      <c r="AY108" s="1327"/>
      <c r="AZ108" s="1327"/>
      <c r="BA108" s="1327"/>
      <c r="BB108" s="1327"/>
      <c r="BC108" s="1327"/>
      <c r="BD108" s="1327"/>
      <c r="BE108" s="1327"/>
      <c r="BF108" s="1327"/>
      <c r="BG108" s="1327"/>
      <c r="BH108" s="1327"/>
      <c r="BI108" s="1327"/>
      <c r="BJ108" s="367"/>
      <c r="BK108" s="1327"/>
      <c r="BL108" s="1327"/>
      <c r="BM108" s="1327"/>
      <c r="BN108" s="1327"/>
      <c r="BO108" s="1327"/>
      <c r="BP108" s="1327"/>
      <c r="BQ108" s="1327"/>
      <c r="BR108" s="1327"/>
      <c r="BS108" s="1327"/>
      <c r="BT108" s="1327"/>
      <c r="BU108" s="1327"/>
      <c r="BV108" s="1327"/>
      <c r="BW108" s="1327"/>
      <c r="BX108" s="1327"/>
      <c r="BY108" s="1327"/>
      <c r="BZ108" s="367"/>
      <c r="CA108" s="350"/>
      <c r="CB108" s="350"/>
      <c r="CC108" s="521"/>
      <c r="CD108" s="521"/>
    </row>
    <row r="109" spans="1:82" s="518" customFormat="1" ht="26.1" customHeight="1">
      <c r="A109" s="1367" t="s">
        <v>225</v>
      </c>
      <c r="B109" s="1368"/>
      <c r="C109" s="1368"/>
      <c r="D109" s="1368"/>
      <c r="E109" s="1368"/>
      <c r="F109" s="1368"/>
      <c r="G109" s="1368"/>
      <c r="H109" s="1368"/>
      <c r="I109" s="1368"/>
      <c r="J109" s="1368"/>
      <c r="K109" s="1368"/>
      <c r="L109" s="1368"/>
      <c r="M109" s="1368"/>
      <c r="N109" s="1369"/>
      <c r="O109" s="1370" t="str">
        <f ca="1">IFERROR(O108*①入力シート!L21,"")</f>
        <v/>
      </c>
      <c r="P109" s="1371"/>
      <c r="Q109" s="1371"/>
      <c r="R109" s="1371"/>
      <c r="S109" s="1371"/>
      <c r="T109" s="1371"/>
      <c r="U109" s="1371"/>
      <c r="V109" s="1371"/>
      <c r="W109" s="1371"/>
      <c r="X109" s="1371"/>
      <c r="Y109" s="1371"/>
      <c r="Z109" s="1371"/>
      <c r="AA109" s="1371"/>
      <c r="AB109" s="1371"/>
      <c r="AC109" s="1371"/>
      <c r="AD109" s="491" t="s">
        <v>12</v>
      </c>
      <c r="AE109" s="368"/>
      <c r="AF109" s="369"/>
      <c r="AG109" s="369"/>
      <c r="AH109" s="369"/>
      <c r="AI109" s="369"/>
      <c r="AJ109" s="369"/>
      <c r="AK109" s="369"/>
      <c r="AL109" s="369"/>
      <c r="AM109" s="369"/>
      <c r="AN109" s="369"/>
      <c r="AO109" s="369"/>
      <c r="AP109" s="369"/>
      <c r="AQ109" s="369"/>
      <c r="AR109" s="369"/>
      <c r="AS109" s="369"/>
      <c r="AT109" s="370"/>
      <c r="AU109" s="1327"/>
      <c r="AV109" s="1327"/>
      <c r="AW109" s="1327"/>
      <c r="AX109" s="1327"/>
      <c r="AY109" s="1327"/>
      <c r="AZ109" s="1327"/>
      <c r="BA109" s="1327"/>
      <c r="BB109" s="1327"/>
      <c r="BC109" s="1327"/>
      <c r="BD109" s="1327"/>
      <c r="BE109" s="1327"/>
      <c r="BF109" s="1327"/>
      <c r="BG109" s="1327"/>
      <c r="BH109" s="1327"/>
      <c r="BI109" s="1327"/>
      <c r="BJ109" s="367"/>
      <c r="BK109" s="363"/>
      <c r="BL109" s="363"/>
      <c r="BM109" s="363"/>
      <c r="BN109" s="363"/>
      <c r="BO109" s="363"/>
      <c r="BP109" s="363"/>
      <c r="BQ109" s="363"/>
      <c r="BR109" s="363"/>
      <c r="BS109" s="363"/>
      <c r="BT109" s="363"/>
      <c r="BU109" s="363"/>
      <c r="BV109" s="363"/>
      <c r="BW109" s="363"/>
      <c r="BX109" s="363"/>
      <c r="BY109" s="363"/>
      <c r="BZ109" s="367"/>
      <c r="CA109" s="318"/>
      <c r="CB109" s="318"/>
      <c r="CC109" s="517"/>
      <c r="CD109" s="517"/>
    </row>
    <row r="110" spans="1:82" s="518" customFormat="1" ht="26.1" customHeight="1" thickBot="1">
      <c r="A110" s="1372" t="s">
        <v>226</v>
      </c>
      <c r="B110" s="1373"/>
      <c r="C110" s="1373"/>
      <c r="D110" s="1373"/>
      <c r="E110" s="1373"/>
      <c r="F110" s="1373"/>
      <c r="G110" s="1373"/>
      <c r="H110" s="1373"/>
      <c r="I110" s="1373"/>
      <c r="J110" s="1373"/>
      <c r="K110" s="1373"/>
      <c r="L110" s="1373"/>
      <c r="M110" s="1373"/>
      <c r="N110" s="1374"/>
      <c r="O110" s="1375" t="str">
        <f ca="1">IFERROR(O108+O109,"")</f>
        <v/>
      </c>
      <c r="P110" s="1376"/>
      <c r="Q110" s="1376"/>
      <c r="R110" s="1376"/>
      <c r="S110" s="1376"/>
      <c r="T110" s="1376"/>
      <c r="U110" s="1376"/>
      <c r="V110" s="1376"/>
      <c r="W110" s="1376"/>
      <c r="X110" s="1376"/>
      <c r="Y110" s="1376"/>
      <c r="Z110" s="1376"/>
      <c r="AA110" s="1376"/>
      <c r="AB110" s="1376"/>
      <c r="AC110" s="1376"/>
      <c r="AD110" s="492" t="s">
        <v>12</v>
      </c>
      <c r="AE110" s="371"/>
      <c r="AF110" s="372"/>
      <c r="AG110" s="372"/>
      <c r="AH110" s="372"/>
      <c r="AI110" s="372"/>
      <c r="AJ110" s="372"/>
      <c r="AK110" s="372"/>
      <c r="AL110" s="372"/>
      <c r="AM110" s="372"/>
      <c r="AN110" s="372"/>
      <c r="AO110" s="372"/>
      <c r="AP110" s="372"/>
      <c r="AQ110" s="372"/>
      <c r="AR110" s="372"/>
      <c r="AS110" s="372"/>
      <c r="AT110" s="373"/>
      <c r="AU110" s="1327"/>
      <c r="AV110" s="1327"/>
      <c r="AW110" s="1327"/>
      <c r="AX110" s="1327"/>
      <c r="AY110" s="1327"/>
      <c r="AZ110" s="1327"/>
      <c r="BA110" s="1327"/>
      <c r="BB110" s="1327"/>
      <c r="BC110" s="1327"/>
      <c r="BD110" s="1327"/>
      <c r="BE110" s="1327"/>
      <c r="BF110" s="1327"/>
      <c r="BG110" s="1327"/>
      <c r="BH110" s="1327"/>
      <c r="BI110" s="1327"/>
      <c r="BJ110" s="367"/>
      <c r="BK110" s="363"/>
      <c r="BL110" s="363"/>
      <c r="BM110" s="363"/>
      <c r="BN110" s="363"/>
      <c r="BO110" s="363"/>
      <c r="BP110" s="363"/>
      <c r="BQ110" s="363"/>
      <c r="BR110" s="363"/>
      <c r="BS110" s="363"/>
      <c r="BT110" s="363"/>
      <c r="BU110" s="363"/>
      <c r="BV110" s="363"/>
      <c r="BW110" s="363"/>
      <c r="BX110" s="363"/>
      <c r="BY110" s="363"/>
      <c r="BZ110" s="367"/>
      <c r="CA110" s="318"/>
      <c r="CB110" s="318"/>
      <c r="CC110" s="517"/>
      <c r="CD110" s="517"/>
    </row>
    <row r="111" spans="1:82" ht="13.5">
      <c r="A111" s="318"/>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c r="AJ111" s="318"/>
      <c r="AK111" s="318"/>
      <c r="AL111" s="318"/>
      <c r="AM111" s="318"/>
      <c r="AN111" s="318"/>
      <c r="AO111" s="318"/>
      <c r="AP111" s="318"/>
      <c r="AQ111" s="318"/>
      <c r="AR111" s="318"/>
      <c r="AS111" s="318"/>
      <c r="AT111" s="318"/>
      <c r="AU111" s="318"/>
      <c r="AV111" s="318"/>
      <c r="AW111" s="318"/>
      <c r="AX111" s="318"/>
      <c r="AY111" s="318"/>
      <c r="AZ111" s="318"/>
      <c r="BA111" s="318"/>
      <c r="BB111" s="318"/>
      <c r="BC111" s="318"/>
      <c r="BD111" s="318"/>
      <c r="BE111" s="318"/>
      <c r="BF111" s="318"/>
      <c r="BG111" s="318"/>
      <c r="BH111" s="318"/>
      <c r="BI111" s="318"/>
      <c r="BJ111" s="318"/>
      <c r="BK111" s="318"/>
      <c r="BL111" s="318"/>
      <c r="BM111" s="318"/>
      <c r="BN111" s="318"/>
      <c r="BO111" s="318"/>
      <c r="BP111" s="318"/>
      <c r="BQ111" s="318"/>
      <c r="BR111" s="318"/>
      <c r="BS111" s="318"/>
      <c r="BT111" s="318"/>
      <c r="BU111" s="318"/>
      <c r="BV111" s="318"/>
      <c r="BW111" s="318"/>
      <c r="BX111" s="318"/>
      <c r="BY111" s="318"/>
      <c r="BZ111" s="318"/>
      <c r="CA111" s="318"/>
      <c r="CB111" s="318"/>
      <c r="CC111" s="511"/>
      <c r="CD111" s="511"/>
    </row>
    <row r="112" spans="1:82" ht="13.5">
      <c r="A112" s="318"/>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c r="AG112" s="318"/>
      <c r="AH112" s="318"/>
      <c r="AI112" s="318"/>
      <c r="AJ112" s="318"/>
      <c r="AK112" s="318"/>
      <c r="AL112" s="318"/>
      <c r="AM112" s="318"/>
      <c r="AN112" s="318"/>
      <c r="AO112" s="318"/>
      <c r="AP112" s="318"/>
      <c r="AQ112" s="318"/>
      <c r="AR112" s="318"/>
      <c r="AS112" s="318"/>
      <c r="AT112" s="318"/>
      <c r="AU112" s="318"/>
      <c r="AV112" s="318"/>
      <c r="AW112" s="318"/>
      <c r="AX112" s="318"/>
      <c r="AY112" s="318"/>
      <c r="AZ112" s="318"/>
      <c r="BA112" s="318"/>
      <c r="BB112" s="318"/>
      <c r="BC112" s="318"/>
      <c r="BD112" s="318"/>
      <c r="BE112" s="318"/>
      <c r="BF112" s="318"/>
      <c r="BG112" s="318"/>
      <c r="BH112" s="318"/>
      <c r="BI112" s="318"/>
      <c r="BJ112" s="318"/>
      <c r="BK112" s="318"/>
      <c r="BL112" s="318"/>
      <c r="BM112" s="318"/>
      <c r="BN112" s="318"/>
      <c r="BO112" s="318"/>
      <c r="BP112" s="318"/>
      <c r="BQ112" s="318"/>
      <c r="BR112" s="318"/>
      <c r="BS112" s="318"/>
      <c r="BT112" s="318"/>
      <c r="BU112" s="318"/>
      <c r="BV112" s="318"/>
      <c r="BW112" s="318"/>
      <c r="BX112" s="318"/>
      <c r="BY112" s="318"/>
      <c r="BZ112" s="318"/>
      <c r="CA112" s="318"/>
      <c r="CB112" s="318"/>
      <c r="CC112" s="511"/>
      <c r="CD112" s="511"/>
    </row>
    <row r="113" spans="1:82" ht="13.5">
      <c r="A113" s="511"/>
      <c r="B113" s="511"/>
      <c r="C113" s="511"/>
      <c r="D113" s="511"/>
      <c r="E113" s="511"/>
      <c r="F113" s="511"/>
      <c r="G113" s="511"/>
      <c r="H113" s="511"/>
      <c r="I113" s="511"/>
      <c r="J113" s="511"/>
      <c r="K113" s="511"/>
      <c r="L113" s="511"/>
      <c r="M113" s="511"/>
      <c r="N113" s="511"/>
      <c r="O113" s="511"/>
      <c r="P113" s="511"/>
      <c r="Q113" s="511"/>
      <c r="R113" s="511"/>
      <c r="S113" s="511"/>
      <c r="T113" s="511"/>
      <c r="U113" s="511"/>
      <c r="V113" s="511"/>
      <c r="W113" s="511"/>
      <c r="X113" s="511"/>
      <c r="Y113" s="511"/>
      <c r="Z113" s="511"/>
      <c r="AA113" s="511"/>
      <c r="AB113" s="511"/>
      <c r="AC113" s="511"/>
      <c r="AD113" s="511"/>
      <c r="AE113" s="511"/>
      <c r="AF113" s="511"/>
      <c r="AG113" s="511"/>
      <c r="AH113" s="511"/>
      <c r="AI113" s="511"/>
      <c r="AJ113" s="511"/>
      <c r="AK113" s="511"/>
      <c r="AL113" s="511"/>
      <c r="AM113" s="511"/>
      <c r="AN113" s="511"/>
      <c r="AO113" s="511"/>
      <c r="AP113" s="511"/>
      <c r="AQ113" s="511"/>
      <c r="AR113" s="511"/>
      <c r="AS113" s="511"/>
      <c r="AT113" s="511"/>
      <c r="AU113" s="511"/>
      <c r="AV113" s="511"/>
      <c r="AW113" s="511"/>
      <c r="AX113" s="511"/>
      <c r="AY113" s="511"/>
      <c r="AZ113" s="511"/>
      <c r="BA113" s="511"/>
      <c r="BB113" s="511"/>
      <c r="BC113" s="511"/>
      <c r="BD113" s="511"/>
      <c r="BE113" s="511"/>
      <c r="BF113" s="511"/>
      <c r="BG113" s="511"/>
      <c r="BH113" s="511"/>
      <c r="BI113" s="511"/>
      <c r="BJ113" s="511"/>
      <c r="BK113" s="511"/>
      <c r="BL113" s="511"/>
      <c r="BM113" s="511"/>
      <c r="BN113" s="511"/>
      <c r="BO113" s="511"/>
      <c r="BP113" s="511"/>
      <c r="BQ113" s="511"/>
      <c r="BR113" s="511"/>
      <c r="BS113" s="511"/>
      <c r="BT113" s="511"/>
      <c r="BU113" s="511"/>
      <c r="BV113" s="511"/>
      <c r="BW113" s="511"/>
      <c r="BX113" s="511"/>
      <c r="BY113" s="511"/>
      <c r="BZ113" s="511"/>
      <c r="CA113" s="511"/>
      <c r="CB113" s="511"/>
      <c r="CC113" s="511"/>
      <c r="CD113" s="511"/>
    </row>
    <row r="114" spans="1:82">
      <c r="A114" s="511"/>
      <c r="B114" s="511"/>
      <c r="C114" s="511"/>
      <c r="D114" s="511"/>
      <c r="E114" s="511"/>
      <c r="F114" s="511"/>
      <c r="G114" s="511"/>
      <c r="H114" s="511"/>
      <c r="I114" s="511"/>
      <c r="J114" s="523"/>
      <c r="K114" s="511"/>
      <c r="L114" s="511"/>
      <c r="M114" s="511"/>
      <c r="N114" s="511"/>
      <c r="O114" s="511"/>
      <c r="P114" s="511"/>
      <c r="Q114" s="511"/>
      <c r="R114" s="511"/>
      <c r="S114" s="511"/>
      <c r="T114" s="511"/>
      <c r="U114" s="511"/>
      <c r="V114" s="511"/>
      <c r="W114" s="511"/>
      <c r="X114" s="511"/>
      <c r="Y114" s="511"/>
      <c r="Z114" s="511"/>
      <c r="AA114" s="511"/>
      <c r="AB114" s="511"/>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1"/>
      <c r="AY114" s="511"/>
      <c r="AZ114" s="511"/>
      <c r="BA114" s="511"/>
      <c r="BB114" s="511"/>
      <c r="BC114" s="511"/>
      <c r="BD114" s="511"/>
      <c r="BE114" s="511"/>
      <c r="BF114" s="511"/>
      <c r="BG114" s="511"/>
      <c r="BH114" s="511"/>
      <c r="BI114" s="511"/>
      <c r="BJ114" s="511"/>
      <c r="BK114" s="511"/>
      <c r="BL114" s="511"/>
      <c r="BM114" s="511"/>
      <c r="BN114" s="511"/>
      <c r="BO114" s="511"/>
      <c r="BP114" s="511"/>
      <c r="BQ114" s="511"/>
      <c r="BR114" s="511"/>
      <c r="BS114" s="511"/>
      <c r="BT114" s="511"/>
      <c r="BU114" s="511"/>
      <c r="BV114" s="511"/>
      <c r="BW114" s="511"/>
      <c r="BX114" s="511"/>
      <c r="BY114" s="511"/>
      <c r="BZ114" s="511"/>
      <c r="CA114" s="511"/>
      <c r="CB114" s="511"/>
      <c r="CC114" s="511"/>
      <c r="CD114" s="511"/>
    </row>
  </sheetData>
  <sheetProtection algorithmName="SHA-512" hashValue="D1HpDAyZQlgZoZRm0pVxSIppHIvrK1UzzE5LjQ73zKQQB4iWNO1sYj7oO8X8A/WpQxDINyLthx7ySPKxePG1zw==" saltValue="GzJY0wWbgCyTOL13Ps4tMA=="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725</v>
      </c>
    </row>
    <row r="2" spans="1:46" ht="18" customHeight="1">
      <c r="A2" s="59"/>
      <c r="B2" s="1627" t="s">
        <v>365</v>
      </c>
      <c r="C2" s="1627"/>
      <c r="D2" s="1627"/>
      <c r="E2" s="1627"/>
      <c r="F2" s="1627"/>
      <c r="G2" s="1627"/>
      <c r="H2" s="1627"/>
      <c r="I2" s="1627"/>
      <c r="J2" s="1627"/>
      <c r="K2" s="1627"/>
      <c r="L2" s="1627"/>
      <c r="M2" s="1627"/>
      <c r="N2" s="1627"/>
      <c r="O2" s="1627"/>
      <c r="P2" s="1627"/>
      <c r="Q2" s="1627"/>
      <c r="R2" s="1627"/>
      <c r="S2" s="1627"/>
      <c r="T2" s="1627"/>
      <c r="U2" s="1627"/>
      <c r="V2" s="1627"/>
      <c r="W2" s="1627"/>
      <c r="X2" s="1627"/>
      <c r="Y2" s="1627"/>
      <c r="Z2" s="1627"/>
      <c r="AA2" s="1627"/>
      <c r="AB2" s="1627"/>
      <c r="AC2" s="1627"/>
      <c r="AD2" s="1627"/>
      <c r="AE2" s="1627"/>
      <c r="AF2" s="1627"/>
      <c r="AG2" s="1627"/>
      <c r="AH2" s="1627"/>
      <c r="AI2" s="1627"/>
      <c r="AJ2" s="59"/>
      <c r="AK2" s="59"/>
      <c r="AL2" s="59"/>
      <c r="AM2" s="59"/>
      <c r="AN2" s="59"/>
      <c r="AO2" s="59"/>
      <c r="AP2" s="59"/>
      <c r="AQ2" s="59"/>
      <c r="AT2" s="52" t="s">
        <v>143</v>
      </c>
    </row>
    <row r="3" spans="1:46" ht="9.9499999999999993" customHeight="1">
      <c r="A3" s="59"/>
      <c r="B3" s="59"/>
      <c r="C3" s="59"/>
      <c r="D3" s="59"/>
      <c r="E3" s="59"/>
      <c r="F3" s="59"/>
      <c r="G3" s="59"/>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448"/>
      <c r="AJ3" s="59"/>
      <c r="AK3" s="59"/>
      <c r="AL3" s="59"/>
      <c r="AM3" s="59"/>
      <c r="AN3" s="59"/>
      <c r="AO3" s="59"/>
      <c r="AP3" s="59"/>
      <c r="AQ3" s="59"/>
      <c r="AT3" s="52" t="s">
        <v>144</v>
      </c>
    </row>
    <row r="4" spans="1:46" ht="18" customHeight="1">
      <c r="A4" s="59"/>
      <c r="B4" s="1628" t="s">
        <v>66</v>
      </c>
      <c r="C4" s="1628"/>
      <c r="D4" s="1628"/>
      <c r="E4" s="1628"/>
      <c r="F4" s="1628"/>
      <c r="G4" s="162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448"/>
      <c r="AJ4" s="59"/>
      <c r="AK4" s="59"/>
      <c r="AL4" s="59"/>
      <c r="AM4" s="59"/>
      <c r="AN4" s="59"/>
      <c r="AO4" s="59"/>
      <c r="AP4" s="59"/>
      <c r="AQ4" s="59"/>
      <c r="AT4" s="52" t="s">
        <v>145</v>
      </c>
    </row>
    <row r="5" spans="1:46" ht="18" customHeight="1" thickBot="1">
      <c r="A5" s="374"/>
      <c r="B5" s="59"/>
      <c r="C5" s="59"/>
      <c r="D5" s="59"/>
      <c r="E5" s="59"/>
      <c r="F5" s="59"/>
      <c r="G5" s="59"/>
      <c r="H5" s="375"/>
      <c r="I5" s="375"/>
      <c r="J5" s="375"/>
      <c r="K5" s="375"/>
      <c r="L5" s="375"/>
      <c r="M5" s="375"/>
      <c r="N5" s="375"/>
      <c r="O5" s="375"/>
      <c r="P5" s="294"/>
      <c r="Q5" s="294"/>
      <c r="R5" s="294"/>
      <c r="S5" s="294"/>
      <c r="T5" s="294"/>
      <c r="U5" s="294"/>
      <c r="V5" s="1629">
        <f ca="1">TODAY()</f>
        <v>44447</v>
      </c>
      <c r="W5" s="1629"/>
      <c r="X5" s="1629"/>
      <c r="Y5" s="1629"/>
      <c r="Z5" s="1629"/>
      <c r="AA5" s="1629"/>
      <c r="AB5" s="1629"/>
      <c r="AC5" s="1629"/>
      <c r="AD5" s="1629"/>
      <c r="AE5" s="1629"/>
      <c r="AF5" s="1629"/>
      <c r="AG5" s="1629"/>
      <c r="AH5" s="1629"/>
      <c r="AI5" s="59"/>
      <c r="AJ5" s="374"/>
      <c r="AK5" s="376"/>
      <c r="AL5" s="59"/>
      <c r="AM5" s="59"/>
      <c r="AN5" s="59"/>
      <c r="AO5" s="59"/>
      <c r="AP5" s="59"/>
      <c r="AQ5" s="59"/>
      <c r="AT5" s="52" t="s">
        <v>146</v>
      </c>
    </row>
    <row r="6" spans="1:46" ht="18" customHeight="1">
      <c r="A6" s="61"/>
      <c r="B6" s="61"/>
      <c r="C6" s="61"/>
      <c r="D6" s="377"/>
      <c r="E6" s="377"/>
      <c r="F6" s="377"/>
      <c r="G6" s="377"/>
      <c r="H6" s="377"/>
      <c r="I6" s="377"/>
      <c r="J6" s="377"/>
      <c r="K6" s="377"/>
      <c r="L6" s="377"/>
      <c r="M6" s="377"/>
      <c r="N6" s="377"/>
      <c r="O6" s="377"/>
      <c r="P6" s="1630" t="s">
        <v>65</v>
      </c>
      <c r="Q6" s="1631"/>
      <c r="R6" s="1631"/>
      <c r="S6" s="1631"/>
      <c r="T6" s="1631"/>
      <c r="U6" s="1631"/>
      <c r="V6" s="1632" t="s">
        <v>64</v>
      </c>
      <c r="W6" s="1633"/>
      <c r="X6" s="1633"/>
      <c r="Y6" s="1633">
        <f>①入力シート!E5</f>
        <v>0</v>
      </c>
      <c r="Z6" s="1633"/>
      <c r="AA6" s="1633"/>
      <c r="AB6" s="1633"/>
      <c r="AC6" s="1633"/>
      <c r="AD6" s="1633"/>
      <c r="AE6" s="1633"/>
      <c r="AF6" s="1633"/>
      <c r="AG6" s="1633"/>
      <c r="AH6" s="449" t="s">
        <v>63</v>
      </c>
      <c r="AI6" s="59"/>
      <c r="AJ6" s="61"/>
      <c r="AK6" s="59"/>
      <c r="AL6" s="59"/>
      <c r="AM6" s="59"/>
      <c r="AN6" s="59"/>
      <c r="AO6" s="59"/>
      <c r="AP6" s="59"/>
      <c r="AQ6" s="59"/>
      <c r="AT6" s="52" t="s">
        <v>147</v>
      </c>
    </row>
    <row r="7" spans="1:46" ht="18" customHeight="1">
      <c r="A7" s="61"/>
      <c r="B7" s="61"/>
      <c r="C7" s="61"/>
      <c r="D7" s="377"/>
      <c r="E7" s="377"/>
      <c r="F7" s="377"/>
      <c r="G7" s="377"/>
      <c r="H7" s="377"/>
      <c r="I7" s="377"/>
      <c r="J7" s="377"/>
      <c r="K7" s="377"/>
      <c r="L7" s="377"/>
      <c r="M7" s="377"/>
      <c r="N7" s="377"/>
      <c r="O7" s="377"/>
      <c r="P7" s="1640" t="s">
        <v>62</v>
      </c>
      <c r="Q7" s="1641"/>
      <c r="R7" s="1641"/>
      <c r="S7" s="1641"/>
      <c r="T7" s="1641"/>
      <c r="U7" s="1641"/>
      <c r="V7" s="1286" t="s">
        <v>255</v>
      </c>
      <c r="W7" s="1287"/>
      <c r="X7" s="1287"/>
      <c r="Y7" s="1287"/>
      <c r="Z7" s="1287"/>
      <c r="AA7" s="1287"/>
      <c r="AB7" s="1287"/>
      <c r="AC7" s="1287"/>
      <c r="AD7" s="1287"/>
      <c r="AE7" s="1287"/>
      <c r="AF7" s="1287"/>
      <c r="AG7" s="1287"/>
      <c r="AH7" s="1642"/>
      <c r="AI7" s="59"/>
      <c r="AJ7" s="61"/>
      <c r="AK7" s="59"/>
      <c r="AL7" s="59"/>
      <c r="AM7" s="59"/>
      <c r="AN7" s="59"/>
      <c r="AO7" s="59"/>
      <c r="AP7" s="59"/>
      <c r="AQ7" s="59"/>
      <c r="AT7" s="52" t="s">
        <v>148</v>
      </c>
    </row>
    <row r="8" spans="1:46" ht="18" customHeight="1">
      <c r="A8" s="59"/>
      <c r="B8" s="59"/>
      <c r="C8" s="59"/>
      <c r="D8" s="377"/>
      <c r="E8" s="377"/>
      <c r="F8" s="377"/>
      <c r="G8" s="377"/>
      <c r="H8" s="377"/>
      <c r="I8" s="377"/>
      <c r="J8" s="377"/>
      <c r="K8" s="377"/>
      <c r="L8" s="377"/>
      <c r="M8" s="377"/>
      <c r="N8" s="377"/>
      <c r="O8" s="377"/>
      <c r="P8" s="1640" t="s">
        <v>61</v>
      </c>
      <c r="Q8" s="1641"/>
      <c r="R8" s="1641"/>
      <c r="S8" s="1641"/>
      <c r="T8" s="1641"/>
      <c r="U8" s="1641"/>
      <c r="V8" s="1643">
        <f>①入力シート!D7</f>
        <v>0</v>
      </c>
      <c r="W8" s="1644"/>
      <c r="X8" s="1644"/>
      <c r="Y8" s="1644"/>
      <c r="Z8" s="1644"/>
      <c r="AA8" s="1644"/>
      <c r="AB8" s="1644"/>
      <c r="AC8" s="1644"/>
      <c r="AD8" s="1644"/>
      <c r="AE8" s="1644"/>
      <c r="AF8" s="1644"/>
      <c r="AG8" s="1644"/>
      <c r="AH8" s="1645"/>
      <c r="AI8" s="59"/>
      <c r="AJ8" s="59"/>
      <c r="AK8" s="59"/>
      <c r="AL8" s="59"/>
      <c r="AM8" s="59"/>
      <c r="AN8" s="59"/>
      <c r="AO8" s="59"/>
      <c r="AP8" s="59"/>
      <c r="AQ8" s="59"/>
      <c r="AT8" s="52" t="s">
        <v>149</v>
      </c>
    </row>
    <row r="9" spans="1:46" ht="18" customHeight="1">
      <c r="A9" s="59"/>
      <c r="B9" s="59"/>
      <c r="C9" s="59"/>
      <c r="D9" s="377"/>
      <c r="E9" s="377"/>
      <c r="F9" s="377"/>
      <c r="G9" s="377"/>
      <c r="H9" s="377"/>
      <c r="I9" s="377"/>
      <c r="J9" s="377"/>
      <c r="K9" s="377"/>
      <c r="L9" s="377"/>
      <c r="M9" s="377"/>
      <c r="N9" s="377"/>
      <c r="O9" s="377"/>
      <c r="P9" s="1646" t="s">
        <v>157</v>
      </c>
      <c r="Q9" s="1647"/>
      <c r="R9" s="1647"/>
      <c r="S9" s="1647"/>
      <c r="T9" s="1647"/>
      <c r="U9" s="1648"/>
      <c r="V9" s="1286">
        <f>①入力シート!D8</f>
        <v>0</v>
      </c>
      <c r="W9" s="1287"/>
      <c r="X9" s="1287"/>
      <c r="Y9" s="1287"/>
      <c r="Z9" s="1287"/>
      <c r="AA9" s="1287"/>
      <c r="AB9" s="1287"/>
      <c r="AC9" s="1287"/>
      <c r="AD9" s="1287"/>
      <c r="AE9" s="1287"/>
      <c r="AF9" s="1287"/>
      <c r="AG9" s="1287"/>
      <c r="AH9" s="1642"/>
      <c r="AI9" s="59"/>
      <c r="AJ9" s="59"/>
      <c r="AK9" s="59"/>
      <c r="AL9" s="59"/>
      <c r="AM9" s="59"/>
      <c r="AN9" s="59"/>
      <c r="AO9" s="59"/>
      <c r="AP9" s="59"/>
      <c r="AQ9" s="59"/>
      <c r="AT9" s="52" t="s">
        <v>150</v>
      </c>
    </row>
    <row r="10" spans="1:46" ht="18" customHeight="1" thickBot="1">
      <c r="A10" s="59"/>
      <c r="B10" s="59"/>
      <c r="C10" s="59"/>
      <c r="D10" s="377"/>
      <c r="E10" s="377"/>
      <c r="F10" s="377"/>
      <c r="G10" s="377"/>
      <c r="H10" s="377"/>
      <c r="I10" s="377"/>
      <c r="J10" s="377"/>
      <c r="K10" s="377"/>
      <c r="L10" s="377"/>
      <c r="M10" s="377"/>
      <c r="N10" s="377"/>
      <c r="O10" s="377"/>
      <c r="P10" s="1634" t="s">
        <v>158</v>
      </c>
      <c r="Q10" s="1635"/>
      <c r="R10" s="1635"/>
      <c r="S10" s="1635"/>
      <c r="T10" s="1635"/>
      <c r="U10" s="1635"/>
      <c r="V10" s="1649">
        <f>①入力シート!D9</f>
        <v>0</v>
      </c>
      <c r="W10" s="1650"/>
      <c r="X10" s="1650"/>
      <c r="Y10" s="1650"/>
      <c r="Z10" s="1650"/>
      <c r="AA10" s="1650"/>
      <c r="AB10" s="1650"/>
      <c r="AC10" s="1650"/>
      <c r="AD10" s="1650"/>
      <c r="AE10" s="1650"/>
      <c r="AF10" s="1650"/>
      <c r="AG10" s="1650"/>
      <c r="AH10" s="1651"/>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378"/>
      <c r="T11" s="378"/>
      <c r="U11" s="378"/>
      <c r="V11" s="378"/>
      <c r="W11" s="378"/>
      <c r="X11" s="378"/>
      <c r="Y11" s="378"/>
      <c r="Z11" s="378"/>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366</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380" t="s">
        <v>159</v>
      </c>
      <c r="E14" s="381"/>
      <c r="F14" s="381"/>
      <c r="G14" s="381"/>
      <c r="H14" s="381"/>
      <c r="I14" s="381"/>
      <c r="J14" s="381"/>
      <c r="K14" s="381"/>
      <c r="L14" s="381"/>
      <c r="M14" s="381"/>
      <c r="N14" s="381"/>
      <c r="O14" s="381"/>
      <c r="P14" s="381"/>
      <c r="Q14" s="382"/>
      <c r="R14" s="1636"/>
      <c r="S14" s="1637"/>
      <c r="T14" s="1637"/>
      <c r="U14" s="1637"/>
      <c r="V14" s="1637"/>
      <c r="W14" s="1637"/>
      <c r="X14" s="1637"/>
      <c r="Y14" s="1637"/>
      <c r="Z14" s="1637"/>
      <c r="AA14" s="1637"/>
      <c r="AB14" s="1637"/>
      <c r="AC14" s="1637"/>
      <c r="AD14" s="1637"/>
      <c r="AE14" s="1637"/>
      <c r="AF14" s="1637"/>
      <c r="AG14" s="1637"/>
      <c r="AH14" s="1637"/>
      <c r="AI14" s="87" t="s">
        <v>12</v>
      </c>
      <c r="AJ14" s="59"/>
      <c r="AK14" s="59"/>
      <c r="AL14" s="59"/>
      <c r="AM14" s="59"/>
      <c r="AN14" s="59"/>
      <c r="AO14" s="59"/>
      <c r="AP14" s="59"/>
      <c r="AQ14" s="59"/>
      <c r="AT14" s="52"/>
    </row>
    <row r="15" spans="1:46" ht="46.5" customHeight="1">
      <c r="A15" s="59"/>
      <c r="B15" s="59"/>
      <c r="C15" s="88" t="s">
        <v>9</v>
      </c>
      <c r="D15" s="1609" t="s">
        <v>161</v>
      </c>
      <c r="E15" s="1610"/>
      <c r="F15" s="1610"/>
      <c r="G15" s="1611"/>
      <c r="H15" s="1611"/>
      <c r="I15" s="1611"/>
      <c r="J15" s="1611"/>
      <c r="K15" s="1611"/>
      <c r="L15" s="1611"/>
      <c r="M15" s="1611"/>
      <c r="N15" s="1611"/>
      <c r="O15" s="1611"/>
      <c r="P15" s="1611"/>
      <c r="Q15" s="1612"/>
      <c r="R15" s="1613"/>
      <c r="S15" s="1614"/>
      <c r="T15" s="1614"/>
      <c r="U15" s="1614"/>
      <c r="V15" s="1614"/>
      <c r="W15" s="1614"/>
      <c r="X15" s="1614"/>
      <c r="Y15" s="1614"/>
      <c r="Z15" s="1614"/>
      <c r="AA15" s="1614"/>
      <c r="AB15" s="1614"/>
      <c r="AC15" s="1614"/>
      <c r="AD15" s="1614"/>
      <c r="AE15" s="1614"/>
      <c r="AF15" s="1614"/>
      <c r="AG15" s="1614"/>
      <c r="AH15" s="1614"/>
      <c r="AI15" s="89" t="s">
        <v>12</v>
      </c>
      <c r="AJ15" s="59"/>
      <c r="AK15" s="59"/>
      <c r="AL15" s="59"/>
      <c r="AM15" s="59"/>
      <c r="AN15" s="59"/>
      <c r="AO15" s="59"/>
      <c r="AP15" s="59"/>
      <c r="AQ15" s="59"/>
      <c r="AT15" s="52" t="s">
        <v>282</v>
      </c>
    </row>
    <row r="16" spans="1:46" ht="18.75" customHeight="1">
      <c r="A16" s="59"/>
      <c r="B16" s="59"/>
      <c r="C16" s="1638" t="s">
        <v>162</v>
      </c>
      <c r="D16" s="1587" t="s">
        <v>163</v>
      </c>
      <c r="E16" s="1588"/>
      <c r="F16" s="1588"/>
      <c r="G16" s="1592"/>
      <c r="H16" s="1592"/>
      <c r="I16" s="1592"/>
      <c r="J16" s="1592"/>
      <c r="K16" s="1592"/>
      <c r="L16" s="1592"/>
      <c r="M16" s="1592"/>
      <c r="N16" s="1592"/>
      <c r="O16" s="1592"/>
      <c r="P16" s="1592"/>
      <c r="Q16" s="1590"/>
      <c r="R16" s="1615" t="s">
        <v>7</v>
      </c>
      <c r="S16" s="1616"/>
      <c r="T16" s="1616"/>
      <c r="U16" s="1616"/>
      <c r="V16" s="1616"/>
      <c r="W16" s="1616"/>
      <c r="X16" s="1616"/>
      <c r="Y16" s="1616"/>
      <c r="Z16" s="1616"/>
      <c r="AA16" s="1615" t="s">
        <v>6</v>
      </c>
      <c r="AB16" s="1616"/>
      <c r="AC16" s="1616"/>
      <c r="AD16" s="1616"/>
      <c r="AE16" s="1616"/>
      <c r="AF16" s="1616"/>
      <c r="AG16" s="1616"/>
      <c r="AH16" s="1616"/>
      <c r="AI16" s="1617"/>
      <c r="AJ16" s="59"/>
      <c r="AK16" s="59"/>
      <c r="AL16" s="59"/>
      <c r="AM16" s="59"/>
      <c r="AN16" s="59"/>
      <c r="AO16" s="59"/>
      <c r="AP16" s="59"/>
      <c r="AQ16" s="59"/>
      <c r="AT16" s="52" t="s">
        <v>258</v>
      </c>
    </row>
    <row r="17" spans="1:46" ht="30" customHeight="1">
      <c r="A17" s="59"/>
      <c r="B17" s="59"/>
      <c r="C17" s="1639"/>
      <c r="D17" s="1593"/>
      <c r="E17" s="1594"/>
      <c r="F17" s="1594"/>
      <c r="G17" s="1594"/>
      <c r="H17" s="1594"/>
      <c r="I17" s="1594"/>
      <c r="J17" s="1594"/>
      <c r="K17" s="1594"/>
      <c r="L17" s="1594"/>
      <c r="M17" s="1594"/>
      <c r="N17" s="1594"/>
      <c r="O17" s="1594"/>
      <c r="P17" s="1594"/>
      <c r="Q17" s="1595"/>
      <c r="R17" s="1556" t="str">
        <f>IF(OR(R14="",R14=0),"",IF(R14-R15&lt;=0,"あり","なし"))</f>
        <v/>
      </c>
      <c r="S17" s="1557"/>
      <c r="T17" s="1557"/>
      <c r="U17" s="1557"/>
      <c r="V17" s="1557"/>
      <c r="W17" s="1557"/>
      <c r="X17" s="1557"/>
      <c r="Y17" s="1557"/>
      <c r="Z17" s="1558"/>
      <c r="AA17" s="1613"/>
      <c r="AB17" s="1618"/>
      <c r="AC17" s="1618"/>
      <c r="AD17" s="1618"/>
      <c r="AE17" s="1618"/>
      <c r="AF17" s="1618"/>
      <c r="AG17" s="1618"/>
      <c r="AH17" s="1618"/>
      <c r="AI17" s="1619"/>
      <c r="AJ17" s="59"/>
      <c r="AK17" s="59"/>
      <c r="AL17" s="59"/>
      <c r="AM17" s="59"/>
      <c r="AN17" s="59"/>
      <c r="AO17" s="59"/>
      <c r="AP17" s="59"/>
      <c r="AQ17" s="59"/>
      <c r="AT17" s="52" t="s">
        <v>283</v>
      </c>
    </row>
    <row r="18" spans="1:46" ht="17.100000000000001" customHeight="1">
      <c r="A18" s="59"/>
      <c r="B18" s="59"/>
      <c r="C18" s="459" t="s">
        <v>164</v>
      </c>
      <c r="D18" s="1583" t="s">
        <v>50</v>
      </c>
      <c r="E18" s="1584"/>
      <c r="F18" s="1584"/>
      <c r="G18" s="1585"/>
      <c r="H18" s="1585"/>
      <c r="I18" s="1585"/>
      <c r="J18" s="1585"/>
      <c r="K18" s="1586"/>
      <c r="L18" s="385"/>
      <c r="M18" s="385"/>
      <c r="N18" s="385"/>
      <c r="O18" s="385"/>
      <c r="P18" s="385"/>
      <c r="Q18" s="386"/>
      <c r="R18" s="110"/>
      <c r="S18" s="1572" t="s">
        <v>4</v>
      </c>
      <c r="T18" s="1572"/>
      <c r="U18" s="1572"/>
      <c r="V18" s="1572"/>
      <c r="W18" s="1572"/>
      <c r="X18" s="1572"/>
      <c r="Y18" s="1572"/>
      <c r="Z18" s="1572"/>
      <c r="AA18" s="1572"/>
      <c r="AB18" s="1572"/>
      <c r="AC18" s="1572"/>
      <c r="AD18" s="1572"/>
      <c r="AE18" s="1572"/>
      <c r="AF18" s="1572"/>
      <c r="AG18" s="1572"/>
      <c r="AH18" s="1572"/>
      <c r="AI18" s="1573"/>
      <c r="AJ18" s="59"/>
      <c r="AK18" s="59"/>
      <c r="AL18" s="59"/>
      <c r="AM18" s="59"/>
      <c r="AN18" s="59"/>
      <c r="AO18" s="59"/>
      <c r="AP18" s="59"/>
      <c r="AQ18" s="59"/>
      <c r="AT18" s="52" t="s">
        <v>260</v>
      </c>
    </row>
    <row r="19" spans="1:46" ht="17.100000000000001" customHeight="1">
      <c r="A19" s="59"/>
      <c r="B19" s="59"/>
      <c r="C19" s="460"/>
      <c r="D19" s="1587" t="s">
        <v>165</v>
      </c>
      <c r="E19" s="1588"/>
      <c r="F19" s="1588"/>
      <c r="G19" s="1589"/>
      <c r="H19" s="1589"/>
      <c r="I19" s="1589"/>
      <c r="J19" s="1589"/>
      <c r="K19" s="1589"/>
      <c r="L19" s="1589"/>
      <c r="M19" s="1589"/>
      <c r="N19" s="1589"/>
      <c r="O19" s="1589"/>
      <c r="P19" s="1589"/>
      <c r="Q19" s="1590"/>
      <c r="R19" s="110"/>
      <c r="S19" s="1575" t="s">
        <v>367</v>
      </c>
      <c r="T19" s="1575"/>
      <c r="U19" s="1575"/>
      <c r="V19" s="1575"/>
      <c r="W19" s="1575"/>
      <c r="X19" s="1575"/>
      <c r="Y19" s="1575"/>
      <c r="Z19" s="1575"/>
      <c r="AA19" s="1575"/>
      <c r="AB19" s="1575"/>
      <c r="AC19" s="1575"/>
      <c r="AD19" s="1575"/>
      <c r="AE19" s="1575"/>
      <c r="AF19" s="1575"/>
      <c r="AG19" s="1575"/>
      <c r="AH19" s="1575"/>
      <c r="AI19" s="1576"/>
      <c r="AJ19" s="59"/>
      <c r="AK19" s="59"/>
      <c r="AL19" s="59"/>
      <c r="AM19" s="59"/>
      <c r="AN19" s="59"/>
      <c r="AO19" s="59"/>
      <c r="AP19" s="59"/>
      <c r="AQ19" s="59"/>
      <c r="AT19" s="52" t="s">
        <v>284</v>
      </c>
    </row>
    <row r="20" spans="1:46" ht="17.100000000000001" customHeight="1">
      <c r="A20" s="59"/>
      <c r="B20" s="59"/>
      <c r="C20" s="460"/>
      <c r="D20" s="1591"/>
      <c r="E20" s="1592"/>
      <c r="F20" s="1592"/>
      <c r="G20" s="1589"/>
      <c r="H20" s="1589"/>
      <c r="I20" s="1589"/>
      <c r="J20" s="1589"/>
      <c r="K20" s="1589"/>
      <c r="L20" s="1589"/>
      <c r="M20" s="1589"/>
      <c r="N20" s="1589"/>
      <c r="O20" s="1589"/>
      <c r="P20" s="1589"/>
      <c r="Q20" s="1590"/>
      <c r="R20" s="110"/>
      <c r="S20" s="1578" t="s">
        <v>3</v>
      </c>
      <c r="T20" s="1578"/>
      <c r="U20" s="1578"/>
      <c r="V20" s="1578"/>
      <c r="W20" s="1578"/>
      <c r="X20" s="1578"/>
      <c r="Y20" s="1578"/>
      <c r="Z20" s="1578"/>
      <c r="AA20" s="1578"/>
      <c r="AB20" s="1578"/>
      <c r="AC20" s="1578"/>
      <c r="AD20" s="1578"/>
      <c r="AE20" s="1578"/>
      <c r="AF20" s="1578"/>
      <c r="AG20" s="1578"/>
      <c r="AH20" s="1578"/>
      <c r="AI20" s="1579"/>
      <c r="AJ20" s="59"/>
      <c r="AK20" s="59"/>
      <c r="AL20" s="59"/>
      <c r="AM20" s="59"/>
      <c r="AN20" s="59"/>
      <c r="AO20" s="59"/>
      <c r="AP20" s="59"/>
      <c r="AQ20" s="59"/>
      <c r="AT20" s="52" t="s">
        <v>262</v>
      </c>
    </row>
    <row r="21" spans="1:46" ht="17.100000000000001" customHeight="1">
      <c r="A21" s="59"/>
      <c r="B21" s="59"/>
      <c r="C21" s="460"/>
      <c r="D21" s="1593"/>
      <c r="E21" s="1594"/>
      <c r="F21" s="1594"/>
      <c r="G21" s="1594"/>
      <c r="H21" s="1594"/>
      <c r="I21" s="1594"/>
      <c r="J21" s="1594"/>
      <c r="K21" s="1594"/>
      <c r="L21" s="1594"/>
      <c r="M21" s="1594"/>
      <c r="N21" s="1594"/>
      <c r="O21" s="1594"/>
      <c r="P21" s="1594"/>
      <c r="Q21" s="1595"/>
      <c r="R21" s="110"/>
      <c r="S21" s="1581" t="s">
        <v>368</v>
      </c>
      <c r="T21" s="1581"/>
      <c r="U21" s="1581"/>
      <c r="V21" s="1581"/>
      <c r="W21" s="1581"/>
      <c r="X21" s="1581"/>
      <c r="Y21" s="1581"/>
      <c r="Z21" s="1581"/>
      <c r="AA21" s="1581"/>
      <c r="AB21" s="1581"/>
      <c r="AC21" s="1581"/>
      <c r="AD21" s="1581"/>
      <c r="AE21" s="1581"/>
      <c r="AF21" s="1581"/>
      <c r="AG21" s="1581"/>
      <c r="AH21" s="1581"/>
      <c r="AI21" s="1582"/>
      <c r="AJ21" s="59"/>
      <c r="AK21" s="59"/>
      <c r="AL21" s="59"/>
      <c r="AM21" s="59"/>
      <c r="AN21" s="59"/>
      <c r="AO21" s="59"/>
      <c r="AP21" s="59"/>
      <c r="AQ21" s="59"/>
      <c r="AT21" s="52" t="s">
        <v>285</v>
      </c>
    </row>
    <row r="22" spans="1:46" ht="36.75" customHeight="1" thickBot="1">
      <c r="A22" s="59"/>
      <c r="B22" s="59"/>
      <c r="C22" s="461"/>
      <c r="D22" s="1620" t="s">
        <v>1</v>
      </c>
      <c r="E22" s="1621"/>
      <c r="F22" s="1621"/>
      <c r="G22" s="1622"/>
      <c r="H22" s="1622"/>
      <c r="I22" s="1622"/>
      <c r="J22" s="1622"/>
      <c r="K22" s="1622"/>
      <c r="L22" s="1622"/>
      <c r="M22" s="1622"/>
      <c r="N22" s="1622"/>
      <c r="O22" s="1622"/>
      <c r="P22" s="1622"/>
      <c r="Q22" s="1623"/>
      <c r="R22" s="1624"/>
      <c r="S22" s="1625"/>
      <c r="T22" s="1625"/>
      <c r="U22" s="1625"/>
      <c r="V22" s="1625"/>
      <c r="W22" s="1625"/>
      <c r="X22" s="1625"/>
      <c r="Y22" s="1625"/>
      <c r="Z22" s="1625"/>
      <c r="AA22" s="1625"/>
      <c r="AB22" s="1625"/>
      <c r="AC22" s="1625"/>
      <c r="AD22" s="1625"/>
      <c r="AE22" s="1625"/>
      <c r="AF22" s="1625"/>
      <c r="AG22" s="1625"/>
      <c r="AH22" s="1625"/>
      <c r="AI22" s="1626"/>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378"/>
      <c r="T23" s="378"/>
      <c r="U23" s="378"/>
      <c r="V23" s="378"/>
      <c r="W23" s="378"/>
      <c r="X23" s="378"/>
      <c r="Y23" s="378"/>
      <c r="Z23" s="378"/>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369</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381"/>
      <c r="L26" s="381"/>
      <c r="M26" s="381"/>
      <c r="N26" s="381"/>
      <c r="O26" s="381"/>
      <c r="P26" s="381"/>
      <c r="Q26" s="382"/>
      <c r="R26" s="1636"/>
      <c r="S26" s="1637"/>
      <c r="T26" s="1637"/>
      <c r="U26" s="1637"/>
      <c r="V26" s="1637"/>
      <c r="W26" s="1637"/>
      <c r="X26" s="1637"/>
      <c r="Y26" s="1637"/>
      <c r="Z26" s="1637"/>
      <c r="AA26" s="1637"/>
      <c r="AB26" s="1637"/>
      <c r="AC26" s="1637"/>
      <c r="AD26" s="1637"/>
      <c r="AE26" s="1637"/>
      <c r="AF26" s="1637"/>
      <c r="AG26" s="1637"/>
      <c r="AH26" s="1637"/>
      <c r="AI26" s="87" t="s">
        <v>12</v>
      </c>
      <c r="AJ26" s="59"/>
      <c r="AK26" s="59"/>
      <c r="AL26" s="59"/>
      <c r="AM26" s="59"/>
      <c r="AN26" s="59"/>
      <c r="AO26" s="59"/>
      <c r="AP26" s="59"/>
      <c r="AQ26" s="59"/>
      <c r="AT26" s="1" t="s">
        <v>290</v>
      </c>
    </row>
    <row r="27" spans="1:46" ht="46.5" customHeight="1">
      <c r="A27" s="59"/>
      <c r="B27" s="59"/>
      <c r="C27" s="88" t="s">
        <v>9</v>
      </c>
      <c r="D27" s="1609" t="s">
        <v>161</v>
      </c>
      <c r="E27" s="1610"/>
      <c r="F27" s="1610"/>
      <c r="G27" s="1611"/>
      <c r="H27" s="1611"/>
      <c r="I27" s="1611"/>
      <c r="J27" s="1611"/>
      <c r="K27" s="1611"/>
      <c r="L27" s="1611"/>
      <c r="M27" s="1611"/>
      <c r="N27" s="1611"/>
      <c r="O27" s="1611"/>
      <c r="P27" s="1611"/>
      <c r="Q27" s="1612"/>
      <c r="R27" s="1613"/>
      <c r="S27" s="1614"/>
      <c r="T27" s="1614"/>
      <c r="U27" s="1614"/>
      <c r="V27" s="1614"/>
      <c r="W27" s="1614"/>
      <c r="X27" s="1614"/>
      <c r="Y27" s="1614"/>
      <c r="Z27" s="1614"/>
      <c r="AA27" s="1614"/>
      <c r="AB27" s="1614"/>
      <c r="AC27" s="1614"/>
      <c r="AD27" s="1614"/>
      <c r="AE27" s="1614"/>
      <c r="AF27" s="1614"/>
      <c r="AG27" s="1614"/>
      <c r="AH27" s="1614"/>
      <c r="AI27" s="89" t="s">
        <v>12</v>
      </c>
      <c r="AJ27" s="59"/>
      <c r="AK27" s="59"/>
      <c r="AL27" s="59"/>
      <c r="AM27" s="59"/>
      <c r="AN27" s="59"/>
      <c r="AO27" s="59"/>
      <c r="AP27" s="59"/>
      <c r="AQ27" s="59"/>
      <c r="AT27" s="52"/>
    </row>
    <row r="28" spans="1:46" ht="18.75" customHeight="1">
      <c r="A28" s="59"/>
      <c r="B28" s="59"/>
      <c r="C28" s="1638" t="s">
        <v>5</v>
      </c>
      <c r="D28" s="1587" t="s">
        <v>163</v>
      </c>
      <c r="E28" s="1588"/>
      <c r="F28" s="1588"/>
      <c r="G28" s="1592"/>
      <c r="H28" s="1592"/>
      <c r="I28" s="1592"/>
      <c r="J28" s="1592"/>
      <c r="K28" s="1592"/>
      <c r="L28" s="1592"/>
      <c r="M28" s="1592"/>
      <c r="N28" s="1592"/>
      <c r="O28" s="1592"/>
      <c r="P28" s="1592"/>
      <c r="Q28" s="1590"/>
      <c r="R28" s="1615" t="s">
        <v>7</v>
      </c>
      <c r="S28" s="1616"/>
      <c r="T28" s="1616"/>
      <c r="U28" s="1616"/>
      <c r="V28" s="1616"/>
      <c r="W28" s="1616"/>
      <c r="X28" s="1616"/>
      <c r="Y28" s="1616"/>
      <c r="Z28" s="1616"/>
      <c r="AA28" s="1615" t="s">
        <v>6</v>
      </c>
      <c r="AB28" s="1616"/>
      <c r="AC28" s="1616"/>
      <c r="AD28" s="1616"/>
      <c r="AE28" s="1616"/>
      <c r="AF28" s="1616"/>
      <c r="AG28" s="1616"/>
      <c r="AH28" s="1616"/>
      <c r="AI28" s="1617"/>
      <c r="AJ28" s="59"/>
      <c r="AK28" s="59"/>
      <c r="AL28" s="59"/>
      <c r="AM28" s="59"/>
      <c r="AN28" s="59"/>
      <c r="AO28" s="59"/>
      <c r="AP28" s="59"/>
      <c r="AQ28" s="59"/>
      <c r="AT28" s="52"/>
    </row>
    <row r="29" spans="1:46" ht="30" customHeight="1">
      <c r="A29" s="59"/>
      <c r="B29" s="59"/>
      <c r="C29" s="1639"/>
      <c r="D29" s="1593"/>
      <c r="E29" s="1594"/>
      <c r="F29" s="1594"/>
      <c r="G29" s="1594"/>
      <c r="H29" s="1594"/>
      <c r="I29" s="1594"/>
      <c r="J29" s="1594"/>
      <c r="K29" s="1594"/>
      <c r="L29" s="1594"/>
      <c r="M29" s="1594"/>
      <c r="N29" s="1594"/>
      <c r="O29" s="1594"/>
      <c r="P29" s="1594"/>
      <c r="Q29" s="1595"/>
      <c r="R29" s="1556" t="str">
        <f>IF(OR(R26="",R26=0),"",IF(R26-R27&lt;=0,"あり","なし"))</f>
        <v/>
      </c>
      <c r="S29" s="1557"/>
      <c r="T29" s="1557"/>
      <c r="U29" s="1557"/>
      <c r="V29" s="1557"/>
      <c r="W29" s="1557"/>
      <c r="X29" s="1557"/>
      <c r="Y29" s="1557"/>
      <c r="Z29" s="1558"/>
      <c r="AA29" s="1613"/>
      <c r="AB29" s="1618"/>
      <c r="AC29" s="1618"/>
      <c r="AD29" s="1618"/>
      <c r="AE29" s="1618"/>
      <c r="AF29" s="1618"/>
      <c r="AG29" s="1618"/>
      <c r="AH29" s="1618"/>
      <c r="AI29" s="1619"/>
      <c r="AJ29" s="59"/>
      <c r="AK29" s="59"/>
      <c r="AL29" s="59"/>
      <c r="AM29" s="59"/>
      <c r="AN29" s="59"/>
      <c r="AO29" s="59"/>
      <c r="AP29" s="59"/>
      <c r="AQ29" s="59"/>
      <c r="AT29" s="52"/>
    </row>
    <row r="30" spans="1:46" ht="17.100000000000001" customHeight="1">
      <c r="A30" s="59"/>
      <c r="B30" s="59"/>
      <c r="C30" s="459" t="s">
        <v>51</v>
      </c>
      <c r="D30" s="1583" t="s">
        <v>50</v>
      </c>
      <c r="E30" s="1584"/>
      <c r="F30" s="1584"/>
      <c r="G30" s="1585"/>
      <c r="H30" s="1585"/>
      <c r="I30" s="1585"/>
      <c r="J30" s="1585"/>
      <c r="K30" s="1586"/>
      <c r="L30" s="385"/>
      <c r="M30" s="385"/>
      <c r="N30" s="385"/>
      <c r="O30" s="385"/>
      <c r="P30" s="385"/>
      <c r="Q30" s="386"/>
      <c r="R30" s="110"/>
      <c r="S30" s="1572" t="s">
        <v>4</v>
      </c>
      <c r="T30" s="1572"/>
      <c r="U30" s="1572"/>
      <c r="V30" s="1572"/>
      <c r="W30" s="1572"/>
      <c r="X30" s="1572"/>
      <c r="Y30" s="1572"/>
      <c r="Z30" s="1572"/>
      <c r="AA30" s="1572"/>
      <c r="AB30" s="1572"/>
      <c r="AC30" s="1572"/>
      <c r="AD30" s="1572"/>
      <c r="AE30" s="1572"/>
      <c r="AF30" s="1572"/>
      <c r="AG30" s="1572"/>
      <c r="AH30" s="1572"/>
      <c r="AI30" s="1573"/>
      <c r="AJ30" s="59"/>
      <c r="AK30" s="59"/>
      <c r="AL30" s="59"/>
      <c r="AM30" s="59"/>
      <c r="AN30" s="59"/>
      <c r="AO30" s="59"/>
      <c r="AP30" s="59"/>
      <c r="AQ30" s="59"/>
      <c r="AT30" s="52"/>
    </row>
    <row r="31" spans="1:46" ht="17.100000000000001" customHeight="1">
      <c r="A31" s="59"/>
      <c r="B31" s="59"/>
      <c r="C31" s="460"/>
      <c r="D31" s="1587" t="s">
        <v>165</v>
      </c>
      <c r="E31" s="1588"/>
      <c r="F31" s="1588"/>
      <c r="G31" s="1589"/>
      <c r="H31" s="1589"/>
      <c r="I31" s="1589"/>
      <c r="J31" s="1589"/>
      <c r="K31" s="1589"/>
      <c r="L31" s="1589"/>
      <c r="M31" s="1589"/>
      <c r="N31" s="1589"/>
      <c r="O31" s="1589"/>
      <c r="P31" s="1589"/>
      <c r="Q31" s="1590"/>
      <c r="R31" s="110"/>
      <c r="S31" s="1575" t="s">
        <v>367</v>
      </c>
      <c r="T31" s="1575"/>
      <c r="U31" s="1575"/>
      <c r="V31" s="1575"/>
      <c r="W31" s="1575"/>
      <c r="X31" s="1575"/>
      <c r="Y31" s="1575"/>
      <c r="Z31" s="1575"/>
      <c r="AA31" s="1575"/>
      <c r="AB31" s="1575"/>
      <c r="AC31" s="1575"/>
      <c r="AD31" s="1575"/>
      <c r="AE31" s="1575"/>
      <c r="AF31" s="1575"/>
      <c r="AG31" s="1575"/>
      <c r="AH31" s="1575"/>
      <c r="AI31" s="1576"/>
      <c r="AJ31" s="59"/>
      <c r="AK31" s="59"/>
      <c r="AL31" s="59"/>
      <c r="AM31" s="59"/>
      <c r="AN31" s="59"/>
      <c r="AO31" s="59"/>
      <c r="AP31" s="59"/>
      <c r="AQ31" s="59"/>
      <c r="AT31" s="52"/>
    </row>
    <row r="32" spans="1:46" ht="17.100000000000001" customHeight="1">
      <c r="A32" s="59"/>
      <c r="B32" s="59"/>
      <c r="C32" s="460"/>
      <c r="D32" s="1591"/>
      <c r="E32" s="1592"/>
      <c r="F32" s="1592"/>
      <c r="G32" s="1589"/>
      <c r="H32" s="1589"/>
      <c r="I32" s="1589"/>
      <c r="J32" s="1589"/>
      <c r="K32" s="1589"/>
      <c r="L32" s="1589"/>
      <c r="M32" s="1589"/>
      <c r="N32" s="1589"/>
      <c r="O32" s="1589"/>
      <c r="P32" s="1589"/>
      <c r="Q32" s="1590"/>
      <c r="R32" s="110"/>
      <c r="S32" s="1578" t="s">
        <v>3</v>
      </c>
      <c r="T32" s="1578"/>
      <c r="U32" s="1578"/>
      <c r="V32" s="1578"/>
      <c r="W32" s="1578"/>
      <c r="X32" s="1578"/>
      <c r="Y32" s="1578"/>
      <c r="Z32" s="1578"/>
      <c r="AA32" s="1578"/>
      <c r="AB32" s="1578"/>
      <c r="AC32" s="1578"/>
      <c r="AD32" s="1578"/>
      <c r="AE32" s="1578"/>
      <c r="AF32" s="1578"/>
      <c r="AG32" s="1578"/>
      <c r="AH32" s="1578"/>
      <c r="AI32" s="1579"/>
      <c r="AJ32" s="59"/>
      <c r="AK32" s="59"/>
      <c r="AL32" s="59"/>
      <c r="AM32" s="59"/>
      <c r="AN32" s="59"/>
      <c r="AO32" s="59"/>
      <c r="AP32" s="59"/>
      <c r="AQ32" s="59"/>
      <c r="AT32" s="52"/>
    </row>
    <row r="33" spans="1:46" ht="17.100000000000001" customHeight="1">
      <c r="A33" s="59"/>
      <c r="B33" s="59"/>
      <c r="C33" s="460"/>
      <c r="D33" s="1593"/>
      <c r="E33" s="1594"/>
      <c r="F33" s="1594"/>
      <c r="G33" s="1594"/>
      <c r="H33" s="1594"/>
      <c r="I33" s="1594"/>
      <c r="J33" s="1594"/>
      <c r="K33" s="1594"/>
      <c r="L33" s="1594"/>
      <c r="M33" s="1594"/>
      <c r="N33" s="1594"/>
      <c r="O33" s="1594"/>
      <c r="P33" s="1594"/>
      <c r="Q33" s="1595"/>
      <c r="R33" s="110"/>
      <c r="S33" s="1581" t="s">
        <v>368</v>
      </c>
      <c r="T33" s="1581"/>
      <c r="U33" s="1581"/>
      <c r="V33" s="1581"/>
      <c r="W33" s="1581"/>
      <c r="X33" s="1581"/>
      <c r="Y33" s="1581"/>
      <c r="Z33" s="1581"/>
      <c r="AA33" s="1581"/>
      <c r="AB33" s="1581"/>
      <c r="AC33" s="1581"/>
      <c r="AD33" s="1581"/>
      <c r="AE33" s="1581"/>
      <c r="AF33" s="1581"/>
      <c r="AG33" s="1581"/>
      <c r="AH33" s="1581"/>
      <c r="AI33" s="1582"/>
      <c r="AJ33" s="59"/>
      <c r="AK33" s="59"/>
      <c r="AL33" s="59"/>
      <c r="AM33" s="59"/>
      <c r="AN33" s="59"/>
      <c r="AO33" s="59"/>
      <c r="AP33" s="59"/>
      <c r="AQ33" s="59"/>
      <c r="AT33" s="52"/>
    </row>
    <row r="34" spans="1:46" ht="36.75" customHeight="1" thickBot="1">
      <c r="A34" s="59"/>
      <c r="B34" s="59"/>
      <c r="C34" s="461"/>
      <c r="D34" s="1620" t="s">
        <v>1</v>
      </c>
      <c r="E34" s="1621"/>
      <c r="F34" s="1621"/>
      <c r="G34" s="1622"/>
      <c r="H34" s="1622"/>
      <c r="I34" s="1622"/>
      <c r="J34" s="1622"/>
      <c r="K34" s="1622"/>
      <c r="L34" s="1622"/>
      <c r="M34" s="1622"/>
      <c r="N34" s="1622"/>
      <c r="O34" s="1622"/>
      <c r="P34" s="1622"/>
      <c r="Q34" s="1623"/>
      <c r="R34" s="1654"/>
      <c r="S34" s="1655"/>
      <c r="T34" s="1655"/>
      <c r="U34" s="1655"/>
      <c r="V34" s="1655"/>
      <c r="W34" s="1655"/>
      <c r="X34" s="1655"/>
      <c r="Y34" s="1655"/>
      <c r="Z34" s="1655"/>
      <c r="AA34" s="1655"/>
      <c r="AB34" s="1655"/>
      <c r="AC34" s="1655"/>
      <c r="AD34" s="1655"/>
      <c r="AE34" s="1655"/>
      <c r="AF34" s="1655"/>
      <c r="AG34" s="1655"/>
      <c r="AH34" s="1655"/>
      <c r="AI34" s="1656"/>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378"/>
      <c r="T35" s="378"/>
      <c r="U35" s="378"/>
      <c r="V35" s="378"/>
      <c r="W35" s="378"/>
      <c r="X35" s="378"/>
      <c r="Y35" s="378"/>
      <c r="Z35" s="378"/>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378"/>
      <c r="T36" s="378"/>
      <c r="U36" s="378"/>
      <c r="V36" s="378"/>
      <c r="W36" s="378"/>
      <c r="X36" s="378"/>
      <c r="Y36" s="378"/>
      <c r="Z36" s="378"/>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600" t="s">
        <v>44</v>
      </c>
      <c r="E37" s="1601"/>
      <c r="F37" s="1601"/>
      <c r="G37" s="1601"/>
      <c r="H37" s="1601"/>
      <c r="I37" s="1601"/>
      <c r="J37" s="1601"/>
      <c r="K37" s="1601"/>
      <c r="L37" s="1601"/>
      <c r="M37" s="1601"/>
      <c r="N37" s="1601"/>
      <c r="O37" s="1601"/>
      <c r="P37" s="1601"/>
      <c r="Q37" s="1602"/>
      <c r="R37" s="1603" t="s">
        <v>167</v>
      </c>
      <c r="S37" s="1604"/>
      <c r="T37" s="388">
        <f>⑤入力シート2!I2</f>
        <v>0</v>
      </c>
      <c r="U37" s="387" t="s">
        <v>168</v>
      </c>
      <c r="V37" s="1604" t="s">
        <v>169</v>
      </c>
      <c r="W37" s="1604"/>
      <c r="X37" s="388">
        <f>⑤入力シート2!L2</f>
        <v>0</v>
      </c>
      <c r="Y37" s="387" t="s">
        <v>168</v>
      </c>
      <c r="Z37" s="1604" t="s">
        <v>231</v>
      </c>
      <c r="AA37" s="1604"/>
      <c r="AB37" s="389">
        <f>⑤入力シート2!O2</f>
        <v>0</v>
      </c>
      <c r="AC37" s="390" t="s">
        <v>170</v>
      </c>
      <c r="AD37" s="391"/>
      <c r="AE37" s="391"/>
      <c r="AF37" s="391"/>
      <c r="AG37" s="391"/>
      <c r="AH37" s="391"/>
      <c r="AI37" s="391"/>
      <c r="AJ37" s="59"/>
      <c r="AK37" s="59"/>
      <c r="AL37" s="59"/>
      <c r="AM37" s="59"/>
      <c r="AN37" s="59"/>
      <c r="AO37" s="59"/>
      <c r="AP37" s="59"/>
      <c r="AQ37" s="59"/>
      <c r="AT37" s="1"/>
    </row>
    <row r="38" spans="1:46" s="2" customFormat="1" ht="10.5" customHeight="1">
      <c r="A38" s="59"/>
      <c r="B38" s="59"/>
      <c r="C38" s="392"/>
      <c r="D38" s="393"/>
      <c r="E38" s="394"/>
      <c r="F38" s="394"/>
      <c r="G38" s="394"/>
      <c r="H38" s="394"/>
      <c r="I38" s="394"/>
      <c r="J38" s="394"/>
      <c r="K38" s="394"/>
      <c r="L38" s="394"/>
      <c r="M38" s="394"/>
      <c r="N38" s="394"/>
      <c r="O38" s="394"/>
      <c r="P38" s="394"/>
      <c r="Q38" s="395"/>
      <c r="R38" s="1652"/>
      <c r="S38" s="1653"/>
      <c r="T38" s="1653"/>
      <c r="U38" s="1653"/>
      <c r="V38" s="1653"/>
      <c r="W38" s="1653"/>
      <c r="X38" s="1653"/>
      <c r="Y38" s="1653"/>
      <c r="Z38" s="1653"/>
      <c r="AA38" s="1653"/>
      <c r="AB38" s="1653"/>
      <c r="AC38" s="1653"/>
      <c r="AD38" s="1653"/>
      <c r="AE38" s="1653"/>
      <c r="AF38" s="1653"/>
      <c r="AG38" s="1653"/>
      <c r="AH38" s="1653"/>
      <c r="AI38" s="447"/>
      <c r="AJ38" s="59"/>
      <c r="AK38" s="59"/>
      <c r="AL38" s="59"/>
      <c r="AM38" s="59"/>
      <c r="AN38" s="59"/>
      <c r="AO38" s="59"/>
      <c r="AP38" s="59"/>
      <c r="AQ38" s="59"/>
      <c r="AT38" s="1"/>
    </row>
    <row r="39" spans="1:46" s="2" customFormat="1" ht="18" customHeight="1">
      <c r="A39" s="59"/>
      <c r="B39" s="59"/>
      <c r="C39" s="392"/>
      <c r="D39" s="393"/>
      <c r="E39" s="395"/>
      <c r="F39" s="1658" t="s">
        <v>514</v>
      </c>
      <c r="G39" s="1659"/>
      <c r="H39" s="1659"/>
      <c r="I39" s="1659"/>
      <c r="J39" s="1659"/>
      <c r="K39" s="1659"/>
      <c r="L39" s="1659"/>
      <c r="M39" s="1659"/>
      <c r="N39" s="1659"/>
      <c r="O39" s="1659"/>
      <c r="P39" s="1659"/>
      <c r="Q39" s="1660"/>
      <c r="R39" s="1598"/>
      <c r="S39" s="1598"/>
      <c r="T39" s="1598"/>
      <c r="U39" s="1598"/>
      <c r="V39" s="1598"/>
      <c r="W39" s="1598"/>
      <c r="X39" s="1598"/>
      <c r="Y39" s="1598"/>
      <c r="Z39" s="1598"/>
      <c r="AA39" s="1598"/>
      <c r="AB39" s="1598"/>
      <c r="AC39" s="1598"/>
      <c r="AD39" s="1598"/>
      <c r="AE39" s="1598"/>
      <c r="AF39" s="1598"/>
      <c r="AG39" s="1598"/>
      <c r="AH39" s="1598"/>
      <c r="AI39" s="107" t="s">
        <v>12</v>
      </c>
      <c r="AJ39" s="59"/>
      <c r="AK39" s="59"/>
      <c r="AL39" s="59"/>
      <c r="AM39" s="59"/>
      <c r="AN39" s="59"/>
      <c r="AO39" s="59"/>
      <c r="AP39" s="59"/>
      <c r="AQ39" s="59"/>
      <c r="AT39" s="1"/>
    </row>
    <row r="40" spans="1:46" s="2" customFormat="1" ht="18" customHeight="1">
      <c r="A40" s="59"/>
      <c r="B40" s="59"/>
      <c r="C40" s="392"/>
      <c r="D40" s="393"/>
      <c r="E40" s="395"/>
      <c r="F40" s="1661" t="s">
        <v>513</v>
      </c>
      <c r="G40" s="1662"/>
      <c r="H40" s="1662"/>
      <c r="I40" s="1662"/>
      <c r="J40" s="1662"/>
      <c r="K40" s="1662"/>
      <c r="L40" s="1662"/>
      <c r="M40" s="1662"/>
      <c r="N40" s="1662"/>
      <c r="O40" s="1662"/>
      <c r="P40" s="1662"/>
      <c r="Q40" s="1663"/>
      <c r="R40" s="1664">
        <f>IF(AND(④第７号様式添付書類２!E14="",④第７号様式添付書類２!G14=""),R39,R39-⑧第７号様式!R72+⑧第７号様式!R74)</f>
        <v>0</v>
      </c>
      <c r="S40" s="1664"/>
      <c r="T40" s="1664"/>
      <c r="U40" s="1664"/>
      <c r="V40" s="1664"/>
      <c r="W40" s="1664"/>
      <c r="X40" s="1664"/>
      <c r="Y40" s="1664"/>
      <c r="Z40" s="1664"/>
      <c r="AA40" s="1664"/>
      <c r="AB40" s="1664"/>
      <c r="AC40" s="1664"/>
      <c r="AD40" s="1664"/>
      <c r="AE40" s="1664"/>
      <c r="AF40" s="1664"/>
      <c r="AG40" s="1664"/>
      <c r="AH40" s="1664"/>
      <c r="AI40" s="447" t="s">
        <v>12</v>
      </c>
      <c r="AJ40" s="59"/>
      <c r="AK40" s="59"/>
      <c r="AL40" s="59"/>
      <c r="AM40" s="59"/>
      <c r="AN40" s="59"/>
      <c r="AO40" s="59"/>
      <c r="AP40" s="59"/>
      <c r="AQ40" s="59"/>
      <c r="AT40" s="1"/>
    </row>
    <row r="41" spans="1:46" s="2" customFormat="1" ht="18" customHeight="1">
      <c r="A41" s="59"/>
      <c r="B41" s="59"/>
      <c r="C41" s="392"/>
      <c r="D41" s="393"/>
      <c r="E41" s="394"/>
      <c r="F41" s="1596" t="s">
        <v>160</v>
      </c>
      <c r="G41" s="1596"/>
      <c r="H41" s="1596"/>
      <c r="I41" s="1596"/>
      <c r="J41" s="1596"/>
      <c r="K41" s="1596"/>
      <c r="L41" s="1596"/>
      <c r="M41" s="1596"/>
      <c r="N41" s="1596"/>
      <c r="O41" s="1596"/>
      <c r="P41" s="1596"/>
      <c r="Q41" s="1596"/>
      <c r="R41" s="1597"/>
      <c r="S41" s="1598"/>
      <c r="T41" s="1598"/>
      <c r="U41" s="1598"/>
      <c r="V41" s="1598"/>
      <c r="W41" s="1598"/>
      <c r="X41" s="1598"/>
      <c r="Y41" s="1598"/>
      <c r="Z41" s="1598"/>
      <c r="AA41" s="1598"/>
      <c r="AB41" s="1598"/>
      <c r="AC41" s="1598"/>
      <c r="AD41" s="1598"/>
      <c r="AE41" s="1598"/>
      <c r="AF41" s="1598"/>
      <c r="AG41" s="1598"/>
      <c r="AH41" s="1598"/>
      <c r="AI41" s="107" t="s">
        <v>12</v>
      </c>
      <c r="AJ41" s="59"/>
      <c r="AK41" s="59"/>
      <c r="AL41" s="59"/>
      <c r="AM41" s="59"/>
      <c r="AN41" s="59"/>
      <c r="AO41" s="59"/>
      <c r="AP41" s="59"/>
      <c r="AQ41" s="59"/>
    </row>
    <row r="42" spans="1:46" s="2" customFormat="1" ht="33.950000000000003" customHeight="1">
      <c r="A42" s="59"/>
      <c r="B42" s="59"/>
      <c r="C42" s="392"/>
      <c r="D42" s="396"/>
      <c r="E42" s="1599" t="s">
        <v>43</v>
      </c>
      <c r="F42" s="1526"/>
      <c r="G42" s="1526"/>
      <c r="H42" s="1526"/>
      <c r="I42" s="1526"/>
      <c r="J42" s="1526"/>
      <c r="K42" s="1526"/>
      <c r="L42" s="1526"/>
      <c r="M42" s="1526"/>
      <c r="N42" s="1526"/>
      <c r="O42" s="1526"/>
      <c r="P42" s="1526"/>
      <c r="Q42" s="1527"/>
      <c r="R42" s="1497"/>
      <c r="S42" s="1498"/>
      <c r="T42" s="1498"/>
      <c r="U42" s="1498"/>
      <c r="V42" s="1498"/>
      <c r="W42" s="1498"/>
      <c r="X42" s="1498"/>
      <c r="Y42" s="1498"/>
      <c r="Z42" s="1498"/>
      <c r="AA42" s="1498"/>
      <c r="AB42" s="1498"/>
      <c r="AC42" s="1498"/>
      <c r="AD42" s="1498"/>
      <c r="AE42" s="1498"/>
      <c r="AF42" s="1498"/>
      <c r="AG42" s="1498"/>
      <c r="AH42" s="1498"/>
      <c r="AI42" s="447"/>
      <c r="AJ42" s="59"/>
      <c r="AK42" s="59"/>
      <c r="AL42" s="59"/>
      <c r="AM42" s="59"/>
      <c r="AN42" s="59"/>
      <c r="AO42" s="59"/>
      <c r="AP42" s="59"/>
      <c r="AQ42" s="59"/>
    </row>
    <row r="43" spans="1:46" s="2" customFormat="1" ht="17.25" customHeight="1">
      <c r="A43" s="59"/>
      <c r="B43" s="59"/>
      <c r="C43" s="392"/>
      <c r="D43" s="397"/>
      <c r="E43" s="398"/>
      <c r="F43" s="1658" t="s">
        <v>514</v>
      </c>
      <c r="G43" s="1659"/>
      <c r="H43" s="1659"/>
      <c r="I43" s="1659"/>
      <c r="J43" s="1659"/>
      <c r="K43" s="1659"/>
      <c r="L43" s="1659"/>
      <c r="M43" s="1659"/>
      <c r="N43" s="1659"/>
      <c r="O43" s="1659"/>
      <c r="P43" s="1659"/>
      <c r="Q43" s="1660"/>
      <c r="R43" s="1598"/>
      <c r="S43" s="1598"/>
      <c r="T43" s="1598"/>
      <c r="U43" s="1598"/>
      <c r="V43" s="1598"/>
      <c r="W43" s="1598"/>
      <c r="X43" s="1598"/>
      <c r="Y43" s="1598"/>
      <c r="Z43" s="1598"/>
      <c r="AA43" s="1598"/>
      <c r="AB43" s="1598"/>
      <c r="AC43" s="1598"/>
      <c r="AD43" s="1598"/>
      <c r="AE43" s="1598"/>
      <c r="AF43" s="1598"/>
      <c r="AG43" s="1598"/>
      <c r="AH43" s="1598"/>
      <c r="AI43" s="107" t="s">
        <v>12</v>
      </c>
      <c r="AJ43" s="59"/>
      <c r="AK43" s="59"/>
      <c r="AL43" s="59"/>
      <c r="AM43" s="59"/>
      <c r="AN43" s="59"/>
      <c r="AO43" s="59"/>
      <c r="AP43" s="59"/>
      <c r="AQ43" s="59"/>
    </row>
    <row r="44" spans="1:46" s="2" customFormat="1" ht="18" customHeight="1">
      <c r="A44" s="59"/>
      <c r="B44" s="59"/>
      <c r="C44" s="392"/>
      <c r="D44" s="397"/>
      <c r="E44" s="399"/>
      <c r="F44" s="1661" t="s">
        <v>513</v>
      </c>
      <c r="G44" s="1662"/>
      <c r="H44" s="1662"/>
      <c r="I44" s="1662"/>
      <c r="J44" s="1662"/>
      <c r="K44" s="1662"/>
      <c r="L44" s="1662"/>
      <c r="M44" s="1662"/>
      <c r="N44" s="1662"/>
      <c r="O44" s="1662"/>
      <c r="P44" s="1662"/>
      <c r="Q44" s="1663"/>
      <c r="R44" s="1664">
        <f>IF(AND(④第７号様式添付書類２!F14="",④第７号様式添付書類２!H14=""),R43,R43-⑧第７号様式!R73+⑧第７号様式!R75)</f>
        <v>0</v>
      </c>
      <c r="S44" s="1664"/>
      <c r="T44" s="1664"/>
      <c r="U44" s="1664"/>
      <c r="V44" s="1664"/>
      <c r="W44" s="1664"/>
      <c r="X44" s="1664"/>
      <c r="Y44" s="1664"/>
      <c r="Z44" s="1664"/>
      <c r="AA44" s="1664"/>
      <c r="AB44" s="1664"/>
      <c r="AC44" s="1664"/>
      <c r="AD44" s="1664"/>
      <c r="AE44" s="1664"/>
      <c r="AF44" s="1664"/>
      <c r="AG44" s="1664"/>
      <c r="AH44" s="1664"/>
      <c r="AI44" s="447" t="s">
        <v>12</v>
      </c>
      <c r="AJ44" s="59"/>
      <c r="AK44" s="59"/>
      <c r="AL44" s="59"/>
      <c r="AM44" s="59"/>
      <c r="AN44" s="59"/>
      <c r="AO44" s="59"/>
      <c r="AP44" s="59"/>
      <c r="AQ44" s="59"/>
    </row>
    <row r="45" spans="1:46" s="2" customFormat="1" ht="18" customHeight="1">
      <c r="A45" s="59"/>
      <c r="B45" s="59"/>
      <c r="C45" s="392"/>
      <c r="D45" s="397"/>
      <c r="E45" s="400"/>
      <c r="F45" s="1596" t="s">
        <v>160</v>
      </c>
      <c r="G45" s="1596"/>
      <c r="H45" s="1596"/>
      <c r="I45" s="1596"/>
      <c r="J45" s="1596"/>
      <c r="K45" s="1596"/>
      <c r="L45" s="1596"/>
      <c r="M45" s="1596"/>
      <c r="N45" s="1596"/>
      <c r="O45" s="1596"/>
      <c r="P45" s="1596"/>
      <c r="Q45" s="1596"/>
      <c r="R45" s="1597"/>
      <c r="S45" s="1598"/>
      <c r="T45" s="1598"/>
      <c r="U45" s="1598"/>
      <c r="V45" s="1598"/>
      <c r="W45" s="1598"/>
      <c r="X45" s="1598"/>
      <c r="Y45" s="1598"/>
      <c r="Z45" s="1598"/>
      <c r="AA45" s="1598"/>
      <c r="AB45" s="1598"/>
      <c r="AC45" s="1598"/>
      <c r="AD45" s="1598"/>
      <c r="AE45" s="1598"/>
      <c r="AF45" s="1598"/>
      <c r="AG45" s="1598"/>
      <c r="AH45" s="1598"/>
      <c r="AI45" s="107" t="s">
        <v>12</v>
      </c>
      <c r="AJ45" s="59"/>
      <c r="AK45" s="59"/>
      <c r="AL45" s="59"/>
      <c r="AM45" s="59"/>
      <c r="AN45" s="59"/>
      <c r="AO45" s="59"/>
      <c r="AP45" s="59"/>
      <c r="AQ45" s="59"/>
    </row>
    <row r="46" spans="1:46" ht="17.100000000000001" customHeight="1" thickBot="1">
      <c r="A46" s="59"/>
      <c r="B46" s="59"/>
      <c r="C46" s="90" t="s">
        <v>5</v>
      </c>
      <c r="D46" s="1607" t="s">
        <v>39</v>
      </c>
      <c r="E46" s="1607"/>
      <c r="F46" s="1608"/>
      <c r="G46" s="1608"/>
      <c r="H46" s="1608"/>
      <c r="I46" s="1608"/>
      <c r="J46" s="1608"/>
      <c r="K46" s="1608"/>
      <c r="L46" s="1608"/>
      <c r="M46" s="1608"/>
      <c r="N46" s="1608"/>
      <c r="O46" s="1608"/>
      <c r="P46" s="1608"/>
      <c r="Q46" s="1608"/>
      <c r="R46" s="1605" t="str">
        <f>①入力シート!C12</f>
        <v>令和２年４月</v>
      </c>
      <c r="S46" s="1606"/>
      <c r="T46" s="1606"/>
      <c r="U46" s="1606"/>
      <c r="V46" s="1606"/>
      <c r="W46" s="1606"/>
      <c r="X46" s="1606"/>
      <c r="Y46" s="1606"/>
      <c r="Z46" s="1606" t="s">
        <v>344</v>
      </c>
      <c r="AA46" s="1606"/>
      <c r="AB46" s="1606" t="str">
        <f>①入力シート!E12</f>
        <v>令和３年３月</v>
      </c>
      <c r="AC46" s="1606"/>
      <c r="AD46" s="1606"/>
      <c r="AE46" s="1606"/>
      <c r="AF46" s="1606"/>
      <c r="AG46" s="1606"/>
      <c r="AH46" s="1606"/>
      <c r="AI46" s="1657"/>
      <c r="AJ46" s="59"/>
      <c r="AK46" s="59"/>
      <c r="AL46" s="59"/>
      <c r="AM46" s="59"/>
      <c r="AN46" s="59"/>
      <c r="AO46" s="59"/>
      <c r="AP46" s="59"/>
      <c r="AQ46" s="59"/>
      <c r="AT46" s="2"/>
    </row>
    <row r="47" spans="1:46" s="2" customFormat="1" ht="45" customHeight="1">
      <c r="A47" s="59"/>
      <c r="B47" s="59"/>
      <c r="C47" s="401" t="s">
        <v>171</v>
      </c>
      <c r="D47" s="1665" t="s">
        <v>387</v>
      </c>
      <c r="E47" s="1665"/>
      <c r="F47" s="1665"/>
      <c r="G47" s="1665"/>
      <c r="H47" s="1665"/>
      <c r="I47" s="1665"/>
      <c r="J47" s="1665"/>
      <c r="K47" s="1665"/>
      <c r="L47" s="1665"/>
      <c r="M47" s="1665"/>
      <c r="N47" s="1665"/>
      <c r="O47" s="1665"/>
      <c r="P47" s="1665"/>
      <c r="Q47" s="1665"/>
      <c r="R47" s="1665"/>
      <c r="S47" s="1665"/>
      <c r="T47" s="1665"/>
      <c r="U47" s="1665"/>
      <c r="V47" s="1665"/>
      <c r="W47" s="1665"/>
      <c r="X47" s="1665"/>
      <c r="Y47" s="1665"/>
      <c r="Z47" s="1665"/>
      <c r="AA47" s="1665"/>
      <c r="AB47" s="1665"/>
      <c r="AC47" s="1665"/>
      <c r="AD47" s="1665"/>
      <c r="AE47" s="1665"/>
      <c r="AF47" s="1665"/>
      <c r="AG47" s="1665"/>
      <c r="AH47" s="1665"/>
      <c r="AI47" s="1665"/>
      <c r="AJ47" s="59"/>
      <c r="AK47" s="59"/>
      <c r="AL47" s="59"/>
      <c r="AM47" s="59"/>
      <c r="AN47" s="59"/>
      <c r="AO47" s="59"/>
      <c r="AP47" s="59"/>
      <c r="AQ47" s="59"/>
    </row>
    <row r="48" spans="1:46" s="4" customFormat="1" ht="17.100000000000001" customHeight="1">
      <c r="A48" s="61"/>
      <c r="B48" s="61"/>
      <c r="C48" s="202"/>
      <c r="D48" s="402"/>
      <c r="E48" s="402"/>
      <c r="F48" s="402"/>
      <c r="G48" s="402"/>
      <c r="H48" s="402"/>
      <c r="I48" s="402"/>
      <c r="J48" s="402"/>
      <c r="K48" s="402"/>
      <c r="L48" s="402"/>
      <c r="M48" s="402"/>
      <c r="N48" s="402"/>
      <c r="O48" s="402"/>
      <c r="P48" s="402"/>
      <c r="Q48" s="402"/>
      <c r="R48" s="202"/>
      <c r="S48" s="202"/>
      <c r="T48" s="202"/>
      <c r="U48" s="202"/>
      <c r="V48" s="202"/>
      <c r="W48" s="202"/>
      <c r="X48" s="202"/>
      <c r="Y48" s="202"/>
      <c r="Z48" s="202"/>
      <c r="AA48" s="202"/>
      <c r="AB48" s="202"/>
      <c r="AC48" s="202"/>
      <c r="AD48" s="202"/>
      <c r="AE48" s="202"/>
      <c r="AF48" s="202"/>
      <c r="AG48" s="202"/>
      <c r="AH48" s="202"/>
      <c r="AI48" s="202"/>
      <c r="AJ48" s="61"/>
      <c r="AK48" s="61"/>
      <c r="AL48" s="61"/>
      <c r="AM48" s="61"/>
      <c r="AN48" s="61"/>
      <c r="AO48" s="61"/>
      <c r="AP48" s="61"/>
      <c r="AQ48" s="61"/>
      <c r="AT48" s="1"/>
    </row>
    <row r="49" spans="1:46" s="4" customFormat="1" ht="17.100000000000001" customHeight="1" thickBot="1">
      <c r="A49" s="61"/>
      <c r="B49" s="315" t="s">
        <v>370</v>
      </c>
      <c r="C49" s="83"/>
      <c r="D49" s="402"/>
      <c r="E49" s="402"/>
      <c r="F49" s="402"/>
      <c r="G49" s="402"/>
      <c r="H49" s="402"/>
      <c r="I49" s="402"/>
      <c r="J49" s="402"/>
      <c r="K49" s="402"/>
      <c r="L49" s="402"/>
      <c r="M49" s="402"/>
      <c r="N49" s="402"/>
      <c r="O49" s="402"/>
      <c r="P49" s="402"/>
      <c r="Q49" s="402"/>
      <c r="R49" s="202"/>
      <c r="S49" s="202"/>
      <c r="T49" s="202"/>
      <c r="U49" s="202"/>
      <c r="V49" s="202"/>
      <c r="W49" s="202"/>
      <c r="X49" s="202"/>
      <c r="Y49" s="202"/>
      <c r="Z49" s="202"/>
      <c r="AA49" s="202"/>
      <c r="AB49" s="202"/>
      <c r="AC49" s="202"/>
      <c r="AD49" s="202"/>
      <c r="AE49" s="202"/>
      <c r="AF49" s="202"/>
      <c r="AG49" s="202"/>
      <c r="AH49" s="202"/>
      <c r="AI49" s="202"/>
      <c r="AJ49" s="61"/>
      <c r="AK49" s="61"/>
      <c r="AL49" s="61"/>
      <c r="AM49" s="61"/>
      <c r="AN49" s="61"/>
      <c r="AO49" s="61"/>
      <c r="AP49" s="61"/>
      <c r="AQ49" s="61"/>
      <c r="AT49" s="2"/>
    </row>
    <row r="50" spans="1:46" ht="33.950000000000003" customHeight="1">
      <c r="A50" s="59"/>
      <c r="B50" s="59"/>
      <c r="C50" s="403" t="s">
        <v>172</v>
      </c>
      <c r="D50" s="1509" t="s">
        <v>35</v>
      </c>
      <c r="E50" s="1510"/>
      <c r="F50" s="1510"/>
      <c r="G50" s="1510"/>
      <c r="H50" s="1510"/>
      <c r="I50" s="1510"/>
      <c r="J50" s="1510"/>
      <c r="K50" s="1510"/>
      <c r="L50" s="1510"/>
      <c r="M50" s="1510"/>
      <c r="N50" s="1510"/>
      <c r="O50" s="1510"/>
      <c r="P50" s="1510"/>
      <c r="Q50" s="1511"/>
      <c r="R50" s="1512">
        <f ca="1">IFERROR(ROUNDDOWN(R51+R58,-3),0)</f>
        <v>0</v>
      </c>
      <c r="S50" s="1513"/>
      <c r="T50" s="1513"/>
      <c r="U50" s="1513"/>
      <c r="V50" s="1513"/>
      <c r="W50" s="1513"/>
      <c r="X50" s="1513"/>
      <c r="Y50" s="1513"/>
      <c r="Z50" s="1513"/>
      <c r="AA50" s="1513"/>
      <c r="AB50" s="1513"/>
      <c r="AC50" s="1513"/>
      <c r="AD50" s="1513"/>
      <c r="AE50" s="1513"/>
      <c r="AF50" s="1513"/>
      <c r="AG50" s="1513"/>
      <c r="AH50" s="1513"/>
      <c r="AI50" s="446" t="s">
        <v>12</v>
      </c>
      <c r="AJ50" s="59"/>
      <c r="AK50" s="59"/>
      <c r="AL50" s="59"/>
      <c r="AM50" s="59"/>
      <c r="AN50" s="59"/>
      <c r="AO50" s="59"/>
      <c r="AP50" s="59"/>
      <c r="AQ50" s="59"/>
      <c r="AT50" s="4"/>
    </row>
    <row r="51" spans="1:46" ht="17.100000000000001" customHeight="1">
      <c r="A51" s="59"/>
      <c r="B51" s="59"/>
      <c r="C51" s="392"/>
      <c r="D51" s="61"/>
      <c r="E51" s="61"/>
      <c r="F51" s="404" t="s">
        <v>173</v>
      </c>
      <c r="G51" s="405"/>
      <c r="H51" s="405"/>
      <c r="I51" s="405"/>
      <c r="J51" s="405"/>
      <c r="K51" s="405"/>
      <c r="L51" s="405"/>
      <c r="M51" s="405"/>
      <c r="N51" s="405"/>
      <c r="O51" s="405"/>
      <c r="P51" s="405"/>
      <c r="Q51" s="406"/>
      <c r="R51" s="1514">
        <f ca="1">IFERROR(R52-R53-R54-R57,0)</f>
        <v>0</v>
      </c>
      <c r="S51" s="1515"/>
      <c r="T51" s="1515"/>
      <c r="U51" s="1515"/>
      <c r="V51" s="1515"/>
      <c r="W51" s="1515"/>
      <c r="X51" s="1515"/>
      <c r="Y51" s="1515"/>
      <c r="Z51" s="1515"/>
      <c r="AA51" s="1515"/>
      <c r="AB51" s="1515"/>
      <c r="AC51" s="1515"/>
      <c r="AD51" s="1515"/>
      <c r="AE51" s="1515"/>
      <c r="AF51" s="1515"/>
      <c r="AG51" s="1515"/>
      <c r="AH51" s="1515"/>
      <c r="AI51" s="444" t="s">
        <v>12</v>
      </c>
      <c r="AJ51" s="59"/>
      <c r="AK51" s="59"/>
      <c r="AL51" s="59"/>
      <c r="AM51" s="59"/>
      <c r="AN51" s="59"/>
      <c r="AO51" s="59"/>
      <c r="AP51" s="59"/>
      <c r="AQ51" s="59"/>
      <c r="AT51" s="4"/>
    </row>
    <row r="52" spans="1:46" ht="59.25" customHeight="1">
      <c r="A52" s="59"/>
      <c r="B52" s="59"/>
      <c r="C52" s="392"/>
      <c r="D52" s="61"/>
      <c r="E52" s="61"/>
      <c r="F52" s="407"/>
      <c r="G52" s="1516" t="s">
        <v>174</v>
      </c>
      <c r="H52" s="1517"/>
      <c r="I52" s="1517"/>
      <c r="J52" s="1517"/>
      <c r="K52" s="1517"/>
      <c r="L52" s="1517"/>
      <c r="M52" s="1517"/>
      <c r="N52" s="1517"/>
      <c r="O52" s="1517"/>
      <c r="P52" s="1517"/>
      <c r="Q52" s="1518"/>
      <c r="R52" s="1497">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498"/>
      <c r="T52" s="1498"/>
      <c r="U52" s="1498"/>
      <c r="V52" s="1498"/>
      <c r="W52" s="1498"/>
      <c r="X52" s="1498"/>
      <c r="Y52" s="1498"/>
      <c r="Z52" s="1498"/>
      <c r="AA52" s="1498"/>
      <c r="AB52" s="1498"/>
      <c r="AC52" s="1498"/>
      <c r="AD52" s="1498"/>
      <c r="AE52" s="1498"/>
      <c r="AF52" s="1498"/>
      <c r="AG52" s="1498"/>
      <c r="AH52" s="1498"/>
      <c r="AI52" s="444" t="s">
        <v>12</v>
      </c>
      <c r="AJ52" s="59"/>
      <c r="AK52" s="59"/>
      <c r="AL52" s="59"/>
      <c r="AM52" s="59"/>
      <c r="AN52" s="59"/>
      <c r="AO52" s="59"/>
      <c r="AP52" s="59"/>
      <c r="AQ52" s="59"/>
    </row>
    <row r="53" spans="1:46" ht="33.75" customHeight="1">
      <c r="A53" s="59"/>
      <c r="B53" s="59"/>
      <c r="C53" s="392"/>
      <c r="D53" s="61"/>
      <c r="E53" s="61"/>
      <c r="F53" s="407"/>
      <c r="G53" s="1516" t="s">
        <v>175</v>
      </c>
      <c r="H53" s="1517"/>
      <c r="I53" s="1517"/>
      <c r="J53" s="1517"/>
      <c r="K53" s="1517"/>
      <c r="L53" s="1517"/>
      <c r="M53" s="1517"/>
      <c r="N53" s="1517"/>
      <c r="O53" s="1517"/>
      <c r="P53" s="1517"/>
      <c r="Q53" s="1518"/>
      <c r="R53" s="1497">
        <v>0</v>
      </c>
      <c r="S53" s="1498"/>
      <c r="T53" s="1498"/>
      <c r="U53" s="1498"/>
      <c r="V53" s="1498"/>
      <c r="W53" s="1498"/>
      <c r="X53" s="1498"/>
      <c r="Y53" s="1498"/>
      <c r="Z53" s="1498"/>
      <c r="AA53" s="1498"/>
      <c r="AB53" s="1498"/>
      <c r="AC53" s="1498"/>
      <c r="AD53" s="1498"/>
      <c r="AE53" s="1498"/>
      <c r="AF53" s="1498"/>
      <c r="AG53" s="1498"/>
      <c r="AH53" s="1498"/>
      <c r="AI53" s="444" t="s">
        <v>12</v>
      </c>
      <c r="AJ53" s="59"/>
      <c r="AK53" s="59"/>
      <c r="AL53" s="59"/>
      <c r="AM53" s="59"/>
      <c r="AN53" s="59"/>
      <c r="AO53" s="59"/>
      <c r="AP53" s="59"/>
      <c r="AQ53" s="59"/>
    </row>
    <row r="54" spans="1:46" ht="17.100000000000001" customHeight="1">
      <c r="A54" s="59"/>
      <c r="B54" s="59"/>
      <c r="C54" s="392"/>
      <c r="D54" s="61"/>
      <c r="E54" s="61"/>
      <c r="F54" s="408"/>
      <c r="G54" s="409" t="s">
        <v>176</v>
      </c>
      <c r="H54" s="410"/>
      <c r="I54" s="411"/>
      <c r="J54" s="411"/>
      <c r="K54" s="411"/>
      <c r="L54" s="411"/>
      <c r="M54" s="411"/>
      <c r="N54" s="411"/>
      <c r="O54" s="411"/>
      <c r="P54" s="411"/>
      <c r="Q54" s="412"/>
      <c r="R54" s="1497">
        <f>R55+R56</f>
        <v>0</v>
      </c>
      <c r="S54" s="1498"/>
      <c r="T54" s="1498"/>
      <c r="U54" s="1498"/>
      <c r="V54" s="1498"/>
      <c r="W54" s="1498"/>
      <c r="X54" s="1498"/>
      <c r="Y54" s="1498"/>
      <c r="Z54" s="1498"/>
      <c r="AA54" s="1498"/>
      <c r="AB54" s="1498"/>
      <c r="AC54" s="1498"/>
      <c r="AD54" s="1498"/>
      <c r="AE54" s="1498"/>
      <c r="AF54" s="1498"/>
      <c r="AG54" s="1498"/>
      <c r="AH54" s="1498"/>
      <c r="AI54" s="447" t="s">
        <v>12</v>
      </c>
      <c r="AJ54" s="59"/>
      <c r="AK54" s="59"/>
      <c r="AL54" s="59"/>
      <c r="AM54" s="59"/>
      <c r="AN54" s="59"/>
      <c r="AO54" s="59"/>
      <c r="AP54" s="59"/>
      <c r="AQ54" s="59"/>
    </row>
    <row r="55" spans="1:46" ht="90.75" customHeight="1">
      <c r="A55" s="59"/>
      <c r="B55" s="59"/>
      <c r="C55" s="392"/>
      <c r="D55" s="61"/>
      <c r="E55" s="61"/>
      <c r="F55" s="407"/>
      <c r="G55" s="413"/>
      <c r="H55" s="1488" t="s">
        <v>177</v>
      </c>
      <c r="I55" s="1489"/>
      <c r="J55" s="1489"/>
      <c r="K55" s="1489"/>
      <c r="L55" s="1489"/>
      <c r="M55" s="1489"/>
      <c r="N55" s="1489"/>
      <c r="O55" s="1489"/>
      <c r="P55" s="1489"/>
      <c r="Q55" s="1490"/>
      <c r="R55" s="1491"/>
      <c r="S55" s="1492"/>
      <c r="T55" s="1492"/>
      <c r="U55" s="1492"/>
      <c r="V55" s="1492"/>
      <c r="W55" s="1492"/>
      <c r="X55" s="1492"/>
      <c r="Y55" s="1492"/>
      <c r="Z55" s="1492"/>
      <c r="AA55" s="1492"/>
      <c r="AB55" s="1492"/>
      <c r="AC55" s="1492"/>
      <c r="AD55" s="1492"/>
      <c r="AE55" s="1492"/>
      <c r="AF55" s="1492"/>
      <c r="AG55" s="1492"/>
      <c r="AH55" s="1492"/>
      <c r="AI55" s="109" t="s">
        <v>12</v>
      </c>
      <c r="AJ55" s="59"/>
      <c r="AK55" s="59"/>
      <c r="AL55" s="59"/>
      <c r="AM55" s="59"/>
      <c r="AN55" s="59"/>
      <c r="AO55" s="59"/>
      <c r="AP55" s="59"/>
      <c r="AQ55" s="59"/>
    </row>
    <row r="56" spans="1:46" ht="45" customHeight="1">
      <c r="A56" s="59"/>
      <c r="B56" s="59"/>
      <c r="C56" s="392"/>
      <c r="D56" s="61"/>
      <c r="E56" s="61"/>
      <c r="F56" s="407"/>
      <c r="G56" s="414"/>
      <c r="H56" s="1516" t="s">
        <v>178</v>
      </c>
      <c r="I56" s="1517"/>
      <c r="J56" s="1517"/>
      <c r="K56" s="1517"/>
      <c r="L56" s="1517"/>
      <c r="M56" s="1517"/>
      <c r="N56" s="1517"/>
      <c r="O56" s="1517"/>
      <c r="P56" s="1517"/>
      <c r="Q56" s="1518"/>
      <c r="R56" s="1497">
        <v>0</v>
      </c>
      <c r="S56" s="1498"/>
      <c r="T56" s="1498"/>
      <c r="U56" s="1498"/>
      <c r="V56" s="1498"/>
      <c r="W56" s="1498"/>
      <c r="X56" s="1498"/>
      <c r="Y56" s="1498"/>
      <c r="Z56" s="1498"/>
      <c r="AA56" s="1498"/>
      <c r="AB56" s="1498"/>
      <c r="AC56" s="1498"/>
      <c r="AD56" s="1498"/>
      <c r="AE56" s="1498"/>
      <c r="AF56" s="1498"/>
      <c r="AG56" s="1498"/>
      <c r="AH56" s="1498"/>
      <c r="AI56" s="444" t="s">
        <v>12</v>
      </c>
      <c r="AJ56" s="59"/>
      <c r="AK56" s="59"/>
      <c r="AL56" s="59"/>
      <c r="AM56" s="59"/>
      <c r="AN56" s="59"/>
      <c r="AO56" s="59"/>
      <c r="AP56" s="59"/>
      <c r="AQ56" s="59"/>
    </row>
    <row r="57" spans="1:46" ht="69.95" customHeight="1">
      <c r="A57" s="59"/>
      <c r="B57" s="59"/>
      <c r="C57" s="392"/>
      <c r="D57" s="61"/>
      <c r="E57" s="61"/>
      <c r="F57" s="415"/>
      <c r="G57" s="1488" t="s">
        <v>179</v>
      </c>
      <c r="H57" s="1489"/>
      <c r="I57" s="1489"/>
      <c r="J57" s="1489"/>
      <c r="K57" s="1489"/>
      <c r="L57" s="1489"/>
      <c r="M57" s="1489"/>
      <c r="N57" s="1489"/>
      <c r="O57" s="1489"/>
      <c r="P57" s="1489"/>
      <c r="Q57" s="1490"/>
      <c r="R57" s="1497">
        <v>0</v>
      </c>
      <c r="S57" s="1498"/>
      <c r="T57" s="1498"/>
      <c r="U57" s="1498"/>
      <c r="V57" s="1498"/>
      <c r="W57" s="1498"/>
      <c r="X57" s="1498"/>
      <c r="Y57" s="1498"/>
      <c r="Z57" s="1498"/>
      <c r="AA57" s="1498"/>
      <c r="AB57" s="1498"/>
      <c r="AC57" s="1498"/>
      <c r="AD57" s="1498"/>
      <c r="AE57" s="1498"/>
      <c r="AF57" s="1498"/>
      <c r="AG57" s="1498"/>
      <c r="AH57" s="1498"/>
      <c r="AI57" s="444" t="s">
        <v>12</v>
      </c>
      <c r="AJ57" s="59"/>
      <c r="AK57" s="59"/>
      <c r="AL57" s="59"/>
      <c r="AM57" s="59"/>
      <c r="AN57" s="59"/>
      <c r="AO57" s="59"/>
      <c r="AP57" s="59"/>
      <c r="AQ57" s="59"/>
    </row>
    <row r="58" spans="1:46" ht="17.100000000000001" customHeight="1" thickBot="1">
      <c r="A58" s="59"/>
      <c r="B58" s="59"/>
      <c r="C58" s="416"/>
      <c r="D58" s="391"/>
      <c r="E58" s="391"/>
      <c r="F58" s="417" t="s">
        <v>180</v>
      </c>
      <c r="G58" s="418"/>
      <c r="H58" s="418"/>
      <c r="I58" s="418"/>
      <c r="J58" s="418"/>
      <c r="K58" s="418"/>
      <c r="L58" s="418"/>
      <c r="M58" s="418"/>
      <c r="N58" s="418"/>
      <c r="O58" s="418"/>
      <c r="P58" s="418"/>
      <c r="Q58" s="419"/>
      <c r="R58" s="1507">
        <f ca="1">IF(R51=0,0,R51*①入力シート!L21)</f>
        <v>0</v>
      </c>
      <c r="S58" s="1508"/>
      <c r="T58" s="1508"/>
      <c r="U58" s="1508"/>
      <c r="V58" s="1508"/>
      <c r="W58" s="1508"/>
      <c r="X58" s="1508"/>
      <c r="Y58" s="1508"/>
      <c r="Z58" s="1508"/>
      <c r="AA58" s="1508"/>
      <c r="AB58" s="1508"/>
      <c r="AC58" s="1508"/>
      <c r="AD58" s="1508"/>
      <c r="AE58" s="1508"/>
      <c r="AF58" s="1508"/>
      <c r="AG58" s="1508"/>
      <c r="AH58" s="1508"/>
      <c r="AI58" s="445" t="s">
        <v>12</v>
      </c>
      <c r="AJ58" s="59"/>
      <c r="AK58" s="59"/>
      <c r="AL58" s="59"/>
      <c r="AM58" s="59"/>
      <c r="AN58" s="59"/>
      <c r="AO58" s="59"/>
      <c r="AP58" s="59"/>
      <c r="AQ58" s="59"/>
    </row>
    <row r="59" spans="1:46" s="4" customFormat="1" ht="17.100000000000001" customHeight="1">
      <c r="A59" s="61"/>
      <c r="B59" s="61"/>
      <c r="C59" s="202"/>
      <c r="D59" s="402"/>
      <c r="E59" s="402"/>
      <c r="F59" s="402"/>
      <c r="G59" s="402"/>
      <c r="H59" s="402"/>
      <c r="I59" s="402"/>
      <c r="J59" s="402"/>
      <c r="K59" s="402"/>
      <c r="L59" s="402"/>
      <c r="M59" s="402"/>
      <c r="N59" s="402"/>
      <c r="O59" s="402"/>
      <c r="P59" s="402"/>
      <c r="Q59" s="402"/>
      <c r="R59" s="202"/>
      <c r="S59" s="202"/>
      <c r="T59" s="202"/>
      <c r="U59" s="202"/>
      <c r="V59" s="202"/>
      <c r="W59" s="202"/>
      <c r="X59" s="202"/>
      <c r="Y59" s="202"/>
      <c r="Z59" s="202"/>
      <c r="AA59" s="202"/>
      <c r="AB59" s="202"/>
      <c r="AC59" s="202"/>
      <c r="AD59" s="202"/>
      <c r="AE59" s="202"/>
      <c r="AF59" s="202"/>
      <c r="AG59" s="202"/>
      <c r="AH59" s="202"/>
      <c r="AI59" s="202"/>
      <c r="AJ59" s="61"/>
      <c r="AK59" s="61"/>
      <c r="AL59" s="61"/>
      <c r="AM59" s="61"/>
      <c r="AN59" s="61"/>
      <c r="AO59" s="61"/>
      <c r="AP59" s="61"/>
      <c r="AQ59" s="61"/>
      <c r="AT59" s="1"/>
    </row>
    <row r="60" spans="1:46" s="4" customFormat="1" ht="17.100000000000001" customHeight="1" thickBot="1">
      <c r="A60" s="61"/>
      <c r="B60" s="315" t="s">
        <v>371</v>
      </c>
      <c r="C60" s="83"/>
      <c r="D60" s="402"/>
      <c r="E60" s="402"/>
      <c r="F60" s="402"/>
      <c r="G60" s="402"/>
      <c r="H60" s="402"/>
      <c r="I60" s="402"/>
      <c r="J60" s="402"/>
      <c r="K60" s="402"/>
      <c r="L60" s="402"/>
      <c r="M60" s="402"/>
      <c r="N60" s="402"/>
      <c r="O60" s="402"/>
      <c r="P60" s="402"/>
      <c r="Q60" s="402"/>
      <c r="R60" s="202"/>
      <c r="S60" s="202"/>
      <c r="T60" s="202"/>
      <c r="U60" s="202"/>
      <c r="V60" s="202"/>
      <c r="W60" s="202"/>
      <c r="X60" s="202"/>
      <c r="Y60" s="202"/>
      <c r="Z60" s="202"/>
      <c r="AA60" s="202"/>
      <c r="AB60" s="202"/>
      <c r="AC60" s="202"/>
      <c r="AD60" s="202"/>
      <c r="AE60" s="202"/>
      <c r="AF60" s="202"/>
      <c r="AG60" s="202"/>
      <c r="AH60" s="202"/>
      <c r="AI60" s="202"/>
      <c r="AJ60" s="61"/>
      <c r="AK60" s="61"/>
      <c r="AL60" s="61"/>
      <c r="AM60" s="61"/>
      <c r="AN60" s="61"/>
      <c r="AO60" s="61"/>
      <c r="AP60" s="61"/>
      <c r="AQ60" s="61"/>
      <c r="AT60" s="1"/>
    </row>
    <row r="61" spans="1:46" ht="33.950000000000003" customHeight="1">
      <c r="A61" s="59"/>
      <c r="B61" s="59"/>
      <c r="C61" s="403" t="s">
        <v>166</v>
      </c>
      <c r="D61" s="1509" t="s">
        <v>35</v>
      </c>
      <c r="E61" s="1510"/>
      <c r="F61" s="1510"/>
      <c r="G61" s="1510"/>
      <c r="H61" s="1510"/>
      <c r="I61" s="1510"/>
      <c r="J61" s="1510"/>
      <c r="K61" s="1510"/>
      <c r="L61" s="1510"/>
      <c r="M61" s="1510"/>
      <c r="N61" s="1510"/>
      <c r="O61" s="1510"/>
      <c r="P61" s="1510"/>
      <c r="Q61" s="1511"/>
      <c r="R61" s="1512">
        <f ca="1">IFERROR(ROUNDDOWN(R62+R69,-3),0)</f>
        <v>0</v>
      </c>
      <c r="S61" s="1513"/>
      <c r="T61" s="1513"/>
      <c r="U61" s="1513"/>
      <c r="V61" s="1513"/>
      <c r="W61" s="1513"/>
      <c r="X61" s="1513"/>
      <c r="Y61" s="1513"/>
      <c r="Z61" s="1513"/>
      <c r="AA61" s="1513"/>
      <c r="AB61" s="1513"/>
      <c r="AC61" s="1513"/>
      <c r="AD61" s="1513"/>
      <c r="AE61" s="1513"/>
      <c r="AF61" s="1513"/>
      <c r="AG61" s="1513"/>
      <c r="AH61" s="1513"/>
      <c r="AI61" s="446" t="s">
        <v>12</v>
      </c>
      <c r="AJ61" s="59"/>
      <c r="AK61" s="59"/>
      <c r="AL61" s="59"/>
      <c r="AM61" s="59"/>
      <c r="AN61" s="59"/>
      <c r="AO61" s="59"/>
      <c r="AP61" s="59"/>
      <c r="AQ61" s="59"/>
      <c r="AT61" s="4"/>
    </row>
    <row r="62" spans="1:46" ht="17.100000000000001" customHeight="1">
      <c r="A62" s="59"/>
      <c r="B62" s="59"/>
      <c r="C62" s="392"/>
      <c r="D62" s="61"/>
      <c r="E62" s="61"/>
      <c r="F62" s="404" t="s">
        <v>173</v>
      </c>
      <c r="G62" s="405"/>
      <c r="H62" s="405"/>
      <c r="I62" s="405"/>
      <c r="J62" s="405"/>
      <c r="K62" s="405"/>
      <c r="L62" s="405"/>
      <c r="M62" s="405"/>
      <c r="N62" s="405"/>
      <c r="O62" s="405"/>
      <c r="P62" s="405"/>
      <c r="Q62" s="406"/>
      <c r="R62" s="1514">
        <f ca="1">IFERROR(R63-R64-R65-R68,0)</f>
        <v>0</v>
      </c>
      <c r="S62" s="1515"/>
      <c r="T62" s="1515"/>
      <c r="U62" s="1515"/>
      <c r="V62" s="1515"/>
      <c r="W62" s="1515"/>
      <c r="X62" s="1515"/>
      <c r="Y62" s="1515"/>
      <c r="Z62" s="1515"/>
      <c r="AA62" s="1515"/>
      <c r="AB62" s="1515"/>
      <c r="AC62" s="1515"/>
      <c r="AD62" s="1515"/>
      <c r="AE62" s="1515"/>
      <c r="AF62" s="1515"/>
      <c r="AG62" s="1515"/>
      <c r="AH62" s="1515"/>
      <c r="AI62" s="444" t="s">
        <v>12</v>
      </c>
      <c r="AJ62" s="59"/>
      <c r="AK62" s="59"/>
      <c r="AL62" s="59"/>
      <c r="AM62" s="59"/>
      <c r="AN62" s="59"/>
      <c r="AO62" s="59"/>
      <c r="AP62" s="59"/>
      <c r="AQ62" s="59"/>
      <c r="AT62" s="4"/>
    </row>
    <row r="63" spans="1:46" ht="59.25" customHeight="1">
      <c r="A63" s="59"/>
      <c r="B63" s="59"/>
      <c r="C63" s="392"/>
      <c r="D63" s="61"/>
      <c r="E63" s="61"/>
      <c r="F63" s="407"/>
      <c r="G63" s="1516" t="s">
        <v>174</v>
      </c>
      <c r="H63" s="1517"/>
      <c r="I63" s="1517"/>
      <c r="J63" s="1517"/>
      <c r="K63" s="1517"/>
      <c r="L63" s="1517"/>
      <c r="M63" s="1517"/>
      <c r="N63" s="1517"/>
      <c r="O63" s="1517"/>
      <c r="P63" s="1517"/>
      <c r="Q63" s="1518"/>
      <c r="R63" s="1497">
        <f ca="1">SUMIF(⑦第７号様式添付書類!K9:N68,"基本給",⑦第７号様式添付書類!BF9:BI68)+SUMIF(⑦第７号様式添付書類!K9:N68,"手当",⑦第７号様式添付書類!BF9:BI68)</f>
        <v>0</v>
      </c>
      <c r="S63" s="1498"/>
      <c r="T63" s="1498"/>
      <c r="U63" s="1498"/>
      <c r="V63" s="1498"/>
      <c r="W63" s="1498"/>
      <c r="X63" s="1498"/>
      <c r="Y63" s="1498"/>
      <c r="Z63" s="1498"/>
      <c r="AA63" s="1498"/>
      <c r="AB63" s="1498"/>
      <c r="AC63" s="1498"/>
      <c r="AD63" s="1498"/>
      <c r="AE63" s="1498"/>
      <c r="AF63" s="1498"/>
      <c r="AG63" s="1498"/>
      <c r="AH63" s="1498"/>
      <c r="AI63" s="444" t="s">
        <v>12</v>
      </c>
      <c r="AJ63" s="59"/>
      <c r="AK63" s="59"/>
      <c r="AL63" s="59"/>
      <c r="AM63" s="59"/>
      <c r="AN63" s="59"/>
      <c r="AO63" s="59"/>
      <c r="AP63" s="59"/>
      <c r="AQ63" s="59"/>
    </row>
    <row r="64" spans="1:46" ht="33.75" customHeight="1">
      <c r="A64" s="59"/>
      <c r="B64" s="59"/>
      <c r="C64" s="392"/>
      <c r="D64" s="61"/>
      <c r="E64" s="61"/>
      <c r="F64" s="407"/>
      <c r="G64" s="1516" t="s">
        <v>175</v>
      </c>
      <c r="H64" s="1517"/>
      <c r="I64" s="1517"/>
      <c r="J64" s="1517"/>
      <c r="K64" s="1517"/>
      <c r="L64" s="1517"/>
      <c r="M64" s="1517"/>
      <c r="N64" s="1517"/>
      <c r="O64" s="1517"/>
      <c r="P64" s="1517"/>
      <c r="Q64" s="1518"/>
      <c r="R64" s="1497">
        <v>0</v>
      </c>
      <c r="S64" s="1498"/>
      <c r="T64" s="1498"/>
      <c r="U64" s="1498"/>
      <c r="V64" s="1498"/>
      <c r="W64" s="1498"/>
      <c r="X64" s="1498"/>
      <c r="Y64" s="1498"/>
      <c r="Z64" s="1498"/>
      <c r="AA64" s="1498"/>
      <c r="AB64" s="1498"/>
      <c r="AC64" s="1498"/>
      <c r="AD64" s="1498"/>
      <c r="AE64" s="1498"/>
      <c r="AF64" s="1498"/>
      <c r="AG64" s="1498"/>
      <c r="AH64" s="1498"/>
      <c r="AI64" s="444" t="s">
        <v>12</v>
      </c>
      <c r="AJ64" s="59"/>
      <c r="AK64" s="59"/>
      <c r="AL64" s="59"/>
      <c r="AM64" s="59"/>
      <c r="AN64" s="59"/>
      <c r="AO64" s="59"/>
      <c r="AP64" s="59"/>
      <c r="AQ64" s="59"/>
    </row>
    <row r="65" spans="1:46" ht="17.100000000000001" customHeight="1">
      <c r="A65" s="59"/>
      <c r="B65" s="59"/>
      <c r="C65" s="392"/>
      <c r="D65" s="61"/>
      <c r="E65" s="61"/>
      <c r="F65" s="408"/>
      <c r="G65" s="409" t="s">
        <v>181</v>
      </c>
      <c r="H65" s="410"/>
      <c r="I65" s="411"/>
      <c r="J65" s="411"/>
      <c r="K65" s="411"/>
      <c r="L65" s="411"/>
      <c r="M65" s="411"/>
      <c r="N65" s="411"/>
      <c r="O65" s="411"/>
      <c r="P65" s="411"/>
      <c r="Q65" s="412"/>
      <c r="R65" s="1497">
        <f>R66+R67</f>
        <v>0</v>
      </c>
      <c r="S65" s="1498"/>
      <c r="T65" s="1498"/>
      <c r="U65" s="1498"/>
      <c r="V65" s="1498"/>
      <c r="W65" s="1498"/>
      <c r="X65" s="1498"/>
      <c r="Y65" s="1498"/>
      <c r="Z65" s="1498"/>
      <c r="AA65" s="1498"/>
      <c r="AB65" s="1498"/>
      <c r="AC65" s="1498"/>
      <c r="AD65" s="1498"/>
      <c r="AE65" s="1498"/>
      <c r="AF65" s="1498"/>
      <c r="AG65" s="1498"/>
      <c r="AH65" s="1498"/>
      <c r="AI65" s="447" t="s">
        <v>12</v>
      </c>
      <c r="AJ65" s="59"/>
      <c r="AK65" s="59"/>
      <c r="AL65" s="59"/>
      <c r="AM65" s="59"/>
      <c r="AN65" s="59"/>
      <c r="AO65" s="59"/>
      <c r="AP65" s="59"/>
      <c r="AQ65" s="59"/>
    </row>
    <row r="66" spans="1:46" ht="90.75" customHeight="1">
      <c r="A66" s="59"/>
      <c r="B66" s="59"/>
      <c r="C66" s="392"/>
      <c r="D66" s="61"/>
      <c r="E66" s="61"/>
      <c r="F66" s="407"/>
      <c r="G66" s="413"/>
      <c r="H66" s="1488" t="s">
        <v>177</v>
      </c>
      <c r="I66" s="1489"/>
      <c r="J66" s="1489"/>
      <c r="K66" s="1489"/>
      <c r="L66" s="1489"/>
      <c r="M66" s="1489"/>
      <c r="N66" s="1489"/>
      <c r="O66" s="1489"/>
      <c r="P66" s="1489"/>
      <c r="Q66" s="1490"/>
      <c r="R66" s="1491"/>
      <c r="S66" s="1492"/>
      <c r="T66" s="1492"/>
      <c r="U66" s="1492"/>
      <c r="V66" s="1492"/>
      <c r="W66" s="1492"/>
      <c r="X66" s="1492"/>
      <c r="Y66" s="1492"/>
      <c r="Z66" s="1492"/>
      <c r="AA66" s="1492"/>
      <c r="AB66" s="1492"/>
      <c r="AC66" s="1492"/>
      <c r="AD66" s="1492"/>
      <c r="AE66" s="1492"/>
      <c r="AF66" s="1492"/>
      <c r="AG66" s="1492"/>
      <c r="AH66" s="1492"/>
      <c r="AI66" s="109" t="s">
        <v>12</v>
      </c>
      <c r="AJ66" s="59"/>
      <c r="AK66" s="59"/>
      <c r="AL66" s="59"/>
      <c r="AM66" s="59"/>
      <c r="AN66" s="59"/>
      <c r="AO66" s="59"/>
      <c r="AP66" s="59"/>
      <c r="AQ66" s="59"/>
    </row>
    <row r="67" spans="1:46" ht="45" customHeight="1">
      <c r="A67" s="59"/>
      <c r="B67" s="59"/>
      <c r="C67" s="392"/>
      <c r="D67" s="61"/>
      <c r="E67" s="61"/>
      <c r="F67" s="407"/>
      <c r="G67" s="414"/>
      <c r="H67" s="1516" t="s">
        <v>178</v>
      </c>
      <c r="I67" s="1517"/>
      <c r="J67" s="1517"/>
      <c r="K67" s="1517"/>
      <c r="L67" s="1517"/>
      <c r="M67" s="1517"/>
      <c r="N67" s="1517"/>
      <c r="O67" s="1517"/>
      <c r="P67" s="1517"/>
      <c r="Q67" s="1518"/>
      <c r="R67" s="1497">
        <v>0</v>
      </c>
      <c r="S67" s="1498"/>
      <c r="T67" s="1498"/>
      <c r="U67" s="1498"/>
      <c r="V67" s="1498"/>
      <c r="W67" s="1498"/>
      <c r="X67" s="1498"/>
      <c r="Y67" s="1498"/>
      <c r="Z67" s="1498"/>
      <c r="AA67" s="1498"/>
      <c r="AB67" s="1498"/>
      <c r="AC67" s="1498"/>
      <c r="AD67" s="1498"/>
      <c r="AE67" s="1498"/>
      <c r="AF67" s="1498"/>
      <c r="AG67" s="1498"/>
      <c r="AH67" s="1498"/>
      <c r="AI67" s="444" t="s">
        <v>12</v>
      </c>
      <c r="AJ67" s="59"/>
      <c r="AK67" s="59"/>
      <c r="AL67" s="59"/>
      <c r="AM67" s="59"/>
      <c r="AN67" s="59"/>
      <c r="AO67" s="59"/>
      <c r="AP67" s="59"/>
      <c r="AQ67" s="59"/>
    </row>
    <row r="68" spans="1:46" ht="69.95" customHeight="1">
      <c r="A68" s="59"/>
      <c r="B68" s="59"/>
      <c r="C68" s="392"/>
      <c r="D68" s="61"/>
      <c r="E68" s="61"/>
      <c r="F68" s="415"/>
      <c r="G68" s="1488" t="s">
        <v>372</v>
      </c>
      <c r="H68" s="1489"/>
      <c r="I68" s="1489"/>
      <c r="J68" s="1489"/>
      <c r="K68" s="1489"/>
      <c r="L68" s="1489"/>
      <c r="M68" s="1489"/>
      <c r="N68" s="1489"/>
      <c r="O68" s="1489"/>
      <c r="P68" s="1489"/>
      <c r="Q68" s="1490"/>
      <c r="R68" s="1497">
        <v>0</v>
      </c>
      <c r="S68" s="1498"/>
      <c r="T68" s="1498"/>
      <c r="U68" s="1498"/>
      <c r="V68" s="1498"/>
      <c r="W68" s="1498"/>
      <c r="X68" s="1498"/>
      <c r="Y68" s="1498"/>
      <c r="Z68" s="1498"/>
      <c r="AA68" s="1498"/>
      <c r="AB68" s="1498"/>
      <c r="AC68" s="1498"/>
      <c r="AD68" s="1498"/>
      <c r="AE68" s="1498"/>
      <c r="AF68" s="1498"/>
      <c r="AG68" s="1498"/>
      <c r="AH68" s="1498"/>
      <c r="AI68" s="444" t="s">
        <v>12</v>
      </c>
      <c r="AJ68" s="59"/>
      <c r="AK68" s="59"/>
      <c r="AL68" s="59"/>
      <c r="AM68" s="59"/>
      <c r="AN68" s="59"/>
      <c r="AO68" s="59"/>
      <c r="AP68" s="59"/>
      <c r="AQ68" s="59"/>
    </row>
    <row r="69" spans="1:46" ht="17.100000000000001" customHeight="1" thickBot="1">
      <c r="A69" s="59"/>
      <c r="B69" s="59"/>
      <c r="C69" s="416"/>
      <c r="D69" s="391"/>
      <c r="E69" s="391"/>
      <c r="F69" s="417" t="s">
        <v>180</v>
      </c>
      <c r="G69" s="418"/>
      <c r="H69" s="418"/>
      <c r="I69" s="418"/>
      <c r="J69" s="418"/>
      <c r="K69" s="418"/>
      <c r="L69" s="418"/>
      <c r="M69" s="418"/>
      <c r="N69" s="418"/>
      <c r="O69" s="418"/>
      <c r="P69" s="418"/>
      <c r="Q69" s="419"/>
      <c r="R69" s="1507">
        <f ca="1">IF(R62=0,0,R62*①入力シート!L21)</f>
        <v>0</v>
      </c>
      <c r="S69" s="1508"/>
      <c r="T69" s="1508"/>
      <c r="U69" s="1508"/>
      <c r="V69" s="1508"/>
      <c r="W69" s="1508"/>
      <c r="X69" s="1508"/>
      <c r="Y69" s="1508"/>
      <c r="Z69" s="1508"/>
      <c r="AA69" s="1508"/>
      <c r="AB69" s="1508"/>
      <c r="AC69" s="1508"/>
      <c r="AD69" s="1508"/>
      <c r="AE69" s="1508"/>
      <c r="AF69" s="1508"/>
      <c r="AG69" s="1508"/>
      <c r="AH69" s="1508"/>
      <c r="AI69" s="445" t="s">
        <v>12</v>
      </c>
      <c r="AJ69" s="59"/>
      <c r="AK69" s="59"/>
      <c r="AL69" s="59"/>
      <c r="AM69" s="59"/>
      <c r="AN69" s="59"/>
      <c r="AO69" s="59"/>
      <c r="AP69" s="59"/>
      <c r="AQ69" s="59"/>
    </row>
    <row r="70" spans="1:46" ht="18" customHeight="1">
      <c r="A70" s="59"/>
      <c r="B70" s="59"/>
      <c r="C70" s="420"/>
      <c r="D70" s="421"/>
      <c r="E70" s="421"/>
      <c r="F70" s="422"/>
      <c r="G70" s="422"/>
      <c r="H70" s="422"/>
      <c r="I70" s="422"/>
      <c r="J70" s="422"/>
      <c r="K70" s="422"/>
      <c r="L70" s="422"/>
      <c r="M70" s="422"/>
      <c r="N70" s="422"/>
      <c r="O70" s="422"/>
      <c r="P70" s="422"/>
      <c r="Q70" s="422"/>
      <c r="R70" s="423"/>
      <c r="S70" s="423"/>
      <c r="T70" s="423"/>
      <c r="U70" s="423"/>
      <c r="V70" s="423"/>
      <c r="W70" s="423"/>
      <c r="X70" s="423"/>
      <c r="Y70" s="423"/>
      <c r="Z70" s="423"/>
      <c r="AA70" s="423"/>
      <c r="AB70" s="423"/>
      <c r="AC70" s="423"/>
      <c r="AD70" s="423"/>
      <c r="AE70" s="423"/>
      <c r="AF70" s="423"/>
      <c r="AG70" s="423"/>
      <c r="AH70" s="423"/>
      <c r="AI70" s="59"/>
      <c r="AJ70" s="59"/>
      <c r="AK70" s="59"/>
      <c r="AL70" s="59"/>
      <c r="AM70" s="59"/>
      <c r="AN70" s="59"/>
      <c r="AO70" s="59"/>
      <c r="AP70" s="59"/>
      <c r="AQ70" s="59"/>
    </row>
    <row r="71" spans="1:46" ht="18" customHeight="1" thickBot="1">
      <c r="A71" s="59"/>
      <c r="B71" s="59" t="s">
        <v>373</v>
      </c>
      <c r="C71" s="5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59"/>
      <c r="AJ71" s="59"/>
      <c r="AK71" s="59"/>
      <c r="AL71" s="59"/>
      <c r="AM71" s="59"/>
      <c r="AN71" s="59"/>
      <c r="AO71" s="59"/>
      <c r="AP71" s="59"/>
      <c r="AQ71" s="59"/>
    </row>
    <row r="72" spans="1:46" s="6" customFormat="1" ht="18" customHeight="1">
      <c r="A72" s="379"/>
      <c r="B72" s="379"/>
      <c r="C72" s="403" t="s">
        <v>166</v>
      </c>
      <c r="D72" s="1534" t="s">
        <v>24</v>
      </c>
      <c r="E72" s="1535"/>
      <c r="F72" s="1535"/>
      <c r="G72" s="1535"/>
      <c r="H72" s="1535"/>
      <c r="I72" s="1535"/>
      <c r="J72" s="1535"/>
      <c r="K72" s="1535"/>
      <c r="L72" s="1535"/>
      <c r="M72" s="1535"/>
      <c r="N72" s="1535"/>
      <c r="O72" s="1535"/>
      <c r="P72" s="1535"/>
      <c r="Q72" s="424"/>
      <c r="R72" s="1666">
        <f>IFERROR(④第７号様式添付書類２!E14,0)</f>
        <v>0</v>
      </c>
      <c r="S72" s="1667"/>
      <c r="T72" s="1667"/>
      <c r="U72" s="1667"/>
      <c r="V72" s="1667"/>
      <c r="W72" s="1667"/>
      <c r="X72" s="1667"/>
      <c r="Y72" s="1667"/>
      <c r="Z72" s="1667"/>
      <c r="AA72" s="1667"/>
      <c r="AB72" s="1667"/>
      <c r="AC72" s="1667"/>
      <c r="AD72" s="1667"/>
      <c r="AE72" s="1667"/>
      <c r="AF72" s="1667"/>
      <c r="AG72" s="1667"/>
      <c r="AH72" s="1668"/>
      <c r="AI72" s="425" t="s">
        <v>12</v>
      </c>
      <c r="AJ72" s="379"/>
      <c r="AK72" s="379"/>
      <c r="AL72" s="379"/>
      <c r="AM72" s="379"/>
      <c r="AN72" s="379"/>
      <c r="AO72" s="379"/>
      <c r="AP72" s="379"/>
      <c r="AQ72" s="379"/>
      <c r="AT72" s="1"/>
    </row>
    <row r="73" spans="1:46" s="6" customFormat="1" ht="18" customHeight="1">
      <c r="A73" s="379"/>
      <c r="B73" s="379"/>
      <c r="C73" s="392"/>
      <c r="D73" s="396"/>
      <c r="E73" s="397"/>
      <c r="F73" s="397"/>
      <c r="G73" s="397"/>
      <c r="H73" s="1669" t="s">
        <v>23</v>
      </c>
      <c r="I73" s="1670"/>
      <c r="J73" s="1670"/>
      <c r="K73" s="1670"/>
      <c r="L73" s="1670"/>
      <c r="M73" s="1670"/>
      <c r="N73" s="1670"/>
      <c r="O73" s="1670"/>
      <c r="P73" s="1670"/>
      <c r="Q73" s="1671"/>
      <c r="R73" s="1672">
        <f>IFERROR(④第７号様式添付書類２!F14,0)</f>
        <v>0</v>
      </c>
      <c r="S73" s="1673"/>
      <c r="T73" s="1673"/>
      <c r="U73" s="1673"/>
      <c r="V73" s="1673"/>
      <c r="W73" s="1673"/>
      <c r="X73" s="1673"/>
      <c r="Y73" s="1673"/>
      <c r="Z73" s="1673"/>
      <c r="AA73" s="1673"/>
      <c r="AB73" s="1673"/>
      <c r="AC73" s="1673"/>
      <c r="AD73" s="1673"/>
      <c r="AE73" s="1673"/>
      <c r="AF73" s="1673"/>
      <c r="AG73" s="1673"/>
      <c r="AH73" s="1674"/>
      <c r="AI73" s="426" t="s">
        <v>12</v>
      </c>
      <c r="AJ73" s="379"/>
      <c r="AK73" s="379"/>
      <c r="AL73" s="379"/>
      <c r="AM73" s="379"/>
      <c r="AN73" s="379"/>
      <c r="AO73" s="379"/>
      <c r="AP73" s="379"/>
      <c r="AQ73" s="379"/>
      <c r="AT73" s="1"/>
    </row>
    <row r="74" spans="1:46" s="6" customFormat="1" ht="18" customHeight="1">
      <c r="A74" s="379"/>
      <c r="B74" s="379"/>
      <c r="C74" s="427" t="s">
        <v>162</v>
      </c>
      <c r="D74" s="1675" t="s">
        <v>21</v>
      </c>
      <c r="E74" s="1676"/>
      <c r="F74" s="1676"/>
      <c r="G74" s="1676"/>
      <c r="H74" s="1676"/>
      <c r="I74" s="1676"/>
      <c r="J74" s="1676"/>
      <c r="K74" s="1676"/>
      <c r="L74" s="1676"/>
      <c r="M74" s="1676"/>
      <c r="N74" s="1676"/>
      <c r="O74" s="1676"/>
      <c r="P74" s="1676"/>
      <c r="Q74" s="428"/>
      <c r="R74" s="1672">
        <f>IFERROR(④第７号様式添付書類２!G14,0)</f>
        <v>0</v>
      </c>
      <c r="S74" s="1673"/>
      <c r="T74" s="1673"/>
      <c r="U74" s="1673"/>
      <c r="V74" s="1673"/>
      <c r="W74" s="1673"/>
      <c r="X74" s="1673"/>
      <c r="Y74" s="1673"/>
      <c r="Z74" s="1673"/>
      <c r="AA74" s="1673"/>
      <c r="AB74" s="1673"/>
      <c r="AC74" s="1673"/>
      <c r="AD74" s="1673"/>
      <c r="AE74" s="1673"/>
      <c r="AF74" s="1673"/>
      <c r="AG74" s="1673"/>
      <c r="AH74" s="1674"/>
      <c r="AI74" s="426" t="s">
        <v>12</v>
      </c>
      <c r="AJ74" s="379"/>
      <c r="AK74" s="379"/>
      <c r="AL74" s="379"/>
      <c r="AM74" s="379"/>
      <c r="AN74" s="379"/>
      <c r="AO74" s="379"/>
      <c r="AP74" s="379"/>
      <c r="AQ74" s="379"/>
    </row>
    <row r="75" spans="1:46" s="6" customFormat="1" ht="18" customHeight="1" thickBot="1">
      <c r="A75" s="379"/>
      <c r="B75" s="379"/>
      <c r="C75" s="416"/>
      <c r="D75" s="429"/>
      <c r="E75" s="430"/>
      <c r="F75" s="430"/>
      <c r="G75" s="430"/>
      <c r="H75" s="1536" t="s">
        <v>20</v>
      </c>
      <c r="I75" s="1537"/>
      <c r="J75" s="1537"/>
      <c r="K75" s="1537"/>
      <c r="L75" s="1537"/>
      <c r="M75" s="1537"/>
      <c r="N75" s="1537"/>
      <c r="O75" s="1537"/>
      <c r="P75" s="1537"/>
      <c r="Q75" s="1538"/>
      <c r="R75" s="1539">
        <f>IFERROR(④第７号様式添付書類２!H14,0)</f>
        <v>0</v>
      </c>
      <c r="S75" s="1540"/>
      <c r="T75" s="1540"/>
      <c r="U75" s="1540"/>
      <c r="V75" s="1540"/>
      <c r="W75" s="1540"/>
      <c r="X75" s="1540"/>
      <c r="Y75" s="1540"/>
      <c r="Z75" s="1540"/>
      <c r="AA75" s="1540"/>
      <c r="AB75" s="1540"/>
      <c r="AC75" s="1540"/>
      <c r="AD75" s="1540"/>
      <c r="AE75" s="1540"/>
      <c r="AF75" s="1540"/>
      <c r="AG75" s="1540"/>
      <c r="AH75" s="1507"/>
      <c r="AI75" s="431" t="s">
        <v>12</v>
      </c>
      <c r="AJ75" s="379"/>
      <c r="AK75" s="379"/>
      <c r="AL75" s="379"/>
      <c r="AM75" s="379"/>
      <c r="AN75" s="379"/>
      <c r="AO75" s="379"/>
      <c r="AP75" s="379"/>
      <c r="AQ75" s="379"/>
    </row>
    <row r="76" spans="1:46" ht="18" customHeight="1">
      <c r="A76" s="59"/>
      <c r="B76" s="59"/>
      <c r="C76" s="432" t="s">
        <v>374</v>
      </c>
      <c r="D76" s="433"/>
      <c r="E76" s="433"/>
      <c r="F76" s="433"/>
      <c r="G76" s="433"/>
      <c r="H76" s="433"/>
      <c r="I76" s="433"/>
      <c r="J76" s="433"/>
      <c r="K76" s="433"/>
      <c r="L76" s="433"/>
      <c r="M76" s="433"/>
      <c r="N76" s="433"/>
      <c r="O76" s="433"/>
      <c r="P76" s="433"/>
      <c r="Q76" s="433"/>
      <c r="R76" s="433"/>
      <c r="S76" s="433"/>
      <c r="T76" s="433"/>
      <c r="U76" s="433"/>
      <c r="V76" s="433"/>
      <c r="W76" s="433"/>
      <c r="X76" s="433"/>
      <c r="Y76" s="433"/>
      <c r="Z76" s="433"/>
      <c r="AA76" s="433"/>
      <c r="AB76" s="433"/>
      <c r="AC76" s="433"/>
      <c r="AD76" s="433"/>
      <c r="AE76" s="433"/>
      <c r="AF76" s="433"/>
      <c r="AG76" s="433"/>
      <c r="AH76" s="433"/>
      <c r="AI76" s="59"/>
      <c r="AJ76" s="59"/>
      <c r="AK76" s="59"/>
      <c r="AL76" s="59"/>
      <c r="AM76" s="59"/>
      <c r="AN76" s="59"/>
      <c r="AO76" s="59"/>
      <c r="AP76" s="59"/>
      <c r="AQ76" s="59"/>
      <c r="AT76" s="6"/>
    </row>
    <row r="77" spans="1:46" ht="18" customHeight="1">
      <c r="A77" s="59"/>
      <c r="B77" s="59"/>
      <c r="C77" s="420"/>
      <c r="D77" s="421"/>
      <c r="E77" s="421"/>
      <c r="F77" s="422"/>
      <c r="G77" s="422"/>
      <c r="H77" s="422"/>
      <c r="I77" s="422"/>
      <c r="J77" s="422"/>
      <c r="K77" s="422"/>
      <c r="L77" s="422"/>
      <c r="M77" s="422"/>
      <c r="N77" s="422"/>
      <c r="O77" s="422"/>
      <c r="P77" s="422"/>
      <c r="Q77" s="422"/>
      <c r="R77" s="423"/>
      <c r="S77" s="423"/>
      <c r="T77" s="423"/>
      <c r="U77" s="423"/>
      <c r="V77" s="423"/>
      <c r="W77" s="423"/>
      <c r="X77" s="423"/>
      <c r="Y77" s="423"/>
      <c r="Z77" s="423"/>
      <c r="AA77" s="423"/>
      <c r="AB77" s="423"/>
      <c r="AC77" s="423"/>
      <c r="AD77" s="423"/>
      <c r="AE77" s="423"/>
      <c r="AF77" s="423"/>
      <c r="AG77" s="423"/>
      <c r="AH77" s="423"/>
      <c r="AI77" s="59"/>
      <c r="AJ77" s="59"/>
      <c r="AK77" s="59"/>
      <c r="AL77" s="59"/>
      <c r="AM77" s="59"/>
      <c r="AN77" s="59"/>
      <c r="AO77" s="59"/>
      <c r="AP77" s="59"/>
      <c r="AQ77" s="59"/>
      <c r="AT77" s="6"/>
    </row>
    <row r="78" spans="1:46" ht="18" customHeight="1" thickBot="1">
      <c r="A78" s="59"/>
      <c r="B78" s="59" t="s">
        <v>375</v>
      </c>
      <c r="C78" s="434"/>
      <c r="D78" s="435"/>
      <c r="E78" s="435"/>
      <c r="F78" s="435"/>
      <c r="G78" s="435"/>
      <c r="H78" s="435"/>
      <c r="I78" s="435"/>
      <c r="J78" s="435"/>
      <c r="K78" s="435"/>
      <c r="L78" s="435"/>
      <c r="M78" s="435"/>
      <c r="N78" s="435"/>
      <c r="O78" s="435"/>
      <c r="P78" s="435"/>
      <c r="Q78" s="435"/>
      <c r="R78" s="397"/>
      <c r="S78" s="397"/>
      <c r="T78" s="397"/>
      <c r="U78" s="397"/>
      <c r="V78" s="397"/>
      <c r="W78" s="397"/>
      <c r="X78" s="397"/>
      <c r="Y78" s="397"/>
      <c r="Z78" s="397"/>
      <c r="AA78" s="397"/>
      <c r="AB78" s="397"/>
      <c r="AC78" s="397"/>
      <c r="AD78" s="397"/>
      <c r="AE78" s="397"/>
      <c r="AF78" s="397"/>
      <c r="AG78" s="397"/>
      <c r="AH78" s="397"/>
      <c r="AI78" s="59"/>
      <c r="AJ78" s="59"/>
      <c r="AK78" s="59"/>
      <c r="AL78" s="59"/>
      <c r="AM78" s="59"/>
      <c r="AN78" s="59"/>
      <c r="AO78" s="59"/>
      <c r="AP78" s="59"/>
      <c r="AQ78" s="59"/>
    </row>
    <row r="79" spans="1:46" ht="39.950000000000003" customHeight="1">
      <c r="A79" s="59"/>
      <c r="B79" s="59"/>
      <c r="C79" s="403" t="s">
        <v>166</v>
      </c>
      <c r="D79" s="1499" t="s">
        <v>182</v>
      </c>
      <c r="E79" s="1499"/>
      <c r="F79" s="1500"/>
      <c r="G79" s="1500"/>
      <c r="H79" s="1500"/>
      <c r="I79" s="1500"/>
      <c r="J79" s="1500"/>
      <c r="K79" s="1500"/>
      <c r="L79" s="1500"/>
      <c r="M79" s="1500"/>
      <c r="N79" s="1500"/>
      <c r="O79" s="1500"/>
      <c r="P79" s="1500"/>
      <c r="Q79" s="1500"/>
      <c r="R79" s="1501" t="s">
        <v>183</v>
      </c>
      <c r="S79" s="1502"/>
      <c r="T79" s="1502"/>
      <c r="U79" s="1502"/>
      <c r="V79" s="1502"/>
      <c r="W79" s="1502"/>
      <c r="X79" s="1502"/>
      <c r="Y79" s="1502"/>
      <c r="Z79" s="1503"/>
      <c r="AA79" s="1504"/>
      <c r="AB79" s="1505"/>
      <c r="AC79" s="1505"/>
      <c r="AD79" s="1505"/>
      <c r="AE79" s="1505"/>
      <c r="AF79" s="1505"/>
      <c r="AG79" s="1505"/>
      <c r="AH79" s="1505"/>
      <c r="AI79" s="1506"/>
      <c r="AJ79" s="59"/>
      <c r="AK79" s="59"/>
      <c r="AL79" s="59"/>
      <c r="AM79" s="59" t="s">
        <v>184</v>
      </c>
      <c r="AN79" s="59"/>
      <c r="AO79" s="59"/>
      <c r="AP79" s="59"/>
      <c r="AQ79" s="59"/>
    </row>
    <row r="80" spans="1:46" ht="95.25" customHeight="1">
      <c r="A80" s="59"/>
      <c r="B80" s="59"/>
      <c r="C80" s="392"/>
      <c r="D80" s="1541" t="s">
        <v>376</v>
      </c>
      <c r="E80" s="1542"/>
      <c r="F80" s="1543"/>
      <c r="G80" s="1543"/>
      <c r="H80" s="1543"/>
      <c r="I80" s="1543"/>
      <c r="J80" s="1543"/>
      <c r="K80" s="1543"/>
      <c r="L80" s="1543"/>
      <c r="M80" s="1543"/>
      <c r="N80" s="1543"/>
      <c r="O80" s="1543"/>
      <c r="P80" s="1543"/>
      <c r="Q80" s="1544"/>
      <c r="R80" s="1545" t="str">
        <f>IF(AA79="","",IF(AA79="加算Ⅱ新規事由あり",MAX(R44-R50,0),MAX(ROUNDDOWN(R39-(⑦第７号様式添付書類!O71+⑦第７号様式添付書類!O110),-3),0)))</f>
        <v/>
      </c>
      <c r="S80" s="1546"/>
      <c r="T80" s="1546"/>
      <c r="U80" s="1546"/>
      <c r="V80" s="1546"/>
      <c r="W80" s="1546"/>
      <c r="X80" s="1546"/>
      <c r="Y80" s="1546"/>
      <c r="Z80" s="1546"/>
      <c r="AA80" s="1546"/>
      <c r="AB80" s="1546"/>
      <c r="AC80" s="1546"/>
      <c r="AD80" s="1546"/>
      <c r="AE80" s="1546"/>
      <c r="AF80" s="1546"/>
      <c r="AG80" s="1546"/>
      <c r="AH80" s="1546"/>
      <c r="AI80" s="442" t="s">
        <v>12</v>
      </c>
      <c r="AJ80" s="59"/>
      <c r="AK80" s="59"/>
      <c r="AL80" s="383"/>
      <c r="AM80" s="59" t="s">
        <v>185</v>
      </c>
      <c r="AN80" s="59"/>
      <c r="AO80" s="59"/>
      <c r="AP80" s="59"/>
      <c r="AQ80" s="59"/>
    </row>
    <row r="81" spans="1:46" ht="18" customHeight="1">
      <c r="A81" s="59"/>
      <c r="B81" s="59"/>
      <c r="C81" s="436" t="s">
        <v>10</v>
      </c>
      <c r="D81" s="437"/>
      <c r="E81" s="437"/>
      <c r="F81" s="437"/>
      <c r="G81" s="437"/>
      <c r="H81" s="437"/>
      <c r="I81" s="437"/>
      <c r="J81" s="437"/>
      <c r="K81" s="437"/>
      <c r="L81" s="437"/>
      <c r="M81" s="437"/>
      <c r="N81" s="437"/>
      <c r="O81" s="437"/>
      <c r="P81" s="438"/>
      <c r="Q81" s="437"/>
      <c r="R81" s="439"/>
      <c r="S81" s="440"/>
      <c r="T81" s="440"/>
      <c r="U81" s="440"/>
      <c r="V81" s="440"/>
      <c r="W81" s="440"/>
      <c r="X81" s="440"/>
      <c r="Y81" s="440"/>
      <c r="Z81" s="440"/>
      <c r="AA81" s="440"/>
      <c r="AB81" s="440"/>
      <c r="AC81" s="440"/>
      <c r="AD81" s="440"/>
      <c r="AE81" s="440"/>
      <c r="AF81" s="440"/>
      <c r="AG81" s="440"/>
      <c r="AH81" s="440"/>
      <c r="AI81" s="441"/>
      <c r="AJ81" s="59"/>
      <c r="AK81" s="59"/>
      <c r="AL81" s="384"/>
      <c r="AM81" s="59"/>
      <c r="AN81" s="59"/>
      <c r="AO81" s="59"/>
      <c r="AP81" s="59"/>
      <c r="AQ81" s="59"/>
      <c r="AT81" s="2"/>
    </row>
    <row r="82" spans="1:46" ht="18.75" customHeight="1">
      <c r="A82" s="59"/>
      <c r="B82" s="59"/>
      <c r="C82" s="1493" t="s">
        <v>186</v>
      </c>
      <c r="D82" s="1548" t="s">
        <v>8</v>
      </c>
      <c r="E82" s="1548"/>
      <c r="F82" s="1548"/>
      <c r="G82" s="1548"/>
      <c r="H82" s="1548"/>
      <c r="I82" s="1548"/>
      <c r="J82" s="1548"/>
      <c r="K82" s="1548"/>
      <c r="L82" s="1548"/>
      <c r="M82" s="1548"/>
      <c r="N82" s="1548"/>
      <c r="O82" s="1548"/>
      <c r="P82" s="1548"/>
      <c r="Q82" s="1549"/>
      <c r="R82" s="1552" t="s">
        <v>7</v>
      </c>
      <c r="S82" s="1553"/>
      <c r="T82" s="1553"/>
      <c r="U82" s="1553"/>
      <c r="V82" s="1553"/>
      <c r="W82" s="1553"/>
      <c r="X82" s="1553"/>
      <c r="Y82" s="1553"/>
      <c r="Z82" s="1554"/>
      <c r="AA82" s="1552" t="s">
        <v>6</v>
      </c>
      <c r="AB82" s="1553"/>
      <c r="AC82" s="1553"/>
      <c r="AD82" s="1553"/>
      <c r="AE82" s="1553"/>
      <c r="AF82" s="1553"/>
      <c r="AG82" s="1553"/>
      <c r="AH82" s="1553"/>
      <c r="AI82" s="1555"/>
      <c r="AJ82" s="59"/>
      <c r="AK82" s="59"/>
      <c r="AL82" s="59"/>
      <c r="AM82" s="59"/>
      <c r="AN82" s="59"/>
      <c r="AO82" s="59"/>
      <c r="AP82" s="59"/>
      <c r="AQ82" s="59"/>
      <c r="AT82" s="2"/>
    </row>
    <row r="83" spans="1:46" ht="30" customHeight="1">
      <c r="A83" s="59"/>
      <c r="B83" s="59"/>
      <c r="C83" s="1547"/>
      <c r="D83" s="1550"/>
      <c r="E83" s="1550"/>
      <c r="F83" s="1550"/>
      <c r="G83" s="1550"/>
      <c r="H83" s="1550"/>
      <c r="I83" s="1550"/>
      <c r="J83" s="1550"/>
      <c r="K83" s="1550"/>
      <c r="L83" s="1550"/>
      <c r="M83" s="1550"/>
      <c r="N83" s="1550"/>
      <c r="O83" s="1550"/>
      <c r="P83" s="1550"/>
      <c r="Q83" s="1551"/>
      <c r="R83" s="1556" t="str">
        <f>IF(R80="","",IF(R80=0,"なし","あり"))</f>
        <v/>
      </c>
      <c r="S83" s="1557"/>
      <c r="T83" s="1557"/>
      <c r="U83" s="1557"/>
      <c r="V83" s="1557"/>
      <c r="W83" s="1557"/>
      <c r="X83" s="1557"/>
      <c r="Y83" s="1557"/>
      <c r="Z83" s="1558"/>
      <c r="AA83" s="1559"/>
      <c r="AB83" s="1560"/>
      <c r="AC83" s="1560"/>
      <c r="AD83" s="1560"/>
      <c r="AE83" s="1560"/>
      <c r="AF83" s="1560"/>
      <c r="AG83" s="1560"/>
      <c r="AH83" s="1560"/>
      <c r="AI83" s="1561"/>
      <c r="AJ83" s="59"/>
      <c r="AK83" s="59"/>
      <c r="AL83" s="59"/>
      <c r="AM83" s="59"/>
      <c r="AN83" s="59"/>
      <c r="AO83" s="59"/>
      <c r="AP83" s="59"/>
      <c r="AQ83" s="59"/>
    </row>
    <row r="84" spans="1:46" ht="18" customHeight="1">
      <c r="A84" s="59"/>
      <c r="B84" s="59"/>
      <c r="C84" s="1493" t="s">
        <v>162</v>
      </c>
      <c r="D84" s="1519" t="s">
        <v>291</v>
      </c>
      <c r="E84" s="1519"/>
      <c r="F84" s="1519"/>
      <c r="G84" s="1519"/>
      <c r="H84" s="1519"/>
      <c r="I84" s="1519"/>
      <c r="J84" s="1519"/>
      <c r="K84" s="1519"/>
      <c r="L84" s="1519"/>
      <c r="M84" s="1519"/>
      <c r="N84" s="1519"/>
      <c r="O84" s="1519"/>
      <c r="P84" s="1519"/>
      <c r="Q84" s="1519"/>
      <c r="R84" s="1520"/>
      <c r="S84" s="110"/>
      <c r="T84" s="1571" t="s">
        <v>4</v>
      </c>
      <c r="U84" s="1572"/>
      <c r="V84" s="1572"/>
      <c r="W84" s="1572"/>
      <c r="X84" s="1572"/>
      <c r="Y84" s="1572"/>
      <c r="Z84" s="1572"/>
      <c r="AA84" s="1572"/>
      <c r="AB84" s="1572"/>
      <c r="AC84" s="1572"/>
      <c r="AD84" s="1572"/>
      <c r="AE84" s="1572"/>
      <c r="AF84" s="1572"/>
      <c r="AG84" s="1572"/>
      <c r="AH84" s="1572"/>
      <c r="AI84" s="1573"/>
      <c r="AJ84" s="59"/>
      <c r="AK84" s="59"/>
      <c r="AL84" s="59"/>
      <c r="AM84" s="59"/>
      <c r="AN84" s="59"/>
      <c r="AO84" s="59"/>
      <c r="AP84" s="59"/>
      <c r="AQ84" s="59"/>
    </row>
    <row r="85" spans="1:46" ht="18" customHeight="1">
      <c r="A85" s="59"/>
      <c r="B85" s="59"/>
      <c r="C85" s="1494"/>
      <c r="D85" s="1521"/>
      <c r="E85" s="1521"/>
      <c r="F85" s="1521"/>
      <c r="G85" s="1521"/>
      <c r="H85" s="1521"/>
      <c r="I85" s="1521"/>
      <c r="J85" s="1521"/>
      <c r="K85" s="1521"/>
      <c r="L85" s="1521"/>
      <c r="M85" s="1521"/>
      <c r="N85" s="1521"/>
      <c r="O85" s="1521"/>
      <c r="P85" s="1521"/>
      <c r="Q85" s="1521"/>
      <c r="R85" s="1522"/>
      <c r="S85" s="110"/>
      <c r="T85" s="1574" t="s">
        <v>367</v>
      </c>
      <c r="U85" s="1575"/>
      <c r="V85" s="1575"/>
      <c r="W85" s="1575"/>
      <c r="X85" s="1575"/>
      <c r="Y85" s="1575"/>
      <c r="Z85" s="1575"/>
      <c r="AA85" s="1575"/>
      <c r="AB85" s="1575"/>
      <c r="AC85" s="1575"/>
      <c r="AD85" s="1575"/>
      <c r="AE85" s="1575"/>
      <c r="AF85" s="1575"/>
      <c r="AG85" s="1575"/>
      <c r="AH85" s="1575"/>
      <c r="AI85" s="1576"/>
      <c r="AJ85" s="59"/>
      <c r="AK85" s="59"/>
      <c r="AL85" s="59"/>
      <c r="AM85" s="59"/>
      <c r="AN85" s="59"/>
      <c r="AO85" s="59"/>
      <c r="AP85" s="59"/>
      <c r="AQ85" s="59"/>
    </row>
    <row r="86" spans="1:46" ht="18" customHeight="1">
      <c r="A86" s="59"/>
      <c r="B86" s="59"/>
      <c r="C86" s="1494"/>
      <c r="D86" s="1521"/>
      <c r="E86" s="1521"/>
      <c r="F86" s="1521"/>
      <c r="G86" s="1521"/>
      <c r="H86" s="1521"/>
      <c r="I86" s="1521"/>
      <c r="J86" s="1521"/>
      <c r="K86" s="1521"/>
      <c r="L86" s="1521"/>
      <c r="M86" s="1521"/>
      <c r="N86" s="1521"/>
      <c r="O86" s="1521"/>
      <c r="P86" s="1521"/>
      <c r="Q86" s="1521"/>
      <c r="R86" s="1522"/>
      <c r="S86" s="110"/>
      <c r="T86" s="1577" t="s">
        <v>3</v>
      </c>
      <c r="U86" s="1578"/>
      <c r="V86" s="1578"/>
      <c r="W86" s="1578"/>
      <c r="X86" s="1578"/>
      <c r="Y86" s="1578"/>
      <c r="Z86" s="1578"/>
      <c r="AA86" s="1578"/>
      <c r="AB86" s="1578"/>
      <c r="AC86" s="1578"/>
      <c r="AD86" s="1578"/>
      <c r="AE86" s="1578"/>
      <c r="AF86" s="1578"/>
      <c r="AG86" s="1578"/>
      <c r="AH86" s="1578"/>
      <c r="AI86" s="1579"/>
      <c r="AJ86" s="59"/>
      <c r="AK86" s="59"/>
      <c r="AL86" s="59"/>
      <c r="AM86" s="59"/>
      <c r="AN86" s="59"/>
      <c r="AO86" s="59"/>
      <c r="AP86" s="59"/>
      <c r="AQ86" s="59"/>
    </row>
    <row r="87" spans="1:46" ht="18" customHeight="1">
      <c r="A87" s="59"/>
      <c r="B87" s="59"/>
      <c r="C87" s="1495"/>
      <c r="D87" s="1523"/>
      <c r="E87" s="1523"/>
      <c r="F87" s="1523"/>
      <c r="G87" s="1523"/>
      <c r="H87" s="1523"/>
      <c r="I87" s="1523"/>
      <c r="J87" s="1523"/>
      <c r="K87" s="1523"/>
      <c r="L87" s="1523"/>
      <c r="M87" s="1523"/>
      <c r="N87" s="1523"/>
      <c r="O87" s="1523"/>
      <c r="P87" s="1523"/>
      <c r="Q87" s="1523"/>
      <c r="R87" s="1524"/>
      <c r="S87" s="110"/>
      <c r="T87" s="1580" t="s">
        <v>368</v>
      </c>
      <c r="U87" s="1581"/>
      <c r="V87" s="1581"/>
      <c r="W87" s="1581"/>
      <c r="X87" s="1581"/>
      <c r="Y87" s="1581"/>
      <c r="Z87" s="1581"/>
      <c r="AA87" s="1581"/>
      <c r="AB87" s="1581"/>
      <c r="AC87" s="1581"/>
      <c r="AD87" s="1581"/>
      <c r="AE87" s="1581"/>
      <c r="AF87" s="1581"/>
      <c r="AG87" s="1581"/>
      <c r="AH87" s="1581"/>
      <c r="AI87" s="1582"/>
      <c r="AJ87" s="59"/>
      <c r="AK87" s="59"/>
      <c r="AL87" s="59"/>
      <c r="AM87" s="59"/>
      <c r="AN87" s="59"/>
      <c r="AO87" s="59"/>
      <c r="AP87" s="59"/>
      <c r="AQ87" s="59"/>
    </row>
    <row r="88" spans="1:46" ht="18" customHeight="1">
      <c r="A88" s="59"/>
      <c r="B88" s="59"/>
      <c r="C88" s="1493" t="s">
        <v>164</v>
      </c>
      <c r="D88" s="1525" t="s">
        <v>1</v>
      </c>
      <c r="E88" s="1526"/>
      <c r="F88" s="1526"/>
      <c r="G88" s="1526"/>
      <c r="H88" s="1526"/>
      <c r="I88" s="1526"/>
      <c r="J88" s="1526"/>
      <c r="K88" s="1526"/>
      <c r="L88" s="1526"/>
      <c r="M88" s="1526"/>
      <c r="N88" s="1526"/>
      <c r="O88" s="1526"/>
      <c r="P88" s="1526"/>
      <c r="Q88" s="1526"/>
      <c r="R88" s="1527"/>
      <c r="S88" s="1562"/>
      <c r="T88" s="1563"/>
      <c r="U88" s="1563"/>
      <c r="V88" s="1563"/>
      <c r="W88" s="1563"/>
      <c r="X88" s="1563"/>
      <c r="Y88" s="1563"/>
      <c r="Z88" s="1563"/>
      <c r="AA88" s="1563"/>
      <c r="AB88" s="1563"/>
      <c r="AC88" s="1563"/>
      <c r="AD88" s="1563"/>
      <c r="AE88" s="1563"/>
      <c r="AF88" s="1563"/>
      <c r="AG88" s="1563"/>
      <c r="AH88" s="1563"/>
      <c r="AI88" s="1564"/>
      <c r="AJ88" s="59"/>
      <c r="AK88" s="59"/>
      <c r="AL88" s="59"/>
      <c r="AM88" s="59"/>
      <c r="AN88" s="59"/>
      <c r="AO88" s="59"/>
      <c r="AP88" s="59"/>
      <c r="AQ88" s="59"/>
    </row>
    <row r="89" spans="1:46" ht="18" customHeight="1">
      <c r="A89" s="59"/>
      <c r="B89" s="59"/>
      <c r="C89" s="1494"/>
      <c r="D89" s="1528"/>
      <c r="E89" s="1529"/>
      <c r="F89" s="1529"/>
      <c r="G89" s="1529"/>
      <c r="H89" s="1529"/>
      <c r="I89" s="1529"/>
      <c r="J89" s="1529"/>
      <c r="K89" s="1529"/>
      <c r="L89" s="1529"/>
      <c r="M89" s="1529"/>
      <c r="N89" s="1529"/>
      <c r="O89" s="1529"/>
      <c r="P89" s="1529"/>
      <c r="Q89" s="1529"/>
      <c r="R89" s="1530"/>
      <c r="S89" s="1565"/>
      <c r="T89" s="1566"/>
      <c r="U89" s="1566"/>
      <c r="V89" s="1566"/>
      <c r="W89" s="1566"/>
      <c r="X89" s="1566"/>
      <c r="Y89" s="1566"/>
      <c r="Z89" s="1566"/>
      <c r="AA89" s="1566"/>
      <c r="AB89" s="1566"/>
      <c r="AC89" s="1566"/>
      <c r="AD89" s="1566"/>
      <c r="AE89" s="1566"/>
      <c r="AF89" s="1566"/>
      <c r="AG89" s="1566"/>
      <c r="AH89" s="1566"/>
      <c r="AI89" s="1567"/>
      <c r="AJ89" s="59"/>
      <c r="AK89" s="59"/>
      <c r="AL89" s="59"/>
      <c r="AM89" s="59"/>
      <c r="AN89" s="59"/>
      <c r="AO89" s="59"/>
      <c r="AP89" s="59"/>
      <c r="AQ89" s="59"/>
    </row>
    <row r="90" spans="1:46" ht="37.5" customHeight="1" thickBot="1">
      <c r="A90" s="59"/>
      <c r="B90" s="59"/>
      <c r="C90" s="1496"/>
      <c r="D90" s="1531"/>
      <c r="E90" s="1532"/>
      <c r="F90" s="1532"/>
      <c r="G90" s="1532"/>
      <c r="H90" s="1532"/>
      <c r="I90" s="1532"/>
      <c r="J90" s="1532"/>
      <c r="K90" s="1532"/>
      <c r="L90" s="1532"/>
      <c r="M90" s="1532"/>
      <c r="N90" s="1532"/>
      <c r="O90" s="1532"/>
      <c r="P90" s="1532"/>
      <c r="Q90" s="1532"/>
      <c r="R90" s="1533"/>
      <c r="S90" s="1568"/>
      <c r="T90" s="1569"/>
      <c r="U90" s="1569"/>
      <c r="V90" s="1569"/>
      <c r="W90" s="1569"/>
      <c r="X90" s="1569"/>
      <c r="Y90" s="1569"/>
      <c r="Z90" s="1569"/>
      <c r="AA90" s="1569"/>
      <c r="AB90" s="1569"/>
      <c r="AC90" s="1569"/>
      <c r="AD90" s="1569"/>
      <c r="AE90" s="1569"/>
      <c r="AF90" s="1569"/>
      <c r="AG90" s="1569"/>
      <c r="AH90" s="1569"/>
      <c r="AI90" s="1570"/>
      <c r="AJ90" s="59"/>
      <c r="AK90" s="59"/>
      <c r="AL90" s="59"/>
      <c r="AM90" s="59"/>
      <c r="AN90" s="59"/>
      <c r="AO90" s="59"/>
      <c r="AP90" s="59"/>
      <c r="AQ90" s="59"/>
    </row>
    <row r="91" spans="1:46" ht="18" customHeight="1">
      <c r="A91" s="59"/>
      <c r="B91" s="59"/>
      <c r="C91" s="420"/>
      <c r="D91" s="421"/>
      <c r="E91" s="421"/>
      <c r="F91" s="422"/>
      <c r="G91" s="422"/>
      <c r="H91" s="422"/>
      <c r="I91" s="422"/>
      <c r="J91" s="422"/>
      <c r="K91" s="422"/>
      <c r="L91" s="422"/>
      <c r="M91" s="422"/>
      <c r="N91" s="422"/>
      <c r="O91" s="422"/>
      <c r="P91" s="422"/>
      <c r="Q91" s="422"/>
      <c r="R91" s="423"/>
      <c r="S91" s="423"/>
      <c r="T91" s="423"/>
      <c r="U91" s="423"/>
      <c r="V91" s="423"/>
      <c r="W91" s="423"/>
      <c r="X91" s="423"/>
      <c r="Y91" s="423"/>
      <c r="Z91" s="423"/>
      <c r="AA91" s="423"/>
      <c r="AB91" s="423"/>
      <c r="AC91" s="423"/>
      <c r="AD91" s="423"/>
      <c r="AE91" s="423"/>
      <c r="AF91" s="423"/>
      <c r="AG91" s="423"/>
      <c r="AH91" s="423"/>
      <c r="AI91" s="59"/>
      <c r="AJ91" s="59"/>
      <c r="AK91" s="59"/>
      <c r="AL91" s="59"/>
      <c r="AM91" s="59"/>
      <c r="AN91" s="59"/>
      <c r="AO91" s="59"/>
      <c r="AP91" s="59"/>
      <c r="AQ91" s="59"/>
      <c r="AT91" s="6"/>
    </row>
    <row r="92" spans="1:46" ht="18" customHeight="1" thickBot="1">
      <c r="A92" s="59"/>
      <c r="B92" s="59" t="s">
        <v>377</v>
      </c>
      <c r="C92" s="434"/>
      <c r="D92" s="435"/>
      <c r="E92" s="435"/>
      <c r="F92" s="435"/>
      <c r="G92" s="435"/>
      <c r="H92" s="435"/>
      <c r="I92" s="435"/>
      <c r="J92" s="435"/>
      <c r="K92" s="435"/>
      <c r="L92" s="435"/>
      <c r="M92" s="435"/>
      <c r="N92" s="435"/>
      <c r="O92" s="435"/>
      <c r="P92" s="435"/>
      <c r="Q92" s="435"/>
      <c r="R92" s="397"/>
      <c r="S92" s="397"/>
      <c r="T92" s="397"/>
      <c r="U92" s="397"/>
      <c r="V92" s="397"/>
      <c r="W92" s="397"/>
      <c r="X92" s="397"/>
      <c r="Y92" s="397"/>
      <c r="Z92" s="397"/>
      <c r="AA92" s="397"/>
      <c r="AB92" s="397"/>
      <c r="AC92" s="397"/>
      <c r="AD92" s="397"/>
      <c r="AE92" s="397"/>
      <c r="AF92" s="397"/>
      <c r="AG92" s="397"/>
      <c r="AH92" s="397"/>
      <c r="AI92" s="59"/>
      <c r="AJ92" s="59"/>
      <c r="AK92" s="59"/>
      <c r="AL92" s="59"/>
      <c r="AM92" s="59"/>
      <c r="AN92" s="59"/>
      <c r="AO92" s="59"/>
      <c r="AP92" s="59"/>
      <c r="AQ92" s="59"/>
    </row>
    <row r="93" spans="1:46" ht="39.950000000000003" customHeight="1">
      <c r="A93" s="59"/>
      <c r="B93" s="59"/>
      <c r="C93" s="403" t="s">
        <v>17</v>
      </c>
      <c r="D93" s="1499" t="s">
        <v>182</v>
      </c>
      <c r="E93" s="1499"/>
      <c r="F93" s="1500"/>
      <c r="G93" s="1500"/>
      <c r="H93" s="1500"/>
      <c r="I93" s="1500"/>
      <c r="J93" s="1500"/>
      <c r="K93" s="1500"/>
      <c r="L93" s="1500"/>
      <c r="M93" s="1500"/>
      <c r="N93" s="1500"/>
      <c r="O93" s="1500"/>
      <c r="P93" s="1500"/>
      <c r="Q93" s="1500"/>
      <c r="R93" s="1501" t="s">
        <v>183</v>
      </c>
      <c r="S93" s="1502"/>
      <c r="T93" s="1502"/>
      <c r="U93" s="1502"/>
      <c r="V93" s="1502"/>
      <c r="W93" s="1502"/>
      <c r="X93" s="1502"/>
      <c r="Y93" s="1502"/>
      <c r="Z93" s="1503"/>
      <c r="AA93" s="1504" t="str">
        <f>IF(AA79="","",AA79)</f>
        <v/>
      </c>
      <c r="AB93" s="1505"/>
      <c r="AC93" s="1505"/>
      <c r="AD93" s="1505"/>
      <c r="AE93" s="1505"/>
      <c r="AF93" s="1505"/>
      <c r="AG93" s="1505"/>
      <c r="AH93" s="1505"/>
      <c r="AI93" s="1506"/>
      <c r="AJ93" s="59"/>
      <c r="AK93" s="59"/>
      <c r="AL93" s="59"/>
      <c r="AM93" s="59" t="s">
        <v>184</v>
      </c>
      <c r="AN93" s="59"/>
      <c r="AO93" s="59"/>
      <c r="AP93" s="59"/>
      <c r="AQ93" s="59"/>
    </row>
    <row r="94" spans="1:46" ht="132.75" customHeight="1">
      <c r="A94" s="59"/>
      <c r="B94" s="59"/>
      <c r="C94" s="392"/>
      <c r="D94" s="1541" t="s">
        <v>378</v>
      </c>
      <c r="E94" s="1542"/>
      <c r="F94" s="1543"/>
      <c r="G94" s="1543"/>
      <c r="H94" s="1543"/>
      <c r="I94" s="1543"/>
      <c r="J94" s="1543"/>
      <c r="K94" s="1543"/>
      <c r="L94" s="1543"/>
      <c r="M94" s="1543"/>
      <c r="N94" s="1543"/>
      <c r="O94" s="1543"/>
      <c r="P94" s="1543"/>
      <c r="Q94" s="1544"/>
      <c r="R94" s="1545" t="str">
        <f>IF(AA93="","",IF(AA93="加算Ⅱ新規事由あり",MAX(R45-R61,0),MAX(ROUNDDOWN(R41-⑦第７号様式添付書類!AU71,-3),0)))</f>
        <v/>
      </c>
      <c r="S94" s="1546"/>
      <c r="T94" s="1546"/>
      <c r="U94" s="1546"/>
      <c r="V94" s="1546"/>
      <c r="W94" s="1546"/>
      <c r="X94" s="1546"/>
      <c r="Y94" s="1546"/>
      <c r="Z94" s="1546"/>
      <c r="AA94" s="1546"/>
      <c r="AB94" s="1546"/>
      <c r="AC94" s="1546"/>
      <c r="AD94" s="1546"/>
      <c r="AE94" s="1546"/>
      <c r="AF94" s="1546"/>
      <c r="AG94" s="1546"/>
      <c r="AH94" s="1546"/>
      <c r="AI94" s="442" t="s">
        <v>12</v>
      </c>
      <c r="AJ94" s="59"/>
      <c r="AK94" s="59"/>
      <c r="AL94" s="383"/>
      <c r="AM94" s="59" t="s">
        <v>185</v>
      </c>
      <c r="AN94" s="59"/>
      <c r="AO94" s="59"/>
      <c r="AP94" s="59"/>
      <c r="AQ94" s="59"/>
    </row>
    <row r="95" spans="1:46" ht="18" customHeight="1">
      <c r="A95" s="59"/>
      <c r="B95" s="59"/>
      <c r="C95" s="436" t="s">
        <v>10</v>
      </c>
      <c r="D95" s="437"/>
      <c r="E95" s="437"/>
      <c r="F95" s="437"/>
      <c r="G95" s="437"/>
      <c r="H95" s="437"/>
      <c r="I95" s="437"/>
      <c r="J95" s="437"/>
      <c r="K95" s="437"/>
      <c r="L95" s="437"/>
      <c r="M95" s="437"/>
      <c r="N95" s="437"/>
      <c r="O95" s="437"/>
      <c r="P95" s="438"/>
      <c r="Q95" s="437"/>
      <c r="R95" s="439"/>
      <c r="S95" s="440"/>
      <c r="T95" s="440"/>
      <c r="U95" s="440"/>
      <c r="V95" s="440"/>
      <c r="W95" s="440"/>
      <c r="X95" s="440"/>
      <c r="Y95" s="440"/>
      <c r="Z95" s="440"/>
      <c r="AA95" s="440"/>
      <c r="AB95" s="440"/>
      <c r="AC95" s="440"/>
      <c r="AD95" s="440"/>
      <c r="AE95" s="440"/>
      <c r="AF95" s="440"/>
      <c r="AG95" s="440"/>
      <c r="AH95" s="440"/>
      <c r="AI95" s="441"/>
      <c r="AJ95" s="59"/>
      <c r="AK95" s="59"/>
      <c r="AL95" s="384"/>
      <c r="AM95" s="59"/>
      <c r="AN95" s="59"/>
      <c r="AO95" s="59"/>
      <c r="AP95" s="59"/>
      <c r="AQ95" s="59"/>
      <c r="AT95" s="2"/>
    </row>
    <row r="96" spans="1:46" ht="18.75" customHeight="1">
      <c r="A96" s="59"/>
      <c r="B96" s="59"/>
      <c r="C96" s="1493" t="s">
        <v>9</v>
      </c>
      <c r="D96" s="1548" t="s">
        <v>8</v>
      </c>
      <c r="E96" s="1548"/>
      <c r="F96" s="1548"/>
      <c r="G96" s="1548"/>
      <c r="H96" s="1548"/>
      <c r="I96" s="1548"/>
      <c r="J96" s="1548"/>
      <c r="K96" s="1548"/>
      <c r="L96" s="1548"/>
      <c r="M96" s="1548"/>
      <c r="N96" s="1548"/>
      <c r="O96" s="1548"/>
      <c r="P96" s="1548"/>
      <c r="Q96" s="1549"/>
      <c r="R96" s="1552" t="s">
        <v>7</v>
      </c>
      <c r="S96" s="1553"/>
      <c r="T96" s="1553"/>
      <c r="U96" s="1553"/>
      <c r="V96" s="1553"/>
      <c r="W96" s="1553"/>
      <c r="X96" s="1553"/>
      <c r="Y96" s="1553"/>
      <c r="Z96" s="1554"/>
      <c r="AA96" s="1552" t="s">
        <v>6</v>
      </c>
      <c r="AB96" s="1553"/>
      <c r="AC96" s="1553"/>
      <c r="AD96" s="1553"/>
      <c r="AE96" s="1553"/>
      <c r="AF96" s="1553"/>
      <c r="AG96" s="1553"/>
      <c r="AH96" s="1553"/>
      <c r="AI96" s="1555"/>
      <c r="AJ96" s="59"/>
      <c r="AK96" s="59"/>
      <c r="AL96" s="59"/>
      <c r="AM96" s="59"/>
      <c r="AN96" s="59"/>
      <c r="AO96" s="59"/>
      <c r="AP96" s="59"/>
      <c r="AQ96" s="59"/>
      <c r="AT96" s="2"/>
    </row>
    <row r="97" spans="1:46" ht="30" customHeight="1">
      <c r="A97" s="59"/>
      <c r="B97" s="59"/>
      <c r="C97" s="1547"/>
      <c r="D97" s="1550"/>
      <c r="E97" s="1550"/>
      <c r="F97" s="1550"/>
      <c r="G97" s="1550"/>
      <c r="H97" s="1550"/>
      <c r="I97" s="1550"/>
      <c r="J97" s="1550"/>
      <c r="K97" s="1550"/>
      <c r="L97" s="1550"/>
      <c r="M97" s="1550"/>
      <c r="N97" s="1550"/>
      <c r="O97" s="1550"/>
      <c r="P97" s="1550"/>
      <c r="Q97" s="1551"/>
      <c r="R97" s="1556" t="str">
        <f>IF(R94="","",IF(R94=0,"なし","あり"))</f>
        <v/>
      </c>
      <c r="S97" s="1557"/>
      <c r="T97" s="1557"/>
      <c r="U97" s="1557"/>
      <c r="V97" s="1557"/>
      <c r="W97" s="1557"/>
      <c r="X97" s="1557"/>
      <c r="Y97" s="1557"/>
      <c r="Z97" s="1558"/>
      <c r="AA97" s="1559"/>
      <c r="AB97" s="1560"/>
      <c r="AC97" s="1560"/>
      <c r="AD97" s="1560"/>
      <c r="AE97" s="1560"/>
      <c r="AF97" s="1560"/>
      <c r="AG97" s="1560"/>
      <c r="AH97" s="1560"/>
      <c r="AI97" s="1561"/>
      <c r="AJ97" s="59"/>
      <c r="AK97" s="59"/>
      <c r="AL97" s="59"/>
      <c r="AM97" s="59"/>
      <c r="AN97" s="59"/>
      <c r="AO97" s="59"/>
      <c r="AP97" s="59"/>
      <c r="AQ97" s="59"/>
    </row>
    <row r="98" spans="1:46" ht="18" customHeight="1">
      <c r="A98" s="59"/>
      <c r="B98" s="59"/>
      <c r="C98" s="1493" t="s">
        <v>5</v>
      </c>
      <c r="D98" s="1519" t="s">
        <v>291</v>
      </c>
      <c r="E98" s="1519"/>
      <c r="F98" s="1519"/>
      <c r="G98" s="1519"/>
      <c r="H98" s="1519"/>
      <c r="I98" s="1519"/>
      <c r="J98" s="1519"/>
      <c r="K98" s="1519"/>
      <c r="L98" s="1519"/>
      <c r="M98" s="1519"/>
      <c r="N98" s="1519"/>
      <c r="O98" s="1519"/>
      <c r="P98" s="1519"/>
      <c r="Q98" s="1519"/>
      <c r="R98" s="1520"/>
      <c r="S98" s="110"/>
      <c r="T98" s="1571" t="s">
        <v>4</v>
      </c>
      <c r="U98" s="1572"/>
      <c r="V98" s="1572"/>
      <c r="W98" s="1572"/>
      <c r="X98" s="1572"/>
      <c r="Y98" s="1572"/>
      <c r="Z98" s="1572"/>
      <c r="AA98" s="1572"/>
      <c r="AB98" s="1572"/>
      <c r="AC98" s="1572"/>
      <c r="AD98" s="1572"/>
      <c r="AE98" s="1572"/>
      <c r="AF98" s="1572"/>
      <c r="AG98" s="1572"/>
      <c r="AH98" s="1572"/>
      <c r="AI98" s="1573"/>
      <c r="AJ98" s="59"/>
      <c r="AK98" s="59"/>
      <c r="AL98" s="59"/>
      <c r="AM98" s="59"/>
      <c r="AN98" s="59"/>
      <c r="AO98" s="59"/>
      <c r="AP98" s="59"/>
      <c r="AQ98" s="59"/>
    </row>
    <row r="99" spans="1:46" ht="18" customHeight="1">
      <c r="A99" s="59"/>
      <c r="B99" s="59"/>
      <c r="C99" s="1494"/>
      <c r="D99" s="1521"/>
      <c r="E99" s="1521"/>
      <c r="F99" s="1521"/>
      <c r="G99" s="1521"/>
      <c r="H99" s="1521"/>
      <c r="I99" s="1521"/>
      <c r="J99" s="1521"/>
      <c r="K99" s="1521"/>
      <c r="L99" s="1521"/>
      <c r="M99" s="1521"/>
      <c r="N99" s="1521"/>
      <c r="O99" s="1521"/>
      <c r="P99" s="1521"/>
      <c r="Q99" s="1521"/>
      <c r="R99" s="1522"/>
      <c r="S99" s="110"/>
      <c r="T99" s="1574" t="s">
        <v>367</v>
      </c>
      <c r="U99" s="1575"/>
      <c r="V99" s="1575"/>
      <c r="W99" s="1575"/>
      <c r="X99" s="1575"/>
      <c r="Y99" s="1575"/>
      <c r="Z99" s="1575"/>
      <c r="AA99" s="1575"/>
      <c r="AB99" s="1575"/>
      <c r="AC99" s="1575"/>
      <c r="AD99" s="1575"/>
      <c r="AE99" s="1575"/>
      <c r="AF99" s="1575"/>
      <c r="AG99" s="1575"/>
      <c r="AH99" s="1575"/>
      <c r="AI99" s="1576"/>
      <c r="AJ99" s="59"/>
      <c r="AK99" s="59"/>
      <c r="AL99" s="59"/>
      <c r="AM99" s="59"/>
      <c r="AN99" s="59"/>
      <c r="AO99" s="59"/>
      <c r="AP99" s="59"/>
      <c r="AQ99" s="59"/>
    </row>
    <row r="100" spans="1:46" ht="18" customHeight="1">
      <c r="A100" s="59"/>
      <c r="B100" s="59"/>
      <c r="C100" s="1494"/>
      <c r="D100" s="1521"/>
      <c r="E100" s="1521"/>
      <c r="F100" s="1521"/>
      <c r="G100" s="1521"/>
      <c r="H100" s="1521"/>
      <c r="I100" s="1521"/>
      <c r="J100" s="1521"/>
      <c r="K100" s="1521"/>
      <c r="L100" s="1521"/>
      <c r="M100" s="1521"/>
      <c r="N100" s="1521"/>
      <c r="O100" s="1521"/>
      <c r="P100" s="1521"/>
      <c r="Q100" s="1521"/>
      <c r="R100" s="1522"/>
      <c r="S100" s="110"/>
      <c r="T100" s="1577" t="s">
        <v>3</v>
      </c>
      <c r="U100" s="1578"/>
      <c r="V100" s="1578"/>
      <c r="W100" s="1578"/>
      <c r="X100" s="1578"/>
      <c r="Y100" s="1578"/>
      <c r="Z100" s="1578"/>
      <c r="AA100" s="1578"/>
      <c r="AB100" s="1578"/>
      <c r="AC100" s="1578"/>
      <c r="AD100" s="1578"/>
      <c r="AE100" s="1578"/>
      <c r="AF100" s="1578"/>
      <c r="AG100" s="1578"/>
      <c r="AH100" s="1578"/>
      <c r="AI100" s="1579"/>
      <c r="AJ100" s="59"/>
      <c r="AK100" s="59"/>
      <c r="AL100" s="59"/>
      <c r="AM100" s="59"/>
      <c r="AN100" s="59"/>
      <c r="AO100" s="59"/>
      <c r="AP100" s="59"/>
      <c r="AQ100" s="59"/>
    </row>
    <row r="101" spans="1:46" ht="18" customHeight="1">
      <c r="A101" s="59"/>
      <c r="B101" s="59"/>
      <c r="C101" s="1495"/>
      <c r="D101" s="1523"/>
      <c r="E101" s="1523"/>
      <c r="F101" s="1523"/>
      <c r="G101" s="1523"/>
      <c r="H101" s="1523"/>
      <c r="I101" s="1523"/>
      <c r="J101" s="1523"/>
      <c r="K101" s="1523"/>
      <c r="L101" s="1523"/>
      <c r="M101" s="1523"/>
      <c r="N101" s="1523"/>
      <c r="O101" s="1523"/>
      <c r="P101" s="1523"/>
      <c r="Q101" s="1523"/>
      <c r="R101" s="1524"/>
      <c r="S101" s="110"/>
      <c r="T101" s="1580" t="s">
        <v>368</v>
      </c>
      <c r="U101" s="1581"/>
      <c r="V101" s="1581"/>
      <c r="W101" s="1581"/>
      <c r="X101" s="1581"/>
      <c r="Y101" s="1581"/>
      <c r="Z101" s="1581"/>
      <c r="AA101" s="1581"/>
      <c r="AB101" s="1581"/>
      <c r="AC101" s="1581"/>
      <c r="AD101" s="1581"/>
      <c r="AE101" s="1581"/>
      <c r="AF101" s="1581"/>
      <c r="AG101" s="1581"/>
      <c r="AH101" s="1581"/>
      <c r="AI101" s="1582"/>
      <c r="AJ101" s="59"/>
      <c r="AK101" s="59"/>
      <c r="AL101" s="59"/>
      <c r="AM101" s="59"/>
      <c r="AN101" s="59"/>
      <c r="AO101" s="59"/>
      <c r="AP101" s="59"/>
      <c r="AQ101" s="59"/>
    </row>
    <row r="102" spans="1:46" ht="18" customHeight="1">
      <c r="A102" s="59"/>
      <c r="B102" s="59"/>
      <c r="C102" s="1493" t="s">
        <v>51</v>
      </c>
      <c r="D102" s="1525" t="s">
        <v>1</v>
      </c>
      <c r="E102" s="1526"/>
      <c r="F102" s="1526"/>
      <c r="G102" s="1526"/>
      <c r="H102" s="1526"/>
      <c r="I102" s="1526"/>
      <c r="J102" s="1526"/>
      <c r="K102" s="1526"/>
      <c r="L102" s="1526"/>
      <c r="M102" s="1526"/>
      <c r="N102" s="1526"/>
      <c r="O102" s="1526"/>
      <c r="P102" s="1526"/>
      <c r="Q102" s="1526"/>
      <c r="R102" s="1527"/>
      <c r="S102" s="1562"/>
      <c r="T102" s="1563"/>
      <c r="U102" s="1563"/>
      <c r="V102" s="1563"/>
      <c r="W102" s="1563"/>
      <c r="X102" s="1563"/>
      <c r="Y102" s="1563"/>
      <c r="Z102" s="1563"/>
      <c r="AA102" s="1563"/>
      <c r="AB102" s="1563"/>
      <c r="AC102" s="1563"/>
      <c r="AD102" s="1563"/>
      <c r="AE102" s="1563"/>
      <c r="AF102" s="1563"/>
      <c r="AG102" s="1563"/>
      <c r="AH102" s="1563"/>
      <c r="AI102" s="1564"/>
      <c r="AJ102" s="59"/>
      <c r="AK102" s="59"/>
      <c r="AL102" s="59"/>
      <c r="AM102" s="59"/>
      <c r="AN102" s="59"/>
      <c r="AO102" s="59"/>
      <c r="AP102" s="59"/>
      <c r="AQ102" s="59"/>
    </row>
    <row r="103" spans="1:46" ht="18" customHeight="1">
      <c r="A103" s="59"/>
      <c r="B103" s="59"/>
      <c r="C103" s="1494"/>
      <c r="D103" s="1528"/>
      <c r="E103" s="1529"/>
      <c r="F103" s="1529"/>
      <c r="G103" s="1529"/>
      <c r="H103" s="1529"/>
      <c r="I103" s="1529"/>
      <c r="J103" s="1529"/>
      <c r="K103" s="1529"/>
      <c r="L103" s="1529"/>
      <c r="M103" s="1529"/>
      <c r="N103" s="1529"/>
      <c r="O103" s="1529"/>
      <c r="P103" s="1529"/>
      <c r="Q103" s="1529"/>
      <c r="R103" s="1530"/>
      <c r="S103" s="1565"/>
      <c r="T103" s="1566"/>
      <c r="U103" s="1566"/>
      <c r="V103" s="1566"/>
      <c r="W103" s="1566"/>
      <c r="X103" s="1566"/>
      <c r="Y103" s="1566"/>
      <c r="Z103" s="1566"/>
      <c r="AA103" s="1566"/>
      <c r="AB103" s="1566"/>
      <c r="AC103" s="1566"/>
      <c r="AD103" s="1566"/>
      <c r="AE103" s="1566"/>
      <c r="AF103" s="1566"/>
      <c r="AG103" s="1566"/>
      <c r="AH103" s="1566"/>
      <c r="AI103" s="1567"/>
      <c r="AJ103" s="59"/>
      <c r="AK103" s="59"/>
      <c r="AL103" s="59"/>
      <c r="AM103" s="59"/>
      <c r="AN103" s="59"/>
      <c r="AO103" s="59"/>
      <c r="AP103" s="59"/>
      <c r="AQ103" s="59"/>
    </row>
    <row r="104" spans="1:46" ht="40.5" customHeight="1" thickBot="1">
      <c r="A104" s="59"/>
      <c r="B104" s="59"/>
      <c r="C104" s="1496"/>
      <c r="D104" s="1531"/>
      <c r="E104" s="1532"/>
      <c r="F104" s="1532"/>
      <c r="G104" s="1532"/>
      <c r="H104" s="1532"/>
      <c r="I104" s="1532"/>
      <c r="J104" s="1532"/>
      <c r="K104" s="1532"/>
      <c r="L104" s="1532"/>
      <c r="M104" s="1532"/>
      <c r="N104" s="1532"/>
      <c r="O104" s="1532"/>
      <c r="P104" s="1532"/>
      <c r="Q104" s="1532"/>
      <c r="R104" s="1533"/>
      <c r="S104" s="1568"/>
      <c r="T104" s="1569"/>
      <c r="U104" s="1569"/>
      <c r="V104" s="1569"/>
      <c r="W104" s="1569"/>
      <c r="X104" s="1569"/>
      <c r="Y104" s="1569"/>
      <c r="Z104" s="1569"/>
      <c r="AA104" s="1569"/>
      <c r="AB104" s="1569"/>
      <c r="AC104" s="1569"/>
      <c r="AD104" s="1569"/>
      <c r="AE104" s="1569"/>
      <c r="AF104" s="1569"/>
      <c r="AG104" s="1569"/>
      <c r="AH104" s="1569"/>
      <c r="AI104" s="1570"/>
      <c r="AJ104" s="59"/>
      <c r="AK104" s="59"/>
      <c r="AL104" s="59"/>
      <c r="AM104" s="59"/>
      <c r="AN104" s="59"/>
      <c r="AO104" s="59"/>
      <c r="AP104" s="59"/>
      <c r="AQ104" s="59"/>
    </row>
    <row r="105" spans="1:46" ht="18" customHeight="1">
      <c r="A105" s="59"/>
      <c r="B105" s="59"/>
      <c r="C105" s="202"/>
      <c r="D105" s="443"/>
      <c r="E105" s="443"/>
      <c r="F105" s="443"/>
      <c r="G105" s="443"/>
      <c r="H105" s="443"/>
      <c r="I105" s="443"/>
      <c r="J105" s="443"/>
      <c r="K105" s="443"/>
      <c r="L105" s="443"/>
      <c r="M105" s="443"/>
      <c r="N105" s="443"/>
      <c r="O105" s="443"/>
      <c r="P105" s="443"/>
      <c r="Q105" s="443"/>
      <c r="R105" s="397"/>
      <c r="S105" s="397"/>
      <c r="T105" s="397"/>
      <c r="U105" s="397"/>
      <c r="V105" s="397"/>
      <c r="W105" s="397"/>
      <c r="X105" s="397"/>
      <c r="Y105" s="397"/>
      <c r="Z105" s="397"/>
      <c r="AA105" s="397"/>
      <c r="AB105" s="397"/>
      <c r="AC105" s="397"/>
      <c r="AD105" s="397"/>
      <c r="AE105" s="397"/>
      <c r="AF105" s="397"/>
      <c r="AG105" s="397"/>
      <c r="AH105" s="397"/>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ZOqOhajOWNlZzqjdF/B+moPBoLHhvY0NMIEXthqbX2K/3LOlpUf7FO1udsucXr4HYpasTIeDWcZ1wLEQV3elJQ==" saltValue="Kl9UdgHE89drCyqFp9LdeQ==" spinCount="100000" sheet="1" objects="1" scenarios="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281">
        <f>①入力シート!E5</f>
        <v>0</v>
      </c>
      <c r="G1" s="1282"/>
      <c r="H1" s="80" t="s">
        <v>63</v>
      </c>
      <c r="I1" s="7"/>
    </row>
    <row r="2" spans="1:39" ht="18" customHeight="1">
      <c r="A2" s="58"/>
      <c r="B2" s="59"/>
      <c r="C2" s="59"/>
      <c r="D2" s="60" t="s">
        <v>62</v>
      </c>
      <c r="E2" s="1281" t="s">
        <v>255</v>
      </c>
      <c r="F2" s="1280"/>
      <c r="G2" s="1280"/>
      <c r="H2" s="1282"/>
      <c r="I2" s="7"/>
    </row>
    <row r="3" spans="1:39" ht="18" customHeight="1">
      <c r="A3" s="58"/>
      <c r="B3" s="59"/>
      <c r="C3" s="59"/>
      <c r="D3" s="60" t="s">
        <v>61</v>
      </c>
      <c r="E3" s="1283">
        <f>①入力シート!D7</f>
        <v>0</v>
      </c>
      <c r="F3" s="1284"/>
      <c r="G3" s="1284"/>
      <c r="H3" s="1285"/>
      <c r="I3" s="7"/>
    </row>
    <row r="4" spans="1:39" ht="18" customHeight="1">
      <c r="A4" s="59"/>
      <c r="B4" s="59"/>
      <c r="C4" s="59"/>
      <c r="D4" s="60" t="s">
        <v>99</v>
      </c>
      <c r="E4" s="1286">
        <f>①入力シート!D8</f>
        <v>0</v>
      </c>
      <c r="F4" s="1287"/>
      <c r="G4" s="1287"/>
      <c r="H4" s="1288"/>
      <c r="I4" s="7"/>
    </row>
    <row r="5" spans="1:39" ht="18" customHeight="1">
      <c r="A5" s="59"/>
      <c r="B5" s="59"/>
      <c r="C5" s="59"/>
      <c r="D5" s="60" t="s">
        <v>100</v>
      </c>
      <c r="E5" s="1281">
        <f>①入力シート!D9</f>
        <v>0</v>
      </c>
      <c r="F5" s="1280"/>
      <c r="G5" s="1280"/>
      <c r="H5" s="1282"/>
      <c r="I5" s="7"/>
    </row>
    <row r="6" spans="1:39" ht="18" customHeight="1">
      <c r="A6" s="1270" t="s">
        <v>314</v>
      </c>
      <c r="B6" s="1270"/>
      <c r="C6" s="1270"/>
      <c r="D6" s="1270"/>
      <c r="E6" s="1270"/>
      <c r="F6" s="1270"/>
      <c r="G6" s="1270"/>
      <c r="H6" s="1270"/>
    </row>
    <row r="7" spans="1:39" ht="18" customHeight="1">
      <c r="A7" s="1270" t="s">
        <v>84</v>
      </c>
      <c r="B7" s="1270"/>
      <c r="C7" s="1270"/>
      <c r="D7" s="1270"/>
      <c r="E7" s="1270"/>
      <c r="F7" s="1270"/>
      <c r="G7" s="1270"/>
      <c r="H7" s="1271"/>
    </row>
    <row r="8" spans="1:39" ht="18" customHeight="1" thickBot="1">
      <c r="A8" s="294"/>
      <c r="B8" s="294"/>
      <c r="C8" s="294"/>
      <c r="D8" s="294"/>
      <c r="E8" s="294"/>
      <c r="F8" s="294"/>
      <c r="G8" s="294"/>
      <c r="H8" s="294"/>
    </row>
    <row r="9" spans="1:39" ht="39.950000000000003" customHeight="1">
      <c r="A9" s="1681" t="s">
        <v>83</v>
      </c>
      <c r="B9" s="1683" t="s">
        <v>82</v>
      </c>
      <c r="C9" s="1683" t="s">
        <v>81</v>
      </c>
      <c r="D9" s="1683" t="s">
        <v>360</v>
      </c>
      <c r="E9" s="1677" t="s">
        <v>80</v>
      </c>
      <c r="F9" s="1685"/>
      <c r="G9" s="1677" t="s">
        <v>79</v>
      </c>
      <c r="H9" s="1678"/>
    </row>
    <row r="10" spans="1:39" ht="56.1" customHeight="1" thickBot="1">
      <c r="A10" s="1682"/>
      <c r="B10" s="1684"/>
      <c r="C10" s="1684"/>
      <c r="D10" s="1684"/>
      <c r="E10" s="450"/>
      <c r="F10" s="451" t="s">
        <v>361</v>
      </c>
      <c r="G10" s="452"/>
      <c r="H10" s="453" t="s">
        <v>361</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454"/>
      <c r="F12" s="454"/>
      <c r="G12" s="455">
        <v>200000</v>
      </c>
      <c r="H12" s="456"/>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267" t="s">
        <v>74</v>
      </c>
      <c r="B22" s="1268"/>
      <c r="C22" s="1268"/>
      <c r="D22" s="1269"/>
      <c r="E22" s="93">
        <f>SUM(E13:E21)</f>
        <v>0</v>
      </c>
      <c r="F22" s="94">
        <f t="shared" ref="F22:H22" si="0">SUM(F13:F21)</f>
        <v>0</v>
      </c>
      <c r="G22" s="95">
        <f t="shared" si="0"/>
        <v>0</v>
      </c>
      <c r="H22" s="96">
        <f t="shared" si="0"/>
        <v>0</v>
      </c>
    </row>
    <row r="23" spans="1:8" ht="19.5" customHeight="1">
      <c r="A23" s="295" t="s">
        <v>73</v>
      </c>
      <c r="B23" s="1679" t="s">
        <v>72</v>
      </c>
      <c r="C23" s="1679"/>
      <c r="D23" s="1679"/>
      <c r="E23" s="1679"/>
      <c r="F23" s="1679"/>
      <c r="G23" s="1679"/>
      <c r="H23" s="1679"/>
    </row>
    <row r="24" spans="1:8" ht="19.5" customHeight="1">
      <c r="A24" s="296"/>
      <c r="B24" s="1680"/>
      <c r="C24" s="1680"/>
      <c r="D24" s="1680"/>
      <c r="E24" s="1680"/>
      <c r="F24" s="1680"/>
      <c r="G24" s="1680"/>
      <c r="H24" s="1680"/>
    </row>
    <row r="25" spans="1:8" ht="18" customHeight="1">
      <c r="A25" s="297" t="s">
        <v>71</v>
      </c>
      <c r="B25" s="1266" t="s">
        <v>70</v>
      </c>
      <c r="C25" s="1266"/>
      <c r="D25" s="1266"/>
      <c r="E25" s="1266"/>
      <c r="F25" s="1266"/>
      <c r="G25" s="1266"/>
      <c r="H25" s="1266"/>
    </row>
  </sheetData>
  <sheetProtection password="9207"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topLeftCell="A13" zoomScaleNormal="100" zoomScaleSheetLayoutView="100" workbookViewId="0">
      <selection activeCell="Q14" sqref="Q14:AG14"/>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627" t="s">
        <v>312</v>
      </c>
      <c r="C2" s="1627"/>
      <c r="D2" s="1627"/>
      <c r="E2" s="1627"/>
      <c r="F2" s="1627"/>
      <c r="G2" s="1627"/>
      <c r="H2" s="1627"/>
      <c r="I2" s="1627"/>
      <c r="J2" s="1627"/>
      <c r="K2" s="1627"/>
      <c r="L2" s="1627"/>
      <c r="M2" s="1627"/>
      <c r="N2" s="1627"/>
      <c r="O2" s="1627"/>
      <c r="P2" s="1627"/>
      <c r="Q2" s="1627"/>
      <c r="R2" s="1627"/>
      <c r="S2" s="1627"/>
      <c r="T2" s="1627"/>
      <c r="U2" s="1627"/>
      <c r="V2" s="1627"/>
      <c r="W2" s="1627"/>
      <c r="X2" s="1627"/>
      <c r="Y2" s="1627"/>
      <c r="Z2" s="1627"/>
      <c r="AA2" s="1627"/>
      <c r="AB2" s="1627"/>
      <c r="AC2" s="1627"/>
      <c r="AD2" s="1627"/>
      <c r="AE2" s="1627"/>
      <c r="AF2" s="1627"/>
      <c r="AG2" s="1627"/>
      <c r="AH2" s="1627"/>
      <c r="AI2" s="59"/>
      <c r="AJ2" s="59"/>
      <c r="AU2" s="52" t="s">
        <v>143</v>
      </c>
    </row>
    <row r="3" spans="1:47" ht="9.9499999999999993" customHeight="1">
      <c r="A3" s="59"/>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59"/>
      <c r="AJ3" s="59"/>
      <c r="AU3" s="52" t="s">
        <v>144</v>
      </c>
    </row>
    <row r="4" spans="1:47" ht="18" customHeight="1">
      <c r="A4" s="59"/>
      <c r="B4" s="1744" t="s">
        <v>66</v>
      </c>
      <c r="C4" s="1744"/>
      <c r="D4" s="1744"/>
      <c r="E4" s="1744"/>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59"/>
      <c r="AJ4" s="59"/>
      <c r="AU4" s="52" t="s">
        <v>145</v>
      </c>
    </row>
    <row r="5" spans="1:47" ht="18" customHeight="1" thickBot="1">
      <c r="A5" s="59"/>
      <c r="B5" s="59"/>
      <c r="C5" s="59"/>
      <c r="D5" s="59"/>
      <c r="E5" s="59"/>
      <c r="F5" s="294"/>
      <c r="G5" s="294"/>
      <c r="H5" s="294"/>
      <c r="I5" s="294"/>
      <c r="J5" s="294"/>
      <c r="K5" s="294"/>
      <c r="L5" s="294"/>
      <c r="M5" s="294"/>
      <c r="N5" s="294"/>
      <c r="O5" s="294"/>
      <c r="P5" s="294"/>
      <c r="Q5" s="294"/>
      <c r="R5" s="294"/>
      <c r="S5" s="294"/>
      <c r="T5" s="294"/>
      <c r="U5" s="294"/>
      <c r="V5" s="1629">
        <f ca="1">TODAY()</f>
        <v>44447</v>
      </c>
      <c r="W5" s="1629"/>
      <c r="X5" s="1629"/>
      <c r="Y5" s="1629"/>
      <c r="Z5" s="1629"/>
      <c r="AA5" s="1629"/>
      <c r="AB5" s="1629"/>
      <c r="AC5" s="1629"/>
      <c r="AD5" s="1629"/>
      <c r="AE5" s="1629"/>
      <c r="AF5" s="1629"/>
      <c r="AG5" s="1629"/>
      <c r="AH5" s="1629"/>
      <c r="AI5" s="59"/>
      <c r="AJ5" s="59"/>
      <c r="AU5" s="52" t="s">
        <v>146</v>
      </c>
    </row>
    <row r="6" spans="1:47" ht="17.100000000000001" customHeight="1">
      <c r="A6" s="59"/>
      <c r="B6" s="59"/>
      <c r="C6" s="59"/>
      <c r="D6" s="377"/>
      <c r="E6" s="377"/>
      <c r="F6" s="377"/>
      <c r="G6" s="377"/>
      <c r="H6" s="377"/>
      <c r="I6" s="377"/>
      <c r="J6" s="377"/>
      <c r="K6" s="377"/>
      <c r="L6" s="377"/>
      <c r="M6" s="377"/>
      <c r="N6" s="377"/>
      <c r="O6" s="59"/>
      <c r="P6" s="1630" t="s">
        <v>65</v>
      </c>
      <c r="Q6" s="1631"/>
      <c r="R6" s="1631"/>
      <c r="S6" s="1631"/>
      <c r="T6" s="1631"/>
      <c r="U6" s="1631"/>
      <c r="V6" s="1632" t="s">
        <v>64</v>
      </c>
      <c r="W6" s="1633"/>
      <c r="X6" s="1633"/>
      <c r="Y6" s="1633">
        <f>①入力シート!E5</f>
        <v>0</v>
      </c>
      <c r="Z6" s="1633"/>
      <c r="AA6" s="1633"/>
      <c r="AB6" s="1633"/>
      <c r="AC6" s="1633"/>
      <c r="AD6" s="1633"/>
      <c r="AE6" s="1633"/>
      <c r="AF6" s="1633"/>
      <c r="AG6" s="1633"/>
      <c r="AH6" s="449" t="s">
        <v>63</v>
      </c>
      <c r="AI6" s="59"/>
      <c r="AJ6" s="59"/>
      <c r="AU6" s="52" t="s">
        <v>147</v>
      </c>
    </row>
    <row r="7" spans="1:47" ht="17.100000000000001" customHeight="1">
      <c r="A7" s="59"/>
      <c r="B7" s="59"/>
      <c r="C7" s="59"/>
      <c r="D7" s="377"/>
      <c r="E7" s="377"/>
      <c r="F7" s="377"/>
      <c r="G7" s="377"/>
      <c r="H7" s="377"/>
      <c r="I7" s="377"/>
      <c r="J7" s="377"/>
      <c r="K7" s="377"/>
      <c r="L7" s="377"/>
      <c r="M7" s="377"/>
      <c r="N7" s="377"/>
      <c r="O7" s="59"/>
      <c r="P7" s="1640" t="s">
        <v>62</v>
      </c>
      <c r="Q7" s="1641"/>
      <c r="R7" s="1641"/>
      <c r="S7" s="1641"/>
      <c r="T7" s="1641"/>
      <c r="U7" s="1641"/>
      <c r="V7" s="1286" t="s">
        <v>255</v>
      </c>
      <c r="W7" s="1287"/>
      <c r="X7" s="1287"/>
      <c r="Y7" s="1287"/>
      <c r="Z7" s="1287"/>
      <c r="AA7" s="1287"/>
      <c r="AB7" s="1287"/>
      <c r="AC7" s="1287"/>
      <c r="AD7" s="1287"/>
      <c r="AE7" s="1287"/>
      <c r="AF7" s="1287"/>
      <c r="AG7" s="1287"/>
      <c r="AH7" s="1642"/>
      <c r="AI7" s="59"/>
      <c r="AJ7" s="59"/>
      <c r="AU7" s="52" t="s">
        <v>148</v>
      </c>
    </row>
    <row r="8" spans="1:47" ht="17.100000000000001" customHeight="1">
      <c r="A8" s="59"/>
      <c r="B8" s="59"/>
      <c r="C8" s="59"/>
      <c r="D8" s="377"/>
      <c r="E8" s="377"/>
      <c r="F8" s="377"/>
      <c r="G8" s="377"/>
      <c r="H8" s="377"/>
      <c r="I8" s="377"/>
      <c r="J8" s="377"/>
      <c r="K8" s="377"/>
      <c r="L8" s="377"/>
      <c r="M8" s="377"/>
      <c r="N8" s="377"/>
      <c r="O8" s="59"/>
      <c r="P8" s="1640" t="s">
        <v>61</v>
      </c>
      <c r="Q8" s="1641"/>
      <c r="R8" s="1641"/>
      <c r="S8" s="1641"/>
      <c r="T8" s="1641"/>
      <c r="U8" s="1641"/>
      <c r="V8" s="1643">
        <f>①入力シート!D7</f>
        <v>0</v>
      </c>
      <c r="W8" s="1644"/>
      <c r="X8" s="1644"/>
      <c r="Y8" s="1644"/>
      <c r="Z8" s="1644"/>
      <c r="AA8" s="1644"/>
      <c r="AB8" s="1644"/>
      <c r="AC8" s="1644"/>
      <c r="AD8" s="1644"/>
      <c r="AE8" s="1644"/>
      <c r="AF8" s="1644"/>
      <c r="AG8" s="1644"/>
      <c r="AH8" s="1645"/>
      <c r="AI8" s="59"/>
      <c r="AJ8" s="59"/>
      <c r="AU8" s="52" t="s">
        <v>149</v>
      </c>
    </row>
    <row r="9" spans="1:47" ht="17.100000000000001" customHeight="1">
      <c r="A9" s="59"/>
      <c r="B9" s="59"/>
      <c r="C9" s="59"/>
      <c r="D9" s="377"/>
      <c r="E9" s="377"/>
      <c r="F9" s="377"/>
      <c r="G9" s="377"/>
      <c r="H9" s="377"/>
      <c r="I9" s="377"/>
      <c r="J9" s="377"/>
      <c r="K9" s="377"/>
      <c r="L9" s="377"/>
      <c r="M9" s="377"/>
      <c r="N9" s="377"/>
      <c r="O9" s="59"/>
      <c r="P9" s="1646" t="s">
        <v>60</v>
      </c>
      <c r="Q9" s="1647"/>
      <c r="R9" s="1647"/>
      <c r="S9" s="1647"/>
      <c r="T9" s="1647"/>
      <c r="U9" s="1648"/>
      <c r="V9" s="1286">
        <f>①入力シート!D8</f>
        <v>0</v>
      </c>
      <c r="W9" s="1287"/>
      <c r="X9" s="1287"/>
      <c r="Y9" s="1287"/>
      <c r="Z9" s="1287"/>
      <c r="AA9" s="1287"/>
      <c r="AB9" s="1287"/>
      <c r="AC9" s="1287"/>
      <c r="AD9" s="1287"/>
      <c r="AE9" s="1287"/>
      <c r="AF9" s="1287"/>
      <c r="AG9" s="1287"/>
      <c r="AH9" s="1642"/>
      <c r="AI9" s="59"/>
      <c r="AJ9" s="59"/>
      <c r="AU9" s="52" t="s">
        <v>150</v>
      </c>
    </row>
    <row r="10" spans="1:47" ht="17.100000000000001" customHeight="1" thickBot="1">
      <c r="A10" s="59"/>
      <c r="B10" s="59"/>
      <c r="C10" s="59"/>
      <c r="D10" s="377"/>
      <c r="E10" s="377"/>
      <c r="F10" s="377"/>
      <c r="G10" s="377"/>
      <c r="H10" s="377"/>
      <c r="I10" s="377"/>
      <c r="J10" s="377"/>
      <c r="K10" s="377"/>
      <c r="L10" s="377"/>
      <c r="M10" s="377"/>
      <c r="N10" s="377"/>
      <c r="O10" s="377"/>
      <c r="P10" s="1634" t="s">
        <v>59</v>
      </c>
      <c r="Q10" s="1635"/>
      <c r="R10" s="1635"/>
      <c r="S10" s="1635"/>
      <c r="T10" s="1635"/>
      <c r="U10" s="1635"/>
      <c r="V10" s="1649">
        <f>①入力シート!D9</f>
        <v>0</v>
      </c>
      <c r="W10" s="1650"/>
      <c r="X10" s="1650"/>
      <c r="Y10" s="1650"/>
      <c r="Z10" s="1650"/>
      <c r="AA10" s="1650"/>
      <c r="AB10" s="1650"/>
      <c r="AC10" s="1650"/>
      <c r="AD10" s="1650"/>
      <c r="AE10" s="1650"/>
      <c r="AF10" s="1650"/>
      <c r="AG10" s="1650"/>
      <c r="AH10" s="1651"/>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378"/>
      <c r="S11" s="378"/>
      <c r="T11" s="378"/>
      <c r="U11" s="378"/>
      <c r="V11" s="378"/>
      <c r="W11" s="378"/>
      <c r="X11" s="378"/>
      <c r="Y11" s="378"/>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380" t="s">
        <v>56</v>
      </c>
      <c r="E13" s="381"/>
      <c r="F13" s="381"/>
      <c r="G13" s="381"/>
      <c r="H13" s="381"/>
      <c r="I13" s="381"/>
      <c r="J13" s="381"/>
      <c r="K13" s="381"/>
      <c r="L13" s="381"/>
      <c r="M13" s="381"/>
      <c r="N13" s="381"/>
      <c r="O13" s="381"/>
      <c r="P13" s="382"/>
      <c r="Q13" s="1751"/>
      <c r="R13" s="1752"/>
      <c r="S13" s="1752"/>
      <c r="T13" s="1752"/>
      <c r="U13" s="1752"/>
      <c r="V13" s="1752"/>
      <c r="W13" s="1752"/>
      <c r="X13" s="1752"/>
      <c r="Y13" s="1752"/>
      <c r="Z13" s="1752"/>
      <c r="AA13" s="1752"/>
      <c r="AB13" s="1752"/>
      <c r="AC13" s="1752"/>
      <c r="AD13" s="1752"/>
      <c r="AE13" s="1752"/>
      <c r="AF13" s="1752"/>
      <c r="AG13" s="1752"/>
      <c r="AH13" s="87" t="s">
        <v>12</v>
      </c>
      <c r="AI13" s="59"/>
      <c r="AJ13" s="59"/>
      <c r="AU13" s="52" t="s">
        <v>154</v>
      </c>
    </row>
    <row r="14" spans="1:47" ht="30" customHeight="1">
      <c r="A14" s="59"/>
      <c r="B14" s="59"/>
      <c r="C14" s="106" t="s">
        <v>55</v>
      </c>
      <c r="D14" s="1609" t="s">
        <v>54</v>
      </c>
      <c r="E14" s="1611"/>
      <c r="F14" s="1611"/>
      <c r="G14" s="1611"/>
      <c r="H14" s="1611"/>
      <c r="I14" s="1611"/>
      <c r="J14" s="1611"/>
      <c r="K14" s="1611"/>
      <c r="L14" s="1611"/>
      <c r="M14" s="1611"/>
      <c r="N14" s="1611"/>
      <c r="O14" s="1611"/>
      <c r="P14" s="1612"/>
      <c r="Q14" s="1709"/>
      <c r="R14" s="1710"/>
      <c r="S14" s="1710"/>
      <c r="T14" s="1710"/>
      <c r="U14" s="1710"/>
      <c r="V14" s="1710"/>
      <c r="W14" s="1710"/>
      <c r="X14" s="1710"/>
      <c r="Y14" s="1710"/>
      <c r="Z14" s="1710"/>
      <c r="AA14" s="1710"/>
      <c r="AB14" s="1710"/>
      <c r="AC14" s="1710"/>
      <c r="AD14" s="1710"/>
      <c r="AE14" s="1710"/>
      <c r="AF14" s="1710"/>
      <c r="AG14" s="1710"/>
      <c r="AH14" s="458" t="s">
        <v>12</v>
      </c>
      <c r="AI14" s="59"/>
      <c r="AJ14" s="59"/>
      <c r="AU14" s="52" t="s">
        <v>257</v>
      </c>
    </row>
    <row r="15" spans="1:47" ht="18.75" customHeight="1">
      <c r="A15" s="59"/>
      <c r="B15" s="59"/>
      <c r="C15" s="1638" t="s">
        <v>53</v>
      </c>
      <c r="D15" s="1587" t="s">
        <v>52</v>
      </c>
      <c r="E15" s="1592"/>
      <c r="F15" s="1592"/>
      <c r="G15" s="1592"/>
      <c r="H15" s="1592"/>
      <c r="I15" s="1592"/>
      <c r="J15" s="1592"/>
      <c r="K15" s="1592"/>
      <c r="L15" s="1592"/>
      <c r="M15" s="1592"/>
      <c r="N15" s="1592"/>
      <c r="O15" s="1592"/>
      <c r="P15" s="1590"/>
      <c r="Q15" s="1552" t="s">
        <v>7</v>
      </c>
      <c r="R15" s="1700"/>
      <c r="S15" s="1700"/>
      <c r="T15" s="1700"/>
      <c r="U15" s="1700"/>
      <c r="V15" s="1700"/>
      <c r="W15" s="1700"/>
      <c r="X15" s="1700"/>
      <c r="Y15" s="1700"/>
      <c r="Z15" s="1552" t="s">
        <v>6</v>
      </c>
      <c r="AA15" s="1700"/>
      <c r="AB15" s="1700"/>
      <c r="AC15" s="1700"/>
      <c r="AD15" s="1700"/>
      <c r="AE15" s="1700"/>
      <c r="AF15" s="1700"/>
      <c r="AG15" s="1700"/>
      <c r="AH15" s="1617"/>
      <c r="AI15" s="59"/>
      <c r="AJ15" s="59"/>
      <c r="AU15" s="52" t="s">
        <v>258</v>
      </c>
    </row>
    <row r="16" spans="1:47" ht="30" customHeight="1">
      <c r="A16" s="59"/>
      <c r="B16" s="59"/>
      <c r="C16" s="1639"/>
      <c r="D16" s="1593"/>
      <c r="E16" s="1594"/>
      <c r="F16" s="1594"/>
      <c r="G16" s="1594"/>
      <c r="H16" s="1594"/>
      <c r="I16" s="1594"/>
      <c r="J16" s="1594"/>
      <c r="K16" s="1594"/>
      <c r="L16" s="1594"/>
      <c r="M16" s="1594"/>
      <c r="N16" s="1594"/>
      <c r="O16" s="1594"/>
      <c r="P16" s="1595"/>
      <c r="Q16" s="1556" t="str">
        <f>IF(OR(Q13="",Q13=0),"",IF(Q13-Q14&lt;=0,"あり","なし"))</f>
        <v/>
      </c>
      <c r="R16" s="1557"/>
      <c r="S16" s="1557"/>
      <c r="T16" s="1557"/>
      <c r="U16" s="1557"/>
      <c r="V16" s="1557"/>
      <c r="W16" s="1557"/>
      <c r="X16" s="1557"/>
      <c r="Y16" s="1558"/>
      <c r="Z16" s="1613"/>
      <c r="AA16" s="1618"/>
      <c r="AB16" s="1618"/>
      <c r="AC16" s="1618"/>
      <c r="AD16" s="1618"/>
      <c r="AE16" s="1618"/>
      <c r="AF16" s="1618"/>
      <c r="AG16" s="1618"/>
      <c r="AH16" s="1619"/>
      <c r="AI16" s="59"/>
      <c r="AJ16" s="59"/>
      <c r="AU16" s="52" t="s">
        <v>259</v>
      </c>
    </row>
    <row r="17" spans="1:47" ht="17.100000000000001" customHeight="1">
      <c r="A17" s="59"/>
      <c r="B17" s="59"/>
      <c r="C17" s="459" t="s">
        <v>51</v>
      </c>
      <c r="D17" s="1748" t="s">
        <v>50</v>
      </c>
      <c r="E17" s="1749"/>
      <c r="F17" s="1749"/>
      <c r="G17" s="1749"/>
      <c r="H17" s="1749"/>
      <c r="I17" s="1750"/>
      <c r="J17" s="385"/>
      <c r="K17" s="385"/>
      <c r="L17" s="385"/>
      <c r="M17" s="385"/>
      <c r="N17" s="385"/>
      <c r="O17" s="385"/>
      <c r="P17" s="386"/>
      <c r="Q17" s="110"/>
      <c r="R17" s="1572" t="s">
        <v>4</v>
      </c>
      <c r="S17" s="1572"/>
      <c r="T17" s="1572"/>
      <c r="U17" s="1572"/>
      <c r="V17" s="1572"/>
      <c r="W17" s="1572"/>
      <c r="X17" s="1572"/>
      <c r="Y17" s="1572"/>
      <c r="Z17" s="1572"/>
      <c r="AA17" s="1572"/>
      <c r="AB17" s="1572"/>
      <c r="AC17" s="1572"/>
      <c r="AD17" s="1572"/>
      <c r="AE17" s="1572"/>
      <c r="AF17" s="1572"/>
      <c r="AG17" s="1572"/>
      <c r="AH17" s="1573"/>
      <c r="AI17" s="59"/>
      <c r="AJ17" s="59"/>
      <c r="AU17" s="52" t="s">
        <v>260</v>
      </c>
    </row>
    <row r="18" spans="1:47" ht="17.100000000000001" customHeight="1">
      <c r="A18" s="59"/>
      <c r="B18" s="59"/>
      <c r="C18" s="460"/>
      <c r="D18" s="1753" t="s">
        <v>49</v>
      </c>
      <c r="E18" s="1754"/>
      <c r="F18" s="1754"/>
      <c r="G18" s="1754"/>
      <c r="H18" s="1754"/>
      <c r="I18" s="1754"/>
      <c r="J18" s="1754"/>
      <c r="K18" s="1754"/>
      <c r="L18" s="1754"/>
      <c r="M18" s="1754"/>
      <c r="N18" s="1754"/>
      <c r="O18" s="1754"/>
      <c r="P18" s="1755"/>
      <c r="Q18" s="110"/>
      <c r="R18" s="1575" t="s">
        <v>367</v>
      </c>
      <c r="S18" s="1575"/>
      <c r="T18" s="1575"/>
      <c r="U18" s="1575"/>
      <c r="V18" s="1575"/>
      <c r="W18" s="1575"/>
      <c r="X18" s="1575"/>
      <c r="Y18" s="1575"/>
      <c r="Z18" s="1575"/>
      <c r="AA18" s="1575"/>
      <c r="AB18" s="1575"/>
      <c r="AC18" s="1575"/>
      <c r="AD18" s="1575"/>
      <c r="AE18" s="1575"/>
      <c r="AF18" s="1575"/>
      <c r="AG18" s="1575"/>
      <c r="AH18" s="1576"/>
      <c r="AI18" s="59"/>
      <c r="AJ18" s="59"/>
      <c r="AU18" s="52" t="s">
        <v>261</v>
      </c>
    </row>
    <row r="19" spans="1:47" ht="17.100000000000001" customHeight="1">
      <c r="A19" s="59"/>
      <c r="B19" s="59"/>
      <c r="C19" s="460"/>
      <c r="D19" s="1756"/>
      <c r="E19" s="1754"/>
      <c r="F19" s="1754"/>
      <c r="G19" s="1754"/>
      <c r="H19" s="1754"/>
      <c r="I19" s="1754"/>
      <c r="J19" s="1754"/>
      <c r="K19" s="1754"/>
      <c r="L19" s="1754"/>
      <c r="M19" s="1754"/>
      <c r="N19" s="1754"/>
      <c r="O19" s="1754"/>
      <c r="P19" s="1755"/>
      <c r="Q19" s="110"/>
      <c r="R19" s="1578" t="s">
        <v>3</v>
      </c>
      <c r="S19" s="1578"/>
      <c r="T19" s="1578"/>
      <c r="U19" s="1578"/>
      <c r="V19" s="1578"/>
      <c r="W19" s="1578"/>
      <c r="X19" s="1578"/>
      <c r="Y19" s="1578"/>
      <c r="Z19" s="1578"/>
      <c r="AA19" s="1578"/>
      <c r="AB19" s="1578"/>
      <c r="AC19" s="1578"/>
      <c r="AD19" s="1578"/>
      <c r="AE19" s="1578"/>
      <c r="AF19" s="1578"/>
      <c r="AG19" s="1578"/>
      <c r="AH19" s="1579"/>
      <c r="AI19" s="59"/>
      <c r="AJ19" s="59"/>
      <c r="AU19" s="52" t="s">
        <v>262</v>
      </c>
    </row>
    <row r="20" spans="1:47" ht="17.100000000000001" customHeight="1">
      <c r="A20" s="59"/>
      <c r="B20" s="59"/>
      <c r="C20" s="460"/>
      <c r="D20" s="1757"/>
      <c r="E20" s="1758"/>
      <c r="F20" s="1758"/>
      <c r="G20" s="1758"/>
      <c r="H20" s="1758"/>
      <c r="I20" s="1758"/>
      <c r="J20" s="1758"/>
      <c r="K20" s="1758"/>
      <c r="L20" s="1758"/>
      <c r="M20" s="1758"/>
      <c r="N20" s="1758"/>
      <c r="O20" s="1758"/>
      <c r="P20" s="1759"/>
      <c r="Q20" s="110"/>
      <c r="R20" s="1581" t="s">
        <v>368</v>
      </c>
      <c r="S20" s="1581"/>
      <c r="T20" s="1581"/>
      <c r="U20" s="1581"/>
      <c r="V20" s="1581"/>
      <c r="W20" s="1581"/>
      <c r="X20" s="1581"/>
      <c r="Y20" s="1581"/>
      <c r="Z20" s="1581"/>
      <c r="AA20" s="1581"/>
      <c r="AB20" s="1581"/>
      <c r="AC20" s="1581"/>
      <c r="AD20" s="1581"/>
      <c r="AE20" s="1581"/>
      <c r="AF20" s="1581"/>
      <c r="AG20" s="1581"/>
      <c r="AH20" s="1582"/>
      <c r="AI20" s="59"/>
      <c r="AJ20" s="59"/>
      <c r="AU20" s="52" t="s">
        <v>263</v>
      </c>
    </row>
    <row r="21" spans="1:47" ht="67.5" customHeight="1" thickBot="1">
      <c r="A21" s="59"/>
      <c r="B21" s="59"/>
      <c r="C21" s="461"/>
      <c r="D21" s="1686" t="s">
        <v>1</v>
      </c>
      <c r="E21" s="1687"/>
      <c r="F21" s="1687"/>
      <c r="G21" s="1687"/>
      <c r="H21" s="1687"/>
      <c r="I21" s="1687"/>
      <c r="J21" s="1687"/>
      <c r="K21" s="1687"/>
      <c r="L21" s="1687"/>
      <c r="M21" s="1687"/>
      <c r="N21" s="1687"/>
      <c r="O21" s="1687"/>
      <c r="P21" s="1688"/>
      <c r="Q21" s="1624"/>
      <c r="R21" s="1625"/>
      <c r="S21" s="1625"/>
      <c r="T21" s="1625"/>
      <c r="U21" s="1625"/>
      <c r="V21" s="1625"/>
      <c r="W21" s="1625"/>
      <c r="X21" s="1625"/>
      <c r="Y21" s="1625"/>
      <c r="Z21" s="1625"/>
      <c r="AA21" s="1625"/>
      <c r="AB21" s="1625"/>
      <c r="AC21" s="1625"/>
      <c r="AD21" s="1625"/>
      <c r="AE21" s="1625"/>
      <c r="AF21" s="1625"/>
      <c r="AG21" s="1625"/>
      <c r="AH21" s="1626"/>
      <c r="AI21" s="59"/>
      <c r="AJ21" s="59"/>
      <c r="AU21" s="52" t="s">
        <v>286</v>
      </c>
    </row>
    <row r="22" spans="1:47" ht="33.75" customHeight="1">
      <c r="A22" s="59"/>
      <c r="B22" s="59"/>
      <c r="C22" s="401" t="s">
        <v>48</v>
      </c>
      <c r="D22" s="1723" t="s">
        <v>47</v>
      </c>
      <c r="E22" s="697"/>
      <c r="F22" s="697"/>
      <c r="G22" s="697"/>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59"/>
      <c r="AJ22" s="59"/>
      <c r="AU22" s="52" t="s">
        <v>338</v>
      </c>
    </row>
    <row r="23" spans="1:47" ht="14.25" customHeight="1">
      <c r="A23" s="61"/>
      <c r="B23" s="61"/>
      <c r="C23" s="61"/>
      <c r="D23" s="61"/>
      <c r="E23" s="61"/>
      <c r="F23" s="61"/>
      <c r="G23" s="61"/>
      <c r="H23" s="61"/>
      <c r="I23" s="61"/>
      <c r="J23" s="61"/>
      <c r="K23" s="61"/>
      <c r="L23" s="61"/>
      <c r="M23" s="61"/>
      <c r="N23" s="61"/>
      <c r="O23" s="61"/>
      <c r="P23" s="61"/>
      <c r="Q23" s="61"/>
      <c r="R23" s="378"/>
      <c r="S23" s="378"/>
      <c r="T23" s="378"/>
      <c r="U23" s="378"/>
      <c r="V23" s="378"/>
      <c r="W23" s="378"/>
      <c r="X23" s="378"/>
      <c r="Y23" s="378"/>
      <c r="Z23" s="81"/>
      <c r="AA23" s="81"/>
      <c r="AB23" s="81"/>
      <c r="AC23" s="81"/>
      <c r="AD23" s="81"/>
      <c r="AE23" s="81"/>
      <c r="AF23" s="81"/>
      <c r="AG23" s="59"/>
      <c r="AH23" s="59"/>
      <c r="AI23" s="59"/>
      <c r="AJ23" s="59"/>
      <c r="AU23" s="1" t="s">
        <v>339</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340</v>
      </c>
    </row>
    <row r="25" spans="1:47" ht="33" customHeight="1">
      <c r="A25" s="59"/>
      <c r="B25" s="59"/>
      <c r="C25" s="403" t="s">
        <v>45</v>
      </c>
      <c r="D25" s="1534" t="s">
        <v>44</v>
      </c>
      <c r="E25" s="1721"/>
      <c r="F25" s="1721"/>
      <c r="G25" s="1721"/>
      <c r="H25" s="1721"/>
      <c r="I25" s="1721"/>
      <c r="J25" s="1721"/>
      <c r="K25" s="1721"/>
      <c r="L25" s="1721"/>
      <c r="M25" s="1721"/>
      <c r="N25" s="1721"/>
      <c r="O25" s="1721"/>
      <c r="P25" s="1722"/>
      <c r="Q25" s="1734">
        <f>Q26+Q27+Q28</f>
        <v>0</v>
      </c>
      <c r="R25" s="1735"/>
      <c r="S25" s="1735"/>
      <c r="T25" s="1735"/>
      <c r="U25" s="1735"/>
      <c r="V25" s="1735"/>
      <c r="W25" s="1735"/>
      <c r="X25" s="1735"/>
      <c r="Y25" s="1735"/>
      <c r="Z25" s="1735"/>
      <c r="AA25" s="1735"/>
      <c r="AB25" s="1735"/>
      <c r="AC25" s="1735"/>
      <c r="AD25" s="1735"/>
      <c r="AE25" s="1735"/>
      <c r="AF25" s="1735"/>
      <c r="AG25" s="1735"/>
      <c r="AH25" s="446" t="s">
        <v>386</v>
      </c>
      <c r="AI25" s="59"/>
      <c r="AJ25" s="59"/>
      <c r="AU25" s="1" t="s">
        <v>341</v>
      </c>
    </row>
    <row r="26" spans="1:47" ht="15" customHeight="1">
      <c r="A26" s="59"/>
      <c r="B26" s="59"/>
      <c r="C26" s="392"/>
      <c r="D26" s="393"/>
      <c r="E26" s="394"/>
      <c r="F26" s="1760" t="s">
        <v>42</v>
      </c>
      <c r="G26" s="1760"/>
      <c r="H26" s="1760"/>
      <c r="I26" s="1760"/>
      <c r="J26" s="1760"/>
      <c r="K26" s="1760"/>
      <c r="L26" s="1760"/>
      <c r="M26" s="1760"/>
      <c r="N26" s="1760"/>
      <c r="O26" s="1760"/>
      <c r="P26" s="1760"/>
      <c r="Q26" s="1709"/>
      <c r="R26" s="1710"/>
      <c r="S26" s="1710"/>
      <c r="T26" s="1710"/>
      <c r="U26" s="1710"/>
      <c r="V26" s="1710"/>
      <c r="W26" s="1710"/>
      <c r="X26" s="1710"/>
      <c r="Y26" s="1710"/>
      <c r="Z26" s="1710"/>
      <c r="AA26" s="1710"/>
      <c r="AB26" s="1710"/>
      <c r="AC26" s="1710"/>
      <c r="AD26" s="1710"/>
      <c r="AE26" s="1710"/>
      <c r="AF26" s="1710"/>
      <c r="AG26" s="1710"/>
      <c r="AH26" s="107" t="s">
        <v>12</v>
      </c>
      <c r="AI26" s="59"/>
      <c r="AJ26" s="59"/>
    </row>
    <row r="27" spans="1:47" ht="15" customHeight="1">
      <c r="A27" s="59"/>
      <c r="B27" s="59"/>
      <c r="C27" s="392"/>
      <c r="D27" s="393"/>
      <c r="E27" s="394"/>
      <c r="F27" s="1739" t="s">
        <v>155</v>
      </c>
      <c r="G27" s="1740"/>
      <c r="H27" s="1740"/>
      <c r="I27" s="1740"/>
      <c r="J27" s="1740"/>
      <c r="K27" s="1740"/>
      <c r="L27" s="1740"/>
      <c r="M27" s="1740"/>
      <c r="N27" s="1740"/>
      <c r="O27" s="1740"/>
      <c r="P27" s="1741"/>
      <c r="Q27" s="1738">
        <f>-Q48+Q50</f>
        <v>0</v>
      </c>
      <c r="R27" s="1664"/>
      <c r="S27" s="1664"/>
      <c r="T27" s="1664"/>
      <c r="U27" s="1664"/>
      <c r="V27" s="1664"/>
      <c r="W27" s="1664"/>
      <c r="X27" s="1664"/>
      <c r="Y27" s="1664"/>
      <c r="Z27" s="1664"/>
      <c r="AA27" s="1664"/>
      <c r="AB27" s="1664"/>
      <c r="AC27" s="1664"/>
      <c r="AD27" s="1664"/>
      <c r="AE27" s="1664"/>
      <c r="AF27" s="1664"/>
      <c r="AG27" s="1664"/>
      <c r="AH27" s="447" t="s">
        <v>12</v>
      </c>
      <c r="AI27" s="59"/>
      <c r="AJ27" s="59"/>
    </row>
    <row r="28" spans="1:47" ht="15" customHeight="1">
      <c r="A28" s="59"/>
      <c r="B28" s="59"/>
      <c r="C28" s="392"/>
      <c r="D28" s="393"/>
      <c r="E28" s="394"/>
      <c r="F28" s="1742" t="s">
        <v>41</v>
      </c>
      <c r="G28" s="1742"/>
      <c r="H28" s="1742"/>
      <c r="I28" s="1742"/>
      <c r="J28" s="1742"/>
      <c r="K28" s="1742"/>
      <c r="L28" s="1742"/>
      <c r="M28" s="1742"/>
      <c r="N28" s="1742"/>
      <c r="O28" s="1742"/>
      <c r="P28" s="1742"/>
      <c r="Q28" s="1709"/>
      <c r="R28" s="1710"/>
      <c r="S28" s="1710"/>
      <c r="T28" s="1710"/>
      <c r="U28" s="1710"/>
      <c r="V28" s="1710"/>
      <c r="W28" s="1710"/>
      <c r="X28" s="1710"/>
      <c r="Y28" s="1710"/>
      <c r="Z28" s="1710"/>
      <c r="AA28" s="1710"/>
      <c r="AB28" s="1710"/>
      <c r="AC28" s="1710"/>
      <c r="AD28" s="1710"/>
      <c r="AE28" s="1710"/>
      <c r="AF28" s="1710"/>
      <c r="AG28" s="1710"/>
      <c r="AH28" s="107" t="s">
        <v>12</v>
      </c>
      <c r="AI28" s="59"/>
      <c r="AJ28" s="59"/>
    </row>
    <row r="29" spans="1:47" ht="33.950000000000003" customHeight="1">
      <c r="A29" s="59"/>
      <c r="B29" s="59"/>
      <c r="C29" s="392"/>
      <c r="D29" s="462"/>
      <c r="E29" s="1726" t="s">
        <v>43</v>
      </c>
      <c r="F29" s="1727"/>
      <c r="G29" s="1727"/>
      <c r="H29" s="1727"/>
      <c r="I29" s="1727"/>
      <c r="J29" s="1727"/>
      <c r="K29" s="1727"/>
      <c r="L29" s="1727"/>
      <c r="M29" s="1727"/>
      <c r="N29" s="1727"/>
      <c r="O29" s="1727"/>
      <c r="P29" s="1728"/>
      <c r="Q29" s="1729">
        <f>Q30+Q31</f>
        <v>0</v>
      </c>
      <c r="R29" s="1730"/>
      <c r="S29" s="1730"/>
      <c r="T29" s="1730"/>
      <c r="U29" s="1730"/>
      <c r="V29" s="1730"/>
      <c r="W29" s="1730"/>
      <c r="X29" s="1730"/>
      <c r="Y29" s="1730"/>
      <c r="Z29" s="1730"/>
      <c r="AA29" s="1730"/>
      <c r="AB29" s="1730"/>
      <c r="AC29" s="1730"/>
      <c r="AD29" s="1730"/>
      <c r="AE29" s="1730"/>
      <c r="AF29" s="1730"/>
      <c r="AG29" s="1730"/>
      <c r="AH29" s="447" t="s">
        <v>386</v>
      </c>
      <c r="AI29" s="59"/>
      <c r="AJ29" s="59"/>
    </row>
    <row r="30" spans="1:47" ht="15" customHeight="1">
      <c r="A30" s="59"/>
      <c r="B30" s="59"/>
      <c r="C30" s="392"/>
      <c r="D30" s="462"/>
      <c r="E30" s="463"/>
      <c r="F30" s="1711" t="s">
        <v>388</v>
      </c>
      <c r="G30" s="1712"/>
      <c r="H30" s="1712"/>
      <c r="I30" s="1712"/>
      <c r="J30" s="1712"/>
      <c r="K30" s="1712"/>
      <c r="L30" s="1712"/>
      <c r="M30" s="1712"/>
      <c r="N30" s="1712"/>
      <c r="O30" s="1712"/>
      <c r="P30" s="1713"/>
      <c r="Q30" s="1709"/>
      <c r="R30" s="1710"/>
      <c r="S30" s="1710"/>
      <c r="T30" s="1710"/>
      <c r="U30" s="1710"/>
      <c r="V30" s="1710"/>
      <c r="W30" s="1710"/>
      <c r="X30" s="1710"/>
      <c r="Y30" s="1710"/>
      <c r="Z30" s="1710"/>
      <c r="AA30" s="1710"/>
      <c r="AB30" s="1710"/>
      <c r="AC30" s="1710"/>
      <c r="AD30" s="1710"/>
      <c r="AE30" s="1710"/>
      <c r="AF30" s="1710"/>
      <c r="AG30" s="1710"/>
      <c r="AH30" s="108" t="s">
        <v>12</v>
      </c>
      <c r="AI30" s="59"/>
      <c r="AJ30" s="59"/>
    </row>
    <row r="31" spans="1:47" ht="15" customHeight="1">
      <c r="A31" s="59"/>
      <c r="B31" s="59"/>
      <c r="C31" s="392"/>
      <c r="D31" s="402"/>
      <c r="E31" s="398"/>
      <c r="F31" s="1739" t="s">
        <v>155</v>
      </c>
      <c r="G31" s="1740"/>
      <c r="H31" s="1740"/>
      <c r="I31" s="1740"/>
      <c r="J31" s="1740"/>
      <c r="K31" s="1740"/>
      <c r="L31" s="1740"/>
      <c r="M31" s="1740"/>
      <c r="N31" s="1740"/>
      <c r="O31" s="1740"/>
      <c r="P31" s="1741"/>
      <c r="Q31" s="1738">
        <f>-Q49+Q51</f>
        <v>0</v>
      </c>
      <c r="R31" s="1664"/>
      <c r="S31" s="1664"/>
      <c r="T31" s="1664"/>
      <c r="U31" s="1664"/>
      <c r="V31" s="1664"/>
      <c r="W31" s="1664"/>
      <c r="X31" s="1664"/>
      <c r="Y31" s="1664"/>
      <c r="Z31" s="1664"/>
      <c r="AA31" s="1664"/>
      <c r="AB31" s="1664"/>
      <c r="AC31" s="1664"/>
      <c r="AD31" s="1664"/>
      <c r="AE31" s="1664"/>
      <c r="AF31" s="1664"/>
      <c r="AG31" s="1664"/>
      <c r="AH31" s="447" t="s">
        <v>12</v>
      </c>
      <c r="AI31" s="59"/>
      <c r="AJ31" s="59"/>
    </row>
    <row r="32" spans="1:47" ht="17.100000000000001" customHeight="1" thickBot="1">
      <c r="A32" s="59"/>
      <c r="B32" s="59"/>
      <c r="C32" s="464" t="s">
        <v>40</v>
      </c>
      <c r="D32" s="1745" t="s">
        <v>39</v>
      </c>
      <c r="E32" s="1746"/>
      <c r="F32" s="1747"/>
      <c r="G32" s="1747"/>
      <c r="H32" s="1747"/>
      <c r="I32" s="1747"/>
      <c r="J32" s="1747"/>
      <c r="K32" s="1747"/>
      <c r="L32" s="1747"/>
      <c r="M32" s="1747"/>
      <c r="N32" s="1747"/>
      <c r="O32" s="1747"/>
      <c r="P32" s="1747"/>
      <c r="Q32" s="1605" t="str">
        <f>①入力シート!C12</f>
        <v>令和２年４月</v>
      </c>
      <c r="R32" s="1606"/>
      <c r="S32" s="1606"/>
      <c r="T32" s="1606"/>
      <c r="U32" s="1606"/>
      <c r="V32" s="1606"/>
      <c r="W32" s="1606"/>
      <c r="X32" s="1606"/>
      <c r="Y32" s="1606" t="s">
        <v>358</v>
      </c>
      <c r="Z32" s="1606"/>
      <c r="AA32" s="1606" t="str">
        <f>①入力シート!E12</f>
        <v>令和３年３月</v>
      </c>
      <c r="AB32" s="1606"/>
      <c r="AC32" s="1606"/>
      <c r="AD32" s="1606"/>
      <c r="AE32" s="1606"/>
      <c r="AF32" s="1606"/>
      <c r="AG32" s="1606"/>
      <c r="AH32" s="1657"/>
      <c r="AI32" s="59"/>
      <c r="AJ32" s="59"/>
    </row>
    <row r="33" spans="1:54" s="2" customFormat="1" ht="45" customHeight="1">
      <c r="A33" s="59"/>
      <c r="B33" s="59"/>
      <c r="C33" s="401" t="s">
        <v>38</v>
      </c>
      <c r="D33" s="1665" t="s">
        <v>37</v>
      </c>
      <c r="E33" s="1665"/>
      <c r="F33" s="1665"/>
      <c r="G33" s="1665"/>
      <c r="H33" s="1665"/>
      <c r="I33" s="1665"/>
      <c r="J33" s="1665"/>
      <c r="K33" s="1665"/>
      <c r="L33" s="1665"/>
      <c r="M33" s="1665"/>
      <c r="N33" s="1665"/>
      <c r="O33" s="1665"/>
      <c r="P33" s="1665"/>
      <c r="Q33" s="1665"/>
      <c r="R33" s="1665"/>
      <c r="S33" s="1665"/>
      <c r="T33" s="1665"/>
      <c r="U33" s="1665"/>
      <c r="V33" s="1665"/>
      <c r="W33" s="1665"/>
      <c r="X33" s="1665"/>
      <c r="Y33" s="1665"/>
      <c r="Z33" s="1665"/>
      <c r="AA33" s="1665"/>
      <c r="AB33" s="1665"/>
      <c r="AC33" s="1665"/>
      <c r="AD33" s="1665"/>
      <c r="AE33" s="1665"/>
      <c r="AF33" s="1665"/>
      <c r="AG33" s="1665"/>
      <c r="AH33" s="1665"/>
      <c r="AI33" s="59"/>
      <c r="AJ33" s="59"/>
      <c r="BB33" s="1"/>
    </row>
    <row r="34" spans="1:54" s="4" customFormat="1" ht="17.100000000000001" customHeight="1">
      <c r="A34" s="61"/>
      <c r="B34" s="61"/>
      <c r="C34" s="202"/>
      <c r="D34" s="402"/>
      <c r="E34" s="402"/>
      <c r="F34" s="402"/>
      <c r="G34" s="402"/>
      <c r="H34" s="402"/>
      <c r="I34" s="402"/>
      <c r="J34" s="402"/>
      <c r="K34" s="402"/>
      <c r="L34" s="402"/>
      <c r="M34" s="402"/>
      <c r="N34" s="402"/>
      <c r="O34" s="402"/>
      <c r="P34" s="402"/>
      <c r="Q34" s="202"/>
      <c r="R34" s="202"/>
      <c r="S34" s="202"/>
      <c r="T34" s="202"/>
      <c r="U34" s="202"/>
      <c r="V34" s="202"/>
      <c r="W34" s="202"/>
      <c r="X34" s="202"/>
      <c r="Y34" s="202"/>
      <c r="Z34" s="202"/>
      <c r="AA34" s="202"/>
      <c r="AB34" s="202"/>
      <c r="AC34" s="202"/>
      <c r="AD34" s="202"/>
      <c r="AE34" s="202"/>
      <c r="AF34" s="202"/>
      <c r="AG34" s="202"/>
      <c r="AH34" s="202"/>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403" t="s">
        <v>25</v>
      </c>
      <c r="D36" s="1534" t="s">
        <v>35</v>
      </c>
      <c r="E36" s="1721"/>
      <c r="F36" s="1721"/>
      <c r="G36" s="1721"/>
      <c r="H36" s="1721"/>
      <c r="I36" s="1721"/>
      <c r="J36" s="1721"/>
      <c r="K36" s="1721"/>
      <c r="L36" s="1721"/>
      <c r="M36" s="1721"/>
      <c r="N36" s="1721"/>
      <c r="O36" s="1721"/>
      <c r="P36" s="1722"/>
      <c r="Q36" s="1512">
        <f>IFERROR(ROUNDDOWN(Q37+Q45,-3),"")</f>
        <v>0</v>
      </c>
      <c r="R36" s="1513"/>
      <c r="S36" s="1513"/>
      <c r="T36" s="1513"/>
      <c r="U36" s="1513"/>
      <c r="V36" s="1513"/>
      <c r="W36" s="1513"/>
      <c r="X36" s="1513"/>
      <c r="Y36" s="1513"/>
      <c r="Z36" s="1513"/>
      <c r="AA36" s="1513"/>
      <c r="AB36" s="1513"/>
      <c r="AC36" s="1513"/>
      <c r="AD36" s="1513"/>
      <c r="AE36" s="1513"/>
      <c r="AF36" s="1513"/>
      <c r="AG36" s="1513"/>
      <c r="AH36" s="446" t="s">
        <v>12</v>
      </c>
      <c r="AI36" s="59"/>
      <c r="AJ36" s="59"/>
    </row>
    <row r="37" spans="1:54" ht="24" customHeight="1">
      <c r="A37" s="59"/>
      <c r="B37" s="59"/>
      <c r="C37" s="392"/>
      <c r="D37" s="61"/>
      <c r="E37" s="1701" t="s">
        <v>34</v>
      </c>
      <c r="F37" s="1724"/>
      <c r="G37" s="1724"/>
      <c r="H37" s="1724"/>
      <c r="I37" s="1724"/>
      <c r="J37" s="1724"/>
      <c r="K37" s="1724"/>
      <c r="L37" s="1724"/>
      <c r="M37" s="1724"/>
      <c r="N37" s="1724"/>
      <c r="O37" s="1724"/>
      <c r="P37" s="1725"/>
      <c r="Q37" s="1514">
        <f>Q38-Q39-Q40-Q41-Q42</f>
        <v>0</v>
      </c>
      <c r="R37" s="1515"/>
      <c r="S37" s="1515"/>
      <c r="T37" s="1515"/>
      <c r="U37" s="1515"/>
      <c r="V37" s="1515"/>
      <c r="W37" s="1515"/>
      <c r="X37" s="1515"/>
      <c r="Y37" s="1515"/>
      <c r="Z37" s="1515"/>
      <c r="AA37" s="1515"/>
      <c r="AB37" s="1515"/>
      <c r="AC37" s="1515"/>
      <c r="AD37" s="1515"/>
      <c r="AE37" s="1515"/>
      <c r="AF37" s="1515"/>
      <c r="AG37" s="1515"/>
      <c r="AH37" s="444" t="s">
        <v>12</v>
      </c>
      <c r="AI37" s="59"/>
      <c r="AJ37" s="59"/>
    </row>
    <row r="38" spans="1:54" ht="17.100000000000001" customHeight="1">
      <c r="A38" s="59"/>
      <c r="B38" s="59"/>
      <c r="C38" s="392"/>
      <c r="D38" s="61"/>
      <c r="E38" s="407"/>
      <c r="F38" s="1669" t="s">
        <v>33</v>
      </c>
      <c r="G38" s="1670"/>
      <c r="H38" s="1670"/>
      <c r="I38" s="1670"/>
      <c r="J38" s="1670"/>
      <c r="K38" s="1670"/>
      <c r="L38" s="1670"/>
      <c r="M38" s="1670"/>
      <c r="N38" s="1670"/>
      <c r="O38" s="1670"/>
      <c r="P38" s="1743"/>
      <c r="Q38" s="1497">
        <f>'③第４号様式の３ '!AA64</f>
        <v>0</v>
      </c>
      <c r="R38" s="1498"/>
      <c r="S38" s="1498"/>
      <c r="T38" s="1498"/>
      <c r="U38" s="1498"/>
      <c r="V38" s="1498"/>
      <c r="W38" s="1498"/>
      <c r="X38" s="1498"/>
      <c r="Y38" s="1498"/>
      <c r="Z38" s="1498"/>
      <c r="AA38" s="1498"/>
      <c r="AB38" s="1498"/>
      <c r="AC38" s="1498"/>
      <c r="AD38" s="1498"/>
      <c r="AE38" s="1498"/>
      <c r="AF38" s="1498"/>
      <c r="AG38" s="1498"/>
      <c r="AH38" s="444" t="s">
        <v>12</v>
      </c>
      <c r="AI38" s="59"/>
      <c r="AJ38" s="59"/>
    </row>
    <row r="39" spans="1:54" ht="32.25" customHeight="1">
      <c r="A39" s="59"/>
      <c r="B39" s="59"/>
      <c r="C39" s="392"/>
      <c r="D39" s="61"/>
      <c r="E39" s="407"/>
      <c r="F39" s="1516" t="s">
        <v>32</v>
      </c>
      <c r="G39" s="1517"/>
      <c r="H39" s="1517"/>
      <c r="I39" s="1517"/>
      <c r="J39" s="1517"/>
      <c r="K39" s="1517"/>
      <c r="L39" s="1517"/>
      <c r="M39" s="1517"/>
      <c r="N39" s="1517"/>
      <c r="O39" s="1517"/>
      <c r="P39" s="1518"/>
      <c r="Q39" s="1497">
        <f>'③第４号様式の３ '!AE64</f>
        <v>0</v>
      </c>
      <c r="R39" s="1498"/>
      <c r="S39" s="1498"/>
      <c r="T39" s="1498"/>
      <c r="U39" s="1498"/>
      <c r="V39" s="1498"/>
      <c r="W39" s="1498"/>
      <c r="X39" s="1498"/>
      <c r="Y39" s="1498"/>
      <c r="Z39" s="1498"/>
      <c r="AA39" s="1498"/>
      <c r="AB39" s="1498"/>
      <c r="AC39" s="1498"/>
      <c r="AD39" s="1498"/>
      <c r="AE39" s="1498"/>
      <c r="AF39" s="1498"/>
      <c r="AG39" s="1498"/>
      <c r="AH39" s="444" t="s">
        <v>12</v>
      </c>
      <c r="AI39" s="59"/>
      <c r="AJ39" s="59"/>
    </row>
    <row r="40" spans="1:54" ht="32.25" customHeight="1">
      <c r="A40" s="59"/>
      <c r="B40" s="59"/>
      <c r="C40" s="392"/>
      <c r="D40" s="61"/>
      <c r="E40" s="407"/>
      <c r="F40" s="1736" t="s">
        <v>31</v>
      </c>
      <c r="G40" s="1731" t="s">
        <v>380</v>
      </c>
      <c r="H40" s="1732"/>
      <c r="I40" s="1732"/>
      <c r="J40" s="1732"/>
      <c r="K40" s="1732"/>
      <c r="L40" s="1732"/>
      <c r="M40" s="1732"/>
      <c r="N40" s="1732"/>
      <c r="O40" s="1732"/>
      <c r="P40" s="1733"/>
      <c r="Q40" s="1497">
        <f>'③第４号様式の３ '!AF64</f>
        <v>0</v>
      </c>
      <c r="R40" s="1498"/>
      <c r="S40" s="1498"/>
      <c r="T40" s="1498"/>
      <c r="U40" s="1498"/>
      <c r="V40" s="1498"/>
      <c r="W40" s="1498"/>
      <c r="X40" s="1498"/>
      <c r="Y40" s="1498"/>
      <c r="Z40" s="1498"/>
      <c r="AA40" s="1498"/>
      <c r="AB40" s="1498"/>
      <c r="AC40" s="1498"/>
      <c r="AD40" s="1498"/>
      <c r="AE40" s="1498"/>
      <c r="AF40" s="1498"/>
      <c r="AG40" s="1498"/>
      <c r="AH40" s="444" t="s">
        <v>12</v>
      </c>
      <c r="AI40" s="59"/>
      <c r="AJ40" s="59"/>
    </row>
    <row r="41" spans="1:54" ht="32.25" customHeight="1">
      <c r="A41" s="59"/>
      <c r="B41" s="59"/>
      <c r="C41" s="392"/>
      <c r="D41" s="61"/>
      <c r="E41" s="407"/>
      <c r="F41" s="1737"/>
      <c r="G41" s="1731" t="s">
        <v>316</v>
      </c>
      <c r="H41" s="1732"/>
      <c r="I41" s="1732"/>
      <c r="J41" s="1732"/>
      <c r="K41" s="1732"/>
      <c r="L41" s="1732"/>
      <c r="M41" s="1732"/>
      <c r="N41" s="1732"/>
      <c r="O41" s="1732"/>
      <c r="P41" s="1733"/>
      <c r="Q41" s="1497">
        <f>'③第４号様式の３ '!AG64</f>
        <v>0</v>
      </c>
      <c r="R41" s="1498"/>
      <c r="S41" s="1498"/>
      <c r="T41" s="1498"/>
      <c r="U41" s="1498"/>
      <c r="V41" s="1498"/>
      <c r="W41" s="1498"/>
      <c r="X41" s="1498"/>
      <c r="Y41" s="1498"/>
      <c r="Z41" s="1498"/>
      <c r="AA41" s="1498"/>
      <c r="AB41" s="1498"/>
      <c r="AC41" s="1498"/>
      <c r="AD41" s="1498"/>
      <c r="AE41" s="1498"/>
      <c r="AF41" s="1498"/>
      <c r="AG41" s="1498"/>
      <c r="AH41" s="444" t="s">
        <v>12</v>
      </c>
      <c r="AI41" s="59"/>
      <c r="AJ41" s="59"/>
    </row>
    <row r="42" spans="1:54" ht="17.100000000000001" customHeight="1">
      <c r="A42" s="59"/>
      <c r="B42" s="59"/>
      <c r="C42" s="392"/>
      <c r="D42" s="61"/>
      <c r="E42" s="408"/>
      <c r="F42" s="1701" t="s">
        <v>30</v>
      </c>
      <c r="G42" s="1702"/>
      <c r="H42" s="1702"/>
      <c r="I42" s="1702"/>
      <c r="J42" s="1702"/>
      <c r="K42" s="1702"/>
      <c r="L42" s="1702"/>
      <c r="M42" s="1702"/>
      <c r="N42" s="1702"/>
      <c r="O42" s="1702"/>
      <c r="P42" s="1703"/>
      <c r="Q42" s="1497">
        <f>Q43+Q44</f>
        <v>0</v>
      </c>
      <c r="R42" s="1498"/>
      <c r="S42" s="1498"/>
      <c r="T42" s="1498"/>
      <c r="U42" s="1498"/>
      <c r="V42" s="1498"/>
      <c r="W42" s="1498"/>
      <c r="X42" s="1498"/>
      <c r="Y42" s="1498"/>
      <c r="Z42" s="1498"/>
      <c r="AA42" s="1498"/>
      <c r="AB42" s="1498"/>
      <c r="AC42" s="1498"/>
      <c r="AD42" s="1498"/>
      <c r="AE42" s="1498"/>
      <c r="AF42" s="1498"/>
      <c r="AG42" s="1498"/>
      <c r="AH42" s="447" t="s">
        <v>12</v>
      </c>
      <c r="AI42" s="59"/>
      <c r="AJ42" s="59"/>
    </row>
    <row r="43" spans="1:54" ht="32.25" customHeight="1">
      <c r="A43" s="59"/>
      <c r="B43" s="59"/>
      <c r="C43" s="392"/>
      <c r="D43" s="61"/>
      <c r="E43" s="407"/>
      <c r="F43" s="413"/>
      <c r="G43" s="1516" t="s">
        <v>29</v>
      </c>
      <c r="H43" s="1517"/>
      <c r="I43" s="1517"/>
      <c r="J43" s="1517"/>
      <c r="K43" s="1517"/>
      <c r="L43" s="1517"/>
      <c r="M43" s="1517"/>
      <c r="N43" s="1517"/>
      <c r="O43" s="1517"/>
      <c r="P43" s="1518"/>
      <c r="Q43" s="1497">
        <f>'③第４号様式の３ '!U64</f>
        <v>0</v>
      </c>
      <c r="R43" s="1498"/>
      <c r="S43" s="1498"/>
      <c r="T43" s="1498"/>
      <c r="U43" s="1498"/>
      <c r="V43" s="1498"/>
      <c r="W43" s="1498"/>
      <c r="X43" s="1498"/>
      <c r="Y43" s="1498"/>
      <c r="Z43" s="1498"/>
      <c r="AA43" s="1498"/>
      <c r="AB43" s="1498"/>
      <c r="AC43" s="1498"/>
      <c r="AD43" s="1498"/>
      <c r="AE43" s="1498"/>
      <c r="AF43" s="1498"/>
      <c r="AG43" s="1498"/>
      <c r="AH43" s="465" t="s">
        <v>12</v>
      </c>
      <c r="AI43" s="59"/>
      <c r="AJ43" s="59"/>
    </row>
    <row r="44" spans="1:54" ht="45" customHeight="1">
      <c r="A44" s="59"/>
      <c r="B44" s="59"/>
      <c r="C44" s="392"/>
      <c r="D44" s="61"/>
      <c r="E44" s="466"/>
      <c r="F44" s="414"/>
      <c r="G44" s="1516" t="s">
        <v>28</v>
      </c>
      <c r="H44" s="1517"/>
      <c r="I44" s="1517"/>
      <c r="J44" s="1517"/>
      <c r="K44" s="1517"/>
      <c r="L44" s="1517"/>
      <c r="M44" s="1517"/>
      <c r="N44" s="1517"/>
      <c r="O44" s="1517"/>
      <c r="P44" s="1518"/>
      <c r="Q44" s="1497">
        <f>'③第４号様式の３ '!V64</f>
        <v>0</v>
      </c>
      <c r="R44" s="1498"/>
      <c r="S44" s="1498"/>
      <c r="T44" s="1498"/>
      <c r="U44" s="1498"/>
      <c r="V44" s="1498"/>
      <c r="W44" s="1498"/>
      <c r="X44" s="1498"/>
      <c r="Y44" s="1498"/>
      <c r="Z44" s="1498"/>
      <c r="AA44" s="1498"/>
      <c r="AB44" s="1498"/>
      <c r="AC44" s="1498"/>
      <c r="AD44" s="1498"/>
      <c r="AE44" s="1498"/>
      <c r="AF44" s="1498"/>
      <c r="AG44" s="1498"/>
      <c r="AH44" s="444" t="s">
        <v>12</v>
      </c>
      <c r="AI44" s="59"/>
      <c r="AJ44" s="59"/>
    </row>
    <row r="45" spans="1:54" ht="17.100000000000001" customHeight="1" thickBot="1">
      <c r="A45" s="59"/>
      <c r="B45" s="59"/>
      <c r="C45" s="416"/>
      <c r="D45" s="467"/>
      <c r="E45" s="417" t="s">
        <v>27</v>
      </c>
      <c r="F45" s="418"/>
      <c r="G45" s="468"/>
      <c r="H45" s="468"/>
      <c r="I45" s="468"/>
      <c r="J45" s="468"/>
      <c r="K45" s="468"/>
      <c r="L45" s="468"/>
      <c r="M45" s="468"/>
      <c r="N45" s="468"/>
      <c r="O45" s="468"/>
      <c r="P45" s="469"/>
      <c r="Q45" s="1507">
        <f>IF(Q37=0,0,Q37*①入力シート!L21)</f>
        <v>0</v>
      </c>
      <c r="R45" s="1508"/>
      <c r="S45" s="1508"/>
      <c r="T45" s="1508"/>
      <c r="U45" s="1508"/>
      <c r="V45" s="1508"/>
      <c r="W45" s="1508"/>
      <c r="X45" s="1508"/>
      <c r="Y45" s="1508"/>
      <c r="Z45" s="1508"/>
      <c r="AA45" s="1508"/>
      <c r="AB45" s="1508"/>
      <c r="AC45" s="1508"/>
      <c r="AD45" s="1508"/>
      <c r="AE45" s="1508"/>
      <c r="AF45" s="1508"/>
      <c r="AG45" s="1508"/>
      <c r="AH45" s="445" t="s">
        <v>12</v>
      </c>
      <c r="AI45" s="59"/>
      <c r="AJ45" s="59"/>
    </row>
    <row r="46" spans="1:54" s="4" customFormat="1" ht="15" customHeight="1">
      <c r="A46" s="61"/>
      <c r="B46" s="61"/>
      <c r="C46" s="202"/>
      <c r="D46" s="61"/>
      <c r="E46" s="402"/>
      <c r="F46" s="420"/>
      <c r="G46" s="82"/>
      <c r="H46" s="82"/>
      <c r="I46" s="82"/>
      <c r="J46" s="82"/>
      <c r="K46" s="82"/>
      <c r="L46" s="82"/>
      <c r="M46" s="82"/>
      <c r="N46" s="82"/>
      <c r="O46" s="82"/>
      <c r="P46" s="82"/>
      <c r="Q46" s="202"/>
      <c r="R46" s="202"/>
      <c r="S46" s="202"/>
      <c r="T46" s="202"/>
      <c r="U46" s="202"/>
      <c r="V46" s="202"/>
      <c r="W46" s="202"/>
      <c r="X46" s="202"/>
      <c r="Y46" s="202"/>
      <c r="Z46" s="202"/>
      <c r="AA46" s="202"/>
      <c r="AB46" s="202"/>
      <c r="AC46" s="202"/>
      <c r="AD46" s="202"/>
      <c r="AE46" s="202"/>
      <c r="AF46" s="202"/>
      <c r="AG46" s="202"/>
      <c r="AH46" s="470"/>
      <c r="AI46" s="61"/>
      <c r="AJ46" s="61"/>
    </row>
    <row r="47" spans="1:54" s="6" customFormat="1" ht="18" customHeight="1" thickBot="1">
      <c r="A47" s="379"/>
      <c r="B47" s="59" t="s">
        <v>26</v>
      </c>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457"/>
      <c r="AI47" s="379"/>
      <c r="AJ47" s="379"/>
    </row>
    <row r="48" spans="1:54" s="6" customFormat="1" ht="18" customHeight="1">
      <c r="A48" s="379"/>
      <c r="B48" s="379"/>
      <c r="C48" s="403" t="s">
        <v>25</v>
      </c>
      <c r="D48" s="1534" t="s">
        <v>24</v>
      </c>
      <c r="E48" s="1535"/>
      <c r="F48" s="1535"/>
      <c r="G48" s="1535"/>
      <c r="H48" s="1535"/>
      <c r="I48" s="1535"/>
      <c r="J48" s="1535"/>
      <c r="K48" s="1535"/>
      <c r="L48" s="1535"/>
      <c r="M48" s="1535"/>
      <c r="N48" s="1535"/>
      <c r="O48" s="1535"/>
      <c r="P48" s="1704"/>
      <c r="Q48" s="1666">
        <f>'⑨第４号様式の２（内訳表）'!E13</f>
        <v>0</v>
      </c>
      <c r="R48" s="1667"/>
      <c r="S48" s="1667"/>
      <c r="T48" s="1667"/>
      <c r="U48" s="1667"/>
      <c r="V48" s="1667"/>
      <c r="W48" s="1667"/>
      <c r="X48" s="1667"/>
      <c r="Y48" s="1667"/>
      <c r="Z48" s="1667"/>
      <c r="AA48" s="1667"/>
      <c r="AB48" s="1667"/>
      <c r="AC48" s="1667"/>
      <c r="AD48" s="1667"/>
      <c r="AE48" s="1667"/>
      <c r="AF48" s="1667"/>
      <c r="AG48" s="1668"/>
      <c r="AH48" s="425" t="s">
        <v>12</v>
      </c>
      <c r="AI48" s="379"/>
      <c r="AJ48" s="379"/>
    </row>
    <row r="49" spans="1:48" s="6" customFormat="1" ht="18" customHeight="1">
      <c r="A49" s="379"/>
      <c r="B49" s="379"/>
      <c r="C49" s="392"/>
      <c r="D49" s="396"/>
      <c r="E49" s="397"/>
      <c r="F49" s="397"/>
      <c r="G49" s="397"/>
      <c r="H49" s="1669" t="s">
        <v>23</v>
      </c>
      <c r="I49" s="1670"/>
      <c r="J49" s="1670"/>
      <c r="K49" s="1670"/>
      <c r="L49" s="1670"/>
      <c r="M49" s="1670"/>
      <c r="N49" s="1670"/>
      <c r="O49" s="1670"/>
      <c r="P49" s="1671"/>
      <c r="Q49" s="1672">
        <f>'⑨第４号様式の２（内訳表）'!F13</f>
        <v>0</v>
      </c>
      <c r="R49" s="1673"/>
      <c r="S49" s="1673"/>
      <c r="T49" s="1673"/>
      <c r="U49" s="1673"/>
      <c r="V49" s="1673"/>
      <c r="W49" s="1673"/>
      <c r="X49" s="1673"/>
      <c r="Y49" s="1673"/>
      <c r="Z49" s="1673"/>
      <c r="AA49" s="1673"/>
      <c r="AB49" s="1673"/>
      <c r="AC49" s="1673"/>
      <c r="AD49" s="1673"/>
      <c r="AE49" s="1673"/>
      <c r="AF49" s="1673"/>
      <c r="AG49" s="1674"/>
      <c r="AH49" s="426" t="s">
        <v>12</v>
      </c>
      <c r="AI49" s="379"/>
      <c r="AJ49" s="379"/>
    </row>
    <row r="50" spans="1:48" s="6" customFormat="1" ht="18" customHeight="1">
      <c r="A50" s="379"/>
      <c r="B50" s="379"/>
      <c r="C50" s="427" t="s">
        <v>22</v>
      </c>
      <c r="D50" s="1675" t="s">
        <v>21</v>
      </c>
      <c r="E50" s="1676"/>
      <c r="F50" s="1676"/>
      <c r="G50" s="1676"/>
      <c r="H50" s="1676"/>
      <c r="I50" s="1676"/>
      <c r="J50" s="1676"/>
      <c r="K50" s="1676"/>
      <c r="L50" s="1676"/>
      <c r="M50" s="1676"/>
      <c r="N50" s="1676"/>
      <c r="O50" s="1676"/>
      <c r="P50" s="1692"/>
      <c r="Q50" s="1693">
        <f>'⑨第４号様式の２（内訳表）'!G13</f>
        <v>0</v>
      </c>
      <c r="R50" s="1498"/>
      <c r="S50" s="1498"/>
      <c r="T50" s="1498"/>
      <c r="U50" s="1498"/>
      <c r="V50" s="1498"/>
      <c r="W50" s="1498"/>
      <c r="X50" s="1498"/>
      <c r="Y50" s="1498"/>
      <c r="Z50" s="1498"/>
      <c r="AA50" s="1498"/>
      <c r="AB50" s="1498"/>
      <c r="AC50" s="1498"/>
      <c r="AD50" s="1498"/>
      <c r="AE50" s="1498"/>
      <c r="AF50" s="1498"/>
      <c r="AG50" s="1498"/>
      <c r="AH50" s="426" t="s">
        <v>12</v>
      </c>
      <c r="AI50" s="379"/>
      <c r="AJ50" s="379"/>
    </row>
    <row r="51" spans="1:48" s="6" customFormat="1" ht="18" customHeight="1" thickBot="1">
      <c r="A51" s="379"/>
      <c r="B51" s="379"/>
      <c r="C51" s="416"/>
      <c r="D51" s="429"/>
      <c r="E51" s="430"/>
      <c r="F51" s="430"/>
      <c r="G51" s="430"/>
      <c r="H51" s="1536" t="s">
        <v>20</v>
      </c>
      <c r="I51" s="1537"/>
      <c r="J51" s="1537"/>
      <c r="K51" s="1537"/>
      <c r="L51" s="1537"/>
      <c r="M51" s="1537"/>
      <c r="N51" s="1537"/>
      <c r="O51" s="1537"/>
      <c r="P51" s="1538"/>
      <c r="Q51" s="1539">
        <f>'⑨第４号様式の２（内訳表）'!H13</f>
        <v>0</v>
      </c>
      <c r="R51" s="1540"/>
      <c r="S51" s="1540"/>
      <c r="T51" s="1540"/>
      <c r="U51" s="1540"/>
      <c r="V51" s="1540"/>
      <c r="W51" s="1540"/>
      <c r="X51" s="1540"/>
      <c r="Y51" s="1540"/>
      <c r="Z51" s="1540"/>
      <c r="AA51" s="1540"/>
      <c r="AB51" s="1540"/>
      <c r="AC51" s="1540"/>
      <c r="AD51" s="1540"/>
      <c r="AE51" s="1540"/>
      <c r="AF51" s="1540"/>
      <c r="AG51" s="1507"/>
      <c r="AH51" s="431" t="s">
        <v>12</v>
      </c>
      <c r="AI51" s="379"/>
      <c r="AJ51" s="379"/>
    </row>
    <row r="52" spans="1:48" s="5" customFormat="1" ht="18" customHeight="1">
      <c r="A52" s="379"/>
      <c r="B52" s="379"/>
      <c r="C52" s="432" t="s">
        <v>19</v>
      </c>
      <c r="D52" s="1542" t="s">
        <v>381</v>
      </c>
      <c r="E52" s="1714"/>
      <c r="F52" s="1714"/>
      <c r="G52" s="1714"/>
      <c r="H52" s="1714"/>
      <c r="I52" s="1714"/>
      <c r="J52" s="1714"/>
      <c r="K52" s="1714"/>
      <c r="L52" s="1714"/>
      <c r="M52" s="1714"/>
      <c r="N52" s="1714"/>
      <c r="O52" s="1714"/>
      <c r="P52" s="1714"/>
      <c r="Q52" s="1714"/>
      <c r="R52" s="1714"/>
      <c r="S52" s="1714"/>
      <c r="T52" s="1714"/>
      <c r="U52" s="1714"/>
      <c r="V52" s="1714"/>
      <c r="W52" s="1714"/>
      <c r="X52" s="1714"/>
      <c r="Y52" s="1714"/>
      <c r="Z52" s="1714"/>
      <c r="AA52" s="1714"/>
      <c r="AB52" s="1714"/>
      <c r="AC52" s="1714"/>
      <c r="AD52" s="1714"/>
      <c r="AE52" s="1714"/>
      <c r="AF52" s="1714"/>
      <c r="AG52" s="1714"/>
      <c r="AH52" s="1714"/>
      <c r="AI52" s="379"/>
      <c r="AJ52" s="379"/>
    </row>
    <row r="53" spans="1:48" s="4" customFormat="1" ht="17.100000000000001" customHeight="1">
      <c r="A53" s="61"/>
      <c r="B53" s="61"/>
      <c r="C53" s="202"/>
      <c r="D53" s="61"/>
      <c r="E53" s="402"/>
      <c r="F53" s="420"/>
      <c r="G53" s="82"/>
      <c r="H53" s="82"/>
      <c r="I53" s="82"/>
      <c r="J53" s="82"/>
      <c r="K53" s="82"/>
      <c r="L53" s="82"/>
      <c r="M53" s="82"/>
      <c r="N53" s="82"/>
      <c r="O53" s="82"/>
      <c r="P53" s="82"/>
      <c r="Q53" s="202"/>
      <c r="R53" s="202"/>
      <c r="S53" s="202"/>
      <c r="T53" s="202"/>
      <c r="U53" s="202"/>
      <c r="V53" s="202"/>
      <c r="W53" s="202"/>
      <c r="X53" s="202"/>
      <c r="Y53" s="202"/>
      <c r="Z53" s="202"/>
      <c r="AA53" s="202"/>
      <c r="AB53" s="202"/>
      <c r="AC53" s="202"/>
      <c r="AD53" s="202"/>
      <c r="AE53" s="202"/>
      <c r="AF53" s="202"/>
      <c r="AG53" s="202"/>
      <c r="AH53" s="470"/>
      <c r="AI53" s="61"/>
      <c r="AJ53" s="61"/>
    </row>
    <row r="54" spans="1:48" s="4" customFormat="1" ht="17.100000000000001" customHeight="1" thickBot="1">
      <c r="A54" s="61"/>
      <c r="B54" s="59" t="s">
        <v>18</v>
      </c>
      <c r="C54" s="434"/>
      <c r="D54" s="435"/>
      <c r="E54" s="435"/>
      <c r="F54" s="435"/>
      <c r="G54" s="435"/>
      <c r="H54" s="435"/>
      <c r="I54" s="435"/>
      <c r="J54" s="435"/>
      <c r="K54" s="435"/>
      <c r="L54" s="82"/>
      <c r="M54" s="82"/>
      <c r="N54" s="82"/>
      <c r="O54" s="82"/>
      <c r="P54" s="82"/>
      <c r="Q54" s="202"/>
      <c r="R54" s="202"/>
      <c r="S54" s="202"/>
      <c r="T54" s="202"/>
      <c r="U54" s="202"/>
      <c r="V54" s="202"/>
      <c r="W54" s="202"/>
      <c r="X54" s="202"/>
      <c r="Y54" s="202"/>
      <c r="Z54" s="202"/>
      <c r="AA54" s="202"/>
      <c r="AB54" s="202"/>
      <c r="AC54" s="202"/>
      <c r="AD54" s="202"/>
      <c r="AE54" s="202"/>
      <c r="AF54" s="202"/>
      <c r="AG54" s="202"/>
      <c r="AH54" s="470"/>
      <c r="AI54" s="61"/>
      <c r="AJ54" s="61"/>
    </row>
    <row r="55" spans="1:48" ht="30" customHeight="1">
      <c r="A55" s="59"/>
      <c r="B55" s="59"/>
      <c r="C55" s="471" t="s">
        <v>17</v>
      </c>
      <c r="D55" s="1715" t="s">
        <v>16</v>
      </c>
      <c r="E55" s="1716"/>
      <c r="F55" s="1716"/>
      <c r="G55" s="1716"/>
      <c r="H55" s="1716"/>
      <c r="I55" s="1716"/>
      <c r="J55" s="1716"/>
      <c r="K55" s="1716"/>
      <c r="L55" s="1716"/>
      <c r="M55" s="1716"/>
      <c r="N55" s="1716"/>
      <c r="O55" s="1716"/>
      <c r="P55" s="1716"/>
      <c r="Q55" s="1501" t="s">
        <v>15</v>
      </c>
      <c r="R55" s="1502"/>
      <c r="S55" s="1502"/>
      <c r="T55" s="1502"/>
      <c r="U55" s="1502"/>
      <c r="V55" s="1502"/>
      <c r="W55" s="1502"/>
      <c r="X55" s="1502"/>
      <c r="Y55" s="1503"/>
      <c r="Z55" s="1504"/>
      <c r="AA55" s="1505"/>
      <c r="AB55" s="1505"/>
      <c r="AC55" s="1505"/>
      <c r="AD55" s="1505"/>
      <c r="AE55" s="1505"/>
      <c r="AF55" s="1505"/>
      <c r="AG55" s="1505"/>
      <c r="AH55" s="1506"/>
      <c r="AI55" s="59"/>
      <c r="AJ55" s="59"/>
      <c r="AK55" s="1" t="s">
        <v>14</v>
      </c>
      <c r="AL55" s="3"/>
    </row>
    <row r="56" spans="1:48" ht="99.95" customHeight="1">
      <c r="A56" s="59"/>
      <c r="B56" s="59"/>
      <c r="C56" s="472"/>
      <c r="D56" s="1689" t="s">
        <v>13</v>
      </c>
      <c r="E56" s="1690"/>
      <c r="F56" s="1690"/>
      <c r="G56" s="1690"/>
      <c r="H56" s="1690"/>
      <c r="I56" s="1690"/>
      <c r="J56" s="1690"/>
      <c r="K56" s="1690"/>
      <c r="L56" s="1690"/>
      <c r="M56" s="1690"/>
      <c r="N56" s="1690"/>
      <c r="O56" s="1690"/>
      <c r="P56" s="1691"/>
      <c r="Q56" s="1545" t="str">
        <f>IF(Z55="","",IF(Z55="加算Ⅰ新規事由あり",MAX(Q29-Q36,0),MAX(ROUNDDOWN((Q42-(Q38-Q39-Q40-Q41)-Q49+Q51),-3),0)))</f>
        <v/>
      </c>
      <c r="R56" s="1546"/>
      <c r="S56" s="1546"/>
      <c r="T56" s="1546"/>
      <c r="U56" s="1546"/>
      <c r="V56" s="1546"/>
      <c r="W56" s="1546"/>
      <c r="X56" s="1546"/>
      <c r="Y56" s="1546"/>
      <c r="Z56" s="1546"/>
      <c r="AA56" s="1546"/>
      <c r="AB56" s="1546"/>
      <c r="AC56" s="1546"/>
      <c r="AD56" s="1546"/>
      <c r="AE56" s="1546"/>
      <c r="AF56" s="1546"/>
      <c r="AG56" s="1546"/>
      <c r="AH56" s="474" t="s">
        <v>12</v>
      </c>
      <c r="AI56" s="59"/>
      <c r="AJ56" s="59"/>
      <c r="AK56" s="1" t="s">
        <v>11</v>
      </c>
      <c r="AL56" s="3"/>
    </row>
    <row r="57" spans="1:48" ht="20.25" customHeight="1">
      <c r="A57" s="59"/>
      <c r="B57" s="59"/>
      <c r="C57" s="436" t="s">
        <v>10</v>
      </c>
      <c r="D57" s="439"/>
      <c r="E57" s="439"/>
      <c r="F57" s="439"/>
      <c r="G57" s="439"/>
      <c r="H57" s="439"/>
      <c r="I57" s="439"/>
      <c r="J57" s="439"/>
      <c r="K57" s="439"/>
      <c r="L57" s="439"/>
      <c r="M57" s="439"/>
      <c r="N57" s="439"/>
      <c r="O57" s="439"/>
      <c r="P57" s="439"/>
      <c r="Q57" s="439"/>
      <c r="R57" s="440"/>
      <c r="S57" s="440"/>
      <c r="T57" s="440"/>
      <c r="U57" s="440"/>
      <c r="V57" s="440"/>
      <c r="W57" s="440"/>
      <c r="X57" s="440"/>
      <c r="Y57" s="440"/>
      <c r="Z57" s="440"/>
      <c r="AA57" s="440"/>
      <c r="AB57" s="440"/>
      <c r="AC57" s="440"/>
      <c r="AD57" s="440"/>
      <c r="AE57" s="440"/>
      <c r="AF57" s="440"/>
      <c r="AG57" s="440"/>
      <c r="AH57" s="441"/>
      <c r="AI57" s="59"/>
      <c r="AJ57" s="59"/>
    </row>
    <row r="58" spans="1:48" ht="18.75" customHeight="1">
      <c r="A58" s="59"/>
      <c r="B58" s="59"/>
      <c r="C58" s="1707" t="s">
        <v>9</v>
      </c>
      <c r="D58" s="1694" t="s">
        <v>318</v>
      </c>
      <c r="E58" s="1695"/>
      <c r="F58" s="1695"/>
      <c r="G58" s="1695"/>
      <c r="H58" s="1695"/>
      <c r="I58" s="1695"/>
      <c r="J58" s="1695"/>
      <c r="K58" s="1695"/>
      <c r="L58" s="1695"/>
      <c r="M58" s="1695"/>
      <c r="N58" s="1695"/>
      <c r="O58" s="1695"/>
      <c r="P58" s="1696"/>
      <c r="Q58" s="1552" t="s">
        <v>7</v>
      </c>
      <c r="R58" s="1553"/>
      <c r="S58" s="1553"/>
      <c r="T58" s="1553"/>
      <c r="U58" s="1553"/>
      <c r="V58" s="1553"/>
      <c r="W58" s="1553"/>
      <c r="X58" s="1553"/>
      <c r="Y58" s="1554"/>
      <c r="Z58" s="1552" t="s">
        <v>6</v>
      </c>
      <c r="AA58" s="1700"/>
      <c r="AB58" s="1700"/>
      <c r="AC58" s="1700"/>
      <c r="AD58" s="1700"/>
      <c r="AE58" s="1700"/>
      <c r="AF58" s="1700"/>
      <c r="AG58" s="1700"/>
      <c r="AH58" s="1617"/>
      <c r="AI58" s="59"/>
      <c r="AJ58" s="59"/>
    </row>
    <row r="59" spans="1:48" ht="30" customHeight="1">
      <c r="A59" s="59"/>
      <c r="B59" s="59"/>
      <c r="C59" s="1708"/>
      <c r="D59" s="1697"/>
      <c r="E59" s="1698"/>
      <c r="F59" s="1698"/>
      <c r="G59" s="1698"/>
      <c r="H59" s="1698"/>
      <c r="I59" s="1698"/>
      <c r="J59" s="1698"/>
      <c r="K59" s="1698"/>
      <c r="L59" s="1698"/>
      <c r="M59" s="1698"/>
      <c r="N59" s="1698"/>
      <c r="O59" s="1698"/>
      <c r="P59" s="1699"/>
      <c r="Q59" s="1556" t="str">
        <f>IF(Q56="","",IF(Q56=0,"なし","あり"))</f>
        <v/>
      </c>
      <c r="R59" s="1557"/>
      <c r="S59" s="1557"/>
      <c r="T59" s="1557"/>
      <c r="U59" s="1557"/>
      <c r="V59" s="1557"/>
      <c r="W59" s="1557"/>
      <c r="X59" s="1557"/>
      <c r="Y59" s="1558"/>
      <c r="Z59" s="1613"/>
      <c r="AA59" s="1618"/>
      <c r="AB59" s="1618"/>
      <c r="AC59" s="1618"/>
      <c r="AD59" s="1618"/>
      <c r="AE59" s="1618"/>
      <c r="AF59" s="1618"/>
      <c r="AG59" s="1618"/>
      <c r="AH59" s="1619"/>
      <c r="AI59" s="59"/>
      <c r="AJ59" s="59"/>
    </row>
    <row r="60" spans="1:48" ht="17.100000000000001" customHeight="1">
      <c r="A60" s="59"/>
      <c r="B60" s="59"/>
      <c r="C60" s="1705" t="s">
        <v>5</v>
      </c>
      <c r="D60" s="1717" t="s">
        <v>291</v>
      </c>
      <c r="E60" s="1718"/>
      <c r="F60" s="1718"/>
      <c r="G60" s="1718"/>
      <c r="H60" s="1718"/>
      <c r="I60" s="1718"/>
      <c r="J60" s="1718"/>
      <c r="K60" s="1718"/>
      <c r="L60" s="1718"/>
      <c r="M60" s="1718"/>
      <c r="N60" s="1718"/>
      <c r="O60" s="1718"/>
      <c r="P60" s="1718"/>
      <c r="Q60" s="110"/>
      <c r="R60" s="1572" t="s">
        <v>4</v>
      </c>
      <c r="S60" s="1572"/>
      <c r="T60" s="1572"/>
      <c r="U60" s="1572"/>
      <c r="V60" s="1572"/>
      <c r="W60" s="1572"/>
      <c r="X60" s="1572"/>
      <c r="Y60" s="1572"/>
      <c r="Z60" s="1572"/>
      <c r="AA60" s="1572"/>
      <c r="AB60" s="1572"/>
      <c r="AC60" s="1572"/>
      <c r="AD60" s="1572"/>
      <c r="AE60" s="1572"/>
      <c r="AF60" s="1572"/>
      <c r="AG60" s="1572"/>
      <c r="AH60" s="1573"/>
      <c r="AI60" s="59"/>
      <c r="AJ60" s="59"/>
    </row>
    <row r="61" spans="1:48" ht="17.100000000000001" customHeight="1">
      <c r="A61" s="59"/>
      <c r="B61" s="59"/>
      <c r="C61" s="1706"/>
      <c r="D61" s="1719"/>
      <c r="E61" s="1720"/>
      <c r="F61" s="1720"/>
      <c r="G61" s="1720"/>
      <c r="H61" s="1720"/>
      <c r="I61" s="1720"/>
      <c r="J61" s="1720"/>
      <c r="K61" s="1720"/>
      <c r="L61" s="1720"/>
      <c r="M61" s="1720"/>
      <c r="N61" s="1720"/>
      <c r="O61" s="1720"/>
      <c r="P61" s="1720"/>
      <c r="Q61" s="110"/>
      <c r="R61" s="1575" t="s">
        <v>367</v>
      </c>
      <c r="S61" s="1575"/>
      <c r="T61" s="1575"/>
      <c r="U61" s="1575"/>
      <c r="V61" s="1575"/>
      <c r="W61" s="1575"/>
      <c r="X61" s="1575"/>
      <c r="Y61" s="1575"/>
      <c r="Z61" s="1575"/>
      <c r="AA61" s="1575"/>
      <c r="AB61" s="1575"/>
      <c r="AC61" s="1575"/>
      <c r="AD61" s="1575"/>
      <c r="AE61" s="1575"/>
      <c r="AF61" s="1575"/>
      <c r="AG61" s="1575"/>
      <c r="AH61" s="1576"/>
      <c r="AI61" s="59"/>
      <c r="AJ61" s="59"/>
    </row>
    <row r="62" spans="1:48" ht="17.100000000000001" customHeight="1">
      <c r="A62" s="59"/>
      <c r="B62" s="59"/>
      <c r="C62" s="1706"/>
      <c r="D62" s="1719"/>
      <c r="E62" s="1720"/>
      <c r="F62" s="1720"/>
      <c r="G62" s="1720"/>
      <c r="H62" s="1720"/>
      <c r="I62" s="1720"/>
      <c r="J62" s="1720"/>
      <c r="K62" s="1720"/>
      <c r="L62" s="1720"/>
      <c r="M62" s="1720"/>
      <c r="N62" s="1720"/>
      <c r="O62" s="1720"/>
      <c r="P62" s="1720"/>
      <c r="Q62" s="110"/>
      <c r="R62" s="1578" t="s">
        <v>3</v>
      </c>
      <c r="S62" s="1578"/>
      <c r="T62" s="1578"/>
      <c r="U62" s="1578"/>
      <c r="V62" s="1578"/>
      <c r="W62" s="1578"/>
      <c r="X62" s="1578"/>
      <c r="Y62" s="1578"/>
      <c r="Z62" s="1578"/>
      <c r="AA62" s="1578"/>
      <c r="AB62" s="1578"/>
      <c r="AC62" s="1578"/>
      <c r="AD62" s="1578"/>
      <c r="AE62" s="1578"/>
      <c r="AF62" s="1578"/>
      <c r="AG62" s="1578"/>
      <c r="AH62" s="1579"/>
      <c r="AI62" s="59"/>
      <c r="AJ62" s="59"/>
    </row>
    <row r="63" spans="1:48" ht="17.100000000000001" customHeight="1">
      <c r="A63" s="59"/>
      <c r="B63" s="59"/>
      <c r="C63" s="1706"/>
      <c r="D63" s="1719"/>
      <c r="E63" s="1720"/>
      <c r="F63" s="1720"/>
      <c r="G63" s="1720"/>
      <c r="H63" s="1720"/>
      <c r="I63" s="1720"/>
      <c r="J63" s="1720"/>
      <c r="K63" s="1720"/>
      <c r="L63" s="1720"/>
      <c r="M63" s="1720"/>
      <c r="N63" s="1720"/>
      <c r="O63" s="1720"/>
      <c r="P63" s="1720"/>
      <c r="Q63" s="110"/>
      <c r="R63" s="1581" t="s">
        <v>368</v>
      </c>
      <c r="S63" s="1581"/>
      <c r="T63" s="1581"/>
      <c r="U63" s="1581"/>
      <c r="V63" s="1581"/>
      <c r="W63" s="1581"/>
      <c r="X63" s="1581"/>
      <c r="Y63" s="1581"/>
      <c r="Z63" s="1581"/>
      <c r="AA63" s="1581"/>
      <c r="AB63" s="1581"/>
      <c r="AC63" s="1581"/>
      <c r="AD63" s="1581"/>
      <c r="AE63" s="1581"/>
      <c r="AF63" s="1581"/>
      <c r="AG63" s="1581"/>
      <c r="AH63" s="1582"/>
      <c r="AI63" s="59"/>
      <c r="AJ63" s="59"/>
      <c r="AV63" s="1" t="s">
        <v>2</v>
      </c>
    </row>
    <row r="64" spans="1:48" ht="98.25" customHeight="1" thickBot="1">
      <c r="A64" s="59"/>
      <c r="B64" s="59"/>
      <c r="C64" s="473"/>
      <c r="D64" s="1686" t="s">
        <v>1</v>
      </c>
      <c r="E64" s="1687"/>
      <c r="F64" s="1687"/>
      <c r="G64" s="1687"/>
      <c r="H64" s="1687"/>
      <c r="I64" s="1687"/>
      <c r="J64" s="1687"/>
      <c r="K64" s="1687"/>
      <c r="L64" s="1687"/>
      <c r="M64" s="1687"/>
      <c r="N64" s="1687"/>
      <c r="O64" s="1687"/>
      <c r="P64" s="1688"/>
      <c r="Q64" s="1654"/>
      <c r="R64" s="1655"/>
      <c r="S64" s="1655"/>
      <c r="T64" s="1655"/>
      <c r="U64" s="1655"/>
      <c r="V64" s="1655"/>
      <c r="W64" s="1655"/>
      <c r="X64" s="1655"/>
      <c r="Y64" s="1655"/>
      <c r="Z64" s="1655"/>
      <c r="AA64" s="1655"/>
      <c r="AB64" s="1655"/>
      <c r="AC64" s="1655"/>
      <c r="AD64" s="1655"/>
      <c r="AE64" s="1655"/>
      <c r="AF64" s="1655"/>
      <c r="AG64" s="1655"/>
      <c r="AH64" s="1656"/>
      <c r="AI64" s="59"/>
      <c r="AJ64" s="59"/>
    </row>
    <row r="65" spans="1:47" s="2" customFormat="1" ht="9" customHeight="1">
      <c r="A65" s="59"/>
      <c r="B65" s="457"/>
      <c r="C65" s="457"/>
      <c r="D65" s="457"/>
      <c r="E65" s="457"/>
      <c r="F65" s="457"/>
      <c r="G65" s="457"/>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75"/>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efz7LiuAsVSfvklMu5eujzpGavXsffw7oWhaTi/wHkQsLCQbZTQhshlRPgfK3AixazZtwsaDpDNWNKHlEYVpHg==" saltValue="WVMn/jZMxQe0nw4qmOiGtQ=="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F95"/>
  <sheetViews>
    <sheetView view="pageBreakPreview" topLeftCell="A23" zoomScaleNormal="100" zoomScaleSheetLayoutView="100" workbookViewId="0">
      <selection activeCell="AD30" sqref="AD30:AF31"/>
    </sheetView>
  </sheetViews>
  <sheetFormatPr defaultRowHeight="13.5"/>
  <cols>
    <col min="1" max="1" width="2.75" style="548" customWidth="1"/>
    <col min="2" max="2" width="3.625" style="548" customWidth="1"/>
    <col min="3" max="32" width="2.75" style="548" customWidth="1"/>
    <col min="33" max="33" width="3" style="548" customWidth="1"/>
    <col min="34" max="35" width="9" style="548"/>
    <col min="36" max="43" width="9" style="548" customWidth="1"/>
    <col min="44" max="58" width="9" style="548" hidden="1" customWidth="1"/>
    <col min="59" max="16384" width="9" style="548"/>
  </cols>
  <sheetData>
    <row r="1" spans="1:57" ht="14.25" thickBot="1">
      <c r="A1" s="547"/>
      <c r="B1" s="547"/>
      <c r="C1" s="547"/>
      <c r="D1" s="547"/>
      <c r="E1" s="547"/>
      <c r="F1" s="547"/>
      <c r="G1" s="547"/>
      <c r="H1" s="547"/>
      <c r="I1" s="547"/>
      <c r="J1" s="547"/>
      <c r="K1" s="547"/>
      <c r="L1" s="547"/>
      <c r="M1" s="547"/>
      <c r="N1" s="547"/>
      <c r="O1" s="547"/>
      <c r="P1" s="547"/>
      <c r="Q1" s="547"/>
      <c r="R1" s="148"/>
      <c r="S1" s="732"/>
      <c r="T1" s="732"/>
      <c r="U1" s="733">
        <f ca="1">TODAY()</f>
        <v>44447</v>
      </c>
      <c r="V1" s="733"/>
      <c r="W1" s="733"/>
      <c r="X1" s="733"/>
      <c r="Y1" s="733"/>
      <c r="Z1" s="733"/>
      <c r="AA1" s="733"/>
      <c r="AB1" s="148"/>
      <c r="AC1" s="734">
        <f>①入力シート!E5</f>
        <v>0</v>
      </c>
      <c r="AD1" s="734"/>
      <c r="AE1" s="734"/>
      <c r="AF1" s="147" t="s">
        <v>603</v>
      </c>
      <c r="AL1" s="152"/>
      <c r="AM1" s="150"/>
      <c r="AN1" s="150"/>
      <c r="AR1" s="152" t="s">
        <v>505</v>
      </c>
      <c r="AS1" s="152"/>
      <c r="BA1" s="549" t="s">
        <v>504</v>
      </c>
      <c r="BB1" s="160"/>
      <c r="BD1" s="548" t="s">
        <v>503</v>
      </c>
    </row>
    <row r="2" spans="1:57" ht="14.25" customHeight="1">
      <c r="A2" s="547"/>
      <c r="B2" s="758" t="s">
        <v>604</v>
      </c>
      <c r="C2" s="759"/>
      <c r="D2" s="759"/>
      <c r="E2" s="759"/>
      <c r="F2" s="759"/>
      <c r="G2" s="760"/>
      <c r="H2" s="547"/>
      <c r="I2" s="547"/>
      <c r="J2" s="547"/>
      <c r="K2" s="547"/>
      <c r="L2" s="547"/>
      <c r="M2" s="547"/>
      <c r="N2" s="547"/>
      <c r="O2" s="547"/>
      <c r="P2" s="547"/>
      <c r="Q2" s="547"/>
      <c r="R2" s="767" t="s">
        <v>62</v>
      </c>
      <c r="S2" s="768"/>
      <c r="T2" s="768"/>
      <c r="U2" s="769"/>
      <c r="V2" s="770" t="s">
        <v>604</v>
      </c>
      <c r="W2" s="771"/>
      <c r="X2" s="771"/>
      <c r="Y2" s="771"/>
      <c r="Z2" s="771"/>
      <c r="AA2" s="771"/>
      <c r="AB2" s="771"/>
      <c r="AC2" s="771"/>
      <c r="AD2" s="771"/>
      <c r="AE2" s="771"/>
      <c r="AF2" s="772"/>
      <c r="AJ2" s="550"/>
      <c r="AK2" s="551"/>
      <c r="AL2" s="152"/>
      <c r="AN2" s="150"/>
      <c r="AR2" s="152">
        <v>1</v>
      </c>
      <c r="AS2" s="152">
        <v>15</v>
      </c>
      <c r="AU2" s="552" t="s">
        <v>502</v>
      </c>
      <c r="AV2" s="150" t="e">
        <f>$AA$15&amp;AU2</f>
        <v>#N/A</v>
      </c>
      <c r="BA2" s="553" t="s">
        <v>501</v>
      </c>
      <c r="BB2" s="553" t="s">
        <v>500</v>
      </c>
      <c r="BD2" s="548" t="s">
        <v>499</v>
      </c>
      <c r="BE2" s="548" t="s">
        <v>498</v>
      </c>
    </row>
    <row r="3" spans="1:57" ht="14.25" customHeight="1">
      <c r="A3" s="547"/>
      <c r="B3" s="761"/>
      <c r="C3" s="762"/>
      <c r="D3" s="762"/>
      <c r="E3" s="762"/>
      <c r="F3" s="762"/>
      <c r="G3" s="763"/>
      <c r="H3" s="547"/>
      <c r="I3" s="547"/>
      <c r="J3" s="547"/>
      <c r="K3" s="547"/>
      <c r="L3" s="547"/>
      <c r="M3" s="547"/>
      <c r="N3" s="547"/>
      <c r="O3" s="547"/>
      <c r="P3" s="547"/>
      <c r="Q3" s="547"/>
      <c r="R3" s="773" t="s">
        <v>61</v>
      </c>
      <c r="S3" s="774"/>
      <c r="T3" s="774"/>
      <c r="U3" s="775"/>
      <c r="V3" s="776">
        <f>①入力シート!D7</f>
        <v>0</v>
      </c>
      <c r="W3" s="777"/>
      <c r="X3" s="777"/>
      <c r="Y3" s="777"/>
      <c r="Z3" s="777"/>
      <c r="AA3" s="777"/>
      <c r="AB3" s="777"/>
      <c r="AC3" s="777"/>
      <c r="AD3" s="777"/>
      <c r="AE3" s="777"/>
      <c r="AF3" s="778"/>
      <c r="AJ3" s="554"/>
      <c r="AK3" s="554"/>
      <c r="AL3" s="152"/>
      <c r="AM3" s="150"/>
      <c r="AN3" s="150"/>
      <c r="AR3" s="154">
        <v>16</v>
      </c>
      <c r="AS3" s="154">
        <v>25</v>
      </c>
      <c r="AU3" s="555" t="s">
        <v>497</v>
      </c>
      <c r="AV3" s="150" t="e">
        <f>$AA$15&amp;AU3</f>
        <v>#N/A</v>
      </c>
      <c r="BA3" s="553" t="s">
        <v>496</v>
      </c>
      <c r="BB3" s="159">
        <f>SUM(BE4:BE10)</f>
        <v>7.8000000000000016</v>
      </c>
    </row>
    <row r="4" spans="1:57" ht="14.25" customHeight="1">
      <c r="A4" s="547"/>
      <c r="B4" s="761"/>
      <c r="C4" s="762"/>
      <c r="D4" s="762"/>
      <c r="E4" s="762"/>
      <c r="F4" s="762"/>
      <c r="G4" s="763"/>
      <c r="H4" s="547"/>
      <c r="I4" s="547"/>
      <c r="J4" s="547"/>
      <c r="K4" s="547"/>
      <c r="L4" s="547"/>
      <c r="M4" s="547"/>
      <c r="N4" s="547"/>
      <c r="O4" s="547"/>
      <c r="P4" s="547"/>
      <c r="Q4" s="547"/>
      <c r="R4" s="712" t="s">
        <v>605</v>
      </c>
      <c r="S4" s="713"/>
      <c r="T4" s="713"/>
      <c r="U4" s="714"/>
      <c r="V4" s="718">
        <f>①入力シート!D8</f>
        <v>0</v>
      </c>
      <c r="W4" s="719"/>
      <c r="X4" s="719"/>
      <c r="Y4" s="719"/>
      <c r="Z4" s="719"/>
      <c r="AA4" s="719"/>
      <c r="AB4" s="719"/>
      <c r="AC4" s="719"/>
      <c r="AD4" s="719"/>
      <c r="AE4" s="719"/>
      <c r="AF4" s="720"/>
      <c r="AJ4" s="554"/>
      <c r="AK4" s="551"/>
      <c r="AL4" s="152"/>
      <c r="AM4" s="150"/>
      <c r="AR4" s="154">
        <v>26</v>
      </c>
      <c r="AS4" s="154">
        <v>35</v>
      </c>
      <c r="AU4" s="555" t="s">
        <v>456</v>
      </c>
      <c r="AV4" s="150" t="e">
        <f>$AA$15&amp;"１，２歳児"</f>
        <v>#N/A</v>
      </c>
      <c r="BA4" s="553" t="s">
        <v>495</v>
      </c>
      <c r="BB4" s="159">
        <f>SUM(BE5:BE10)</f>
        <v>5.8000000000000007</v>
      </c>
      <c r="BD4" s="556" t="s">
        <v>494</v>
      </c>
      <c r="BE4" s="557">
        <v>2</v>
      </c>
    </row>
    <row r="5" spans="1:57" ht="14.25" customHeight="1">
      <c r="A5" s="547"/>
      <c r="B5" s="761"/>
      <c r="C5" s="762"/>
      <c r="D5" s="762"/>
      <c r="E5" s="762"/>
      <c r="F5" s="762"/>
      <c r="G5" s="763"/>
      <c r="H5" s="547"/>
      <c r="I5" s="547"/>
      <c r="J5" s="547"/>
      <c r="K5" s="547"/>
      <c r="L5" s="547"/>
      <c r="M5" s="547"/>
      <c r="N5" s="547"/>
      <c r="O5" s="547"/>
      <c r="P5" s="547"/>
      <c r="Q5" s="547"/>
      <c r="R5" s="715"/>
      <c r="S5" s="716"/>
      <c r="T5" s="716"/>
      <c r="U5" s="717"/>
      <c r="V5" s="721"/>
      <c r="W5" s="722"/>
      <c r="X5" s="722"/>
      <c r="Y5" s="722"/>
      <c r="Z5" s="722"/>
      <c r="AA5" s="722"/>
      <c r="AB5" s="722"/>
      <c r="AC5" s="722"/>
      <c r="AD5" s="722"/>
      <c r="AE5" s="722"/>
      <c r="AF5" s="723"/>
      <c r="AJ5" s="554"/>
      <c r="AK5" s="551"/>
      <c r="AL5" s="152"/>
      <c r="AM5" s="150"/>
      <c r="AR5" s="154">
        <v>36</v>
      </c>
      <c r="AS5" s="154">
        <v>45</v>
      </c>
      <c r="AU5" s="555" t="s">
        <v>457</v>
      </c>
      <c r="AV5" s="150" t="e">
        <f>$AA$15&amp;"１，２歳児"</f>
        <v>#N/A</v>
      </c>
      <c r="BA5" s="553" t="s">
        <v>493</v>
      </c>
      <c r="BB5" s="558">
        <f>SUM(BE6:BE10)</f>
        <v>3.9000000000000004</v>
      </c>
      <c r="BD5" s="559" t="s">
        <v>492</v>
      </c>
      <c r="BE5" s="560">
        <v>1.9</v>
      </c>
    </row>
    <row r="6" spans="1:57" ht="14.25" customHeight="1" thickBot="1">
      <c r="A6" s="547"/>
      <c r="B6" s="761"/>
      <c r="C6" s="762"/>
      <c r="D6" s="762"/>
      <c r="E6" s="762"/>
      <c r="F6" s="762"/>
      <c r="G6" s="763"/>
      <c r="H6" s="547"/>
      <c r="I6" s="547"/>
      <c r="J6" s="547"/>
      <c r="K6" s="547"/>
      <c r="L6" s="547"/>
      <c r="M6" s="547"/>
      <c r="N6" s="547"/>
      <c r="O6" s="547"/>
      <c r="P6" s="547"/>
      <c r="Q6" s="547"/>
      <c r="R6" s="724" t="s">
        <v>724</v>
      </c>
      <c r="S6" s="725"/>
      <c r="T6" s="725"/>
      <c r="U6" s="726"/>
      <c r="V6" s="727">
        <f>①入力シート!D9</f>
        <v>0</v>
      </c>
      <c r="W6" s="728"/>
      <c r="X6" s="728"/>
      <c r="Y6" s="728"/>
      <c r="Z6" s="728"/>
      <c r="AA6" s="728"/>
      <c r="AB6" s="728"/>
      <c r="AC6" s="728"/>
      <c r="AD6" s="728"/>
      <c r="AE6" s="728"/>
      <c r="AF6" s="729"/>
      <c r="AJ6" s="554"/>
      <c r="AK6" s="554"/>
      <c r="AL6" s="152"/>
      <c r="AM6" s="150"/>
      <c r="AR6" s="154">
        <v>46</v>
      </c>
      <c r="AS6" s="154">
        <v>60</v>
      </c>
      <c r="AU6" s="555" t="s">
        <v>458</v>
      </c>
      <c r="AV6" s="150" t="e">
        <f>$AA$15&amp;AU6</f>
        <v>#N/A</v>
      </c>
      <c r="BA6" s="553" t="s">
        <v>491</v>
      </c>
      <c r="BB6" s="159">
        <f>SUM(BE7:BE10)</f>
        <v>2.6000000000000005</v>
      </c>
      <c r="BD6" s="559" t="s">
        <v>490</v>
      </c>
      <c r="BE6" s="158">
        <v>1.3</v>
      </c>
    </row>
    <row r="7" spans="1:57" ht="15" customHeight="1" thickBot="1">
      <c r="A7" s="547"/>
      <c r="B7" s="764"/>
      <c r="C7" s="765"/>
      <c r="D7" s="765"/>
      <c r="E7" s="765"/>
      <c r="F7" s="765"/>
      <c r="G7" s="766"/>
      <c r="H7" s="547"/>
      <c r="I7" s="547"/>
      <c r="J7" s="547"/>
      <c r="K7" s="547"/>
      <c r="L7" s="547"/>
      <c r="M7" s="547"/>
      <c r="N7" s="547"/>
      <c r="O7" s="547"/>
      <c r="P7" s="547"/>
      <c r="Q7" s="547"/>
      <c r="R7" s="730"/>
      <c r="S7" s="730"/>
      <c r="T7" s="730"/>
      <c r="U7" s="730"/>
      <c r="V7" s="731"/>
      <c r="W7" s="731"/>
      <c r="X7" s="731"/>
      <c r="Y7" s="731"/>
      <c r="Z7" s="731"/>
      <c r="AA7" s="731"/>
      <c r="AB7" s="731"/>
      <c r="AC7" s="731"/>
      <c r="AD7" s="731"/>
      <c r="AE7" s="731"/>
      <c r="AF7" s="731"/>
      <c r="AJ7" s="554"/>
      <c r="AK7" s="551"/>
      <c r="AL7" s="152"/>
      <c r="AM7" s="150"/>
      <c r="AR7" s="154">
        <v>61</v>
      </c>
      <c r="AS7" s="154">
        <v>75</v>
      </c>
      <c r="BA7" s="553" t="s">
        <v>489</v>
      </c>
      <c r="BB7" s="159">
        <f>SUM(BE8:BE10)</f>
        <v>1.5</v>
      </c>
      <c r="BD7" s="559" t="s">
        <v>488</v>
      </c>
      <c r="BE7" s="158">
        <v>1.1000000000000001</v>
      </c>
    </row>
    <row r="8" spans="1:57" ht="6" customHeight="1">
      <c r="A8" s="547"/>
      <c r="B8" s="547"/>
      <c r="C8" s="547"/>
      <c r="D8" s="547"/>
      <c r="E8" s="547"/>
      <c r="F8" s="547"/>
      <c r="G8" s="547"/>
      <c r="H8" s="547"/>
      <c r="I8" s="547"/>
      <c r="J8" s="547"/>
      <c r="K8" s="547"/>
      <c r="L8" s="547"/>
      <c r="M8" s="547"/>
      <c r="N8" s="547"/>
      <c r="O8" s="547"/>
      <c r="P8" s="547"/>
      <c r="Q8" s="547"/>
      <c r="R8" s="730"/>
      <c r="S8" s="730"/>
      <c r="T8" s="730"/>
      <c r="U8" s="730"/>
      <c r="V8" s="731"/>
      <c r="W8" s="731"/>
      <c r="X8" s="731"/>
      <c r="Y8" s="731"/>
      <c r="Z8" s="731"/>
      <c r="AA8" s="731"/>
      <c r="AB8" s="731"/>
      <c r="AC8" s="731"/>
      <c r="AD8" s="731"/>
      <c r="AE8" s="731"/>
      <c r="AF8" s="731"/>
      <c r="AJ8" s="554"/>
      <c r="AK8" s="551"/>
      <c r="AL8" s="152"/>
      <c r="AM8" s="150"/>
      <c r="AR8" s="154">
        <v>76</v>
      </c>
      <c r="AS8" s="154">
        <v>90</v>
      </c>
      <c r="BA8" s="553" t="s">
        <v>487</v>
      </c>
      <c r="BB8" s="159">
        <f>SUM(BE9:BE10)</f>
        <v>0.7</v>
      </c>
      <c r="BD8" s="559" t="s">
        <v>486</v>
      </c>
      <c r="BE8" s="158">
        <v>0.8</v>
      </c>
    </row>
    <row r="9" spans="1:57" ht="21">
      <c r="A9" s="798" t="s">
        <v>485</v>
      </c>
      <c r="B9" s="798"/>
      <c r="C9" s="798"/>
      <c r="D9" s="798"/>
      <c r="E9" s="798"/>
      <c r="F9" s="798"/>
      <c r="G9" s="798"/>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157"/>
      <c r="AH9" s="157"/>
      <c r="AI9" s="157"/>
      <c r="AJ9" s="157"/>
      <c r="AL9" s="152"/>
      <c r="AM9" s="150"/>
      <c r="AN9" s="150"/>
      <c r="AR9" s="154">
        <v>91</v>
      </c>
      <c r="AS9" s="154">
        <v>105</v>
      </c>
      <c r="BA9" s="553" t="s">
        <v>480</v>
      </c>
      <c r="BB9" s="156">
        <f>SUM(BE10)</f>
        <v>-0.3</v>
      </c>
      <c r="BD9" s="559" t="s">
        <v>484</v>
      </c>
      <c r="BE9" s="561">
        <v>1</v>
      </c>
    </row>
    <row r="10" spans="1:57" ht="6" customHeight="1">
      <c r="A10" s="547"/>
      <c r="B10" s="547"/>
      <c r="C10" s="547"/>
      <c r="D10" s="547"/>
      <c r="E10" s="547"/>
      <c r="F10" s="547"/>
      <c r="G10" s="547"/>
      <c r="H10" s="547"/>
      <c r="I10" s="547"/>
      <c r="J10" s="547"/>
      <c r="K10" s="547"/>
      <c r="L10" s="547"/>
      <c r="M10" s="547"/>
      <c r="N10" s="547"/>
      <c r="O10" s="547"/>
      <c r="P10" s="547"/>
      <c r="Q10" s="547"/>
      <c r="R10" s="547"/>
      <c r="S10" s="547"/>
      <c r="T10" s="547"/>
      <c r="U10" s="547"/>
      <c r="V10" s="547"/>
      <c r="W10" s="547"/>
      <c r="X10" s="547"/>
      <c r="Y10" s="547"/>
      <c r="Z10" s="547"/>
      <c r="AA10" s="547"/>
      <c r="AB10" s="547"/>
      <c r="AC10" s="547"/>
      <c r="AD10" s="547"/>
      <c r="AE10" s="547"/>
      <c r="AF10" s="547"/>
      <c r="AL10" s="152"/>
      <c r="AM10" s="150"/>
      <c r="AN10" s="150"/>
      <c r="AR10" s="154">
        <v>106</v>
      </c>
      <c r="AS10" s="154">
        <v>120</v>
      </c>
      <c r="BD10" s="562" t="s">
        <v>483</v>
      </c>
      <c r="BE10" s="155">
        <v>-0.3</v>
      </c>
    </row>
    <row r="11" spans="1:57" ht="15.75" hidden="1" customHeight="1">
      <c r="A11" s="735" t="s">
        <v>606</v>
      </c>
      <c r="B11" s="736"/>
      <c r="C11" s="736"/>
      <c r="D11" s="736"/>
      <c r="E11" s="736"/>
      <c r="F11" s="736"/>
      <c r="G11" s="736"/>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7"/>
      <c r="AL11" s="152"/>
      <c r="AM11" s="150"/>
      <c r="AN11" s="150"/>
      <c r="AR11" s="154">
        <v>121</v>
      </c>
      <c r="AS11" s="154">
        <v>135</v>
      </c>
    </row>
    <row r="12" spans="1:57" ht="4.5" hidden="1" customHeight="1">
      <c r="A12" s="73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40"/>
      <c r="AL12" s="152"/>
      <c r="AM12" s="150"/>
      <c r="AN12" s="150"/>
      <c r="AR12" s="154">
        <v>136</v>
      </c>
      <c r="AS12" s="154">
        <v>150</v>
      </c>
    </row>
    <row r="13" spans="1:57" ht="12.75" hidden="1" customHeight="1">
      <c r="A13" s="741" t="s">
        <v>607</v>
      </c>
      <c r="B13" s="742"/>
      <c r="C13" s="742"/>
      <c r="D13" s="742"/>
      <c r="E13" s="742"/>
      <c r="F13" s="742"/>
      <c r="G13" s="742"/>
      <c r="H13" s="742"/>
      <c r="I13" s="742"/>
      <c r="J13" s="742"/>
      <c r="K13" s="742"/>
      <c r="L13" s="742"/>
      <c r="M13" s="742"/>
      <c r="N13" s="742"/>
      <c r="O13" s="742"/>
      <c r="P13" s="742"/>
      <c r="Q13" s="742"/>
      <c r="R13" s="742"/>
      <c r="S13" s="742"/>
      <c r="T13" s="742"/>
      <c r="U13" s="742"/>
      <c r="V13" s="742"/>
      <c r="W13" s="742"/>
      <c r="X13" s="742"/>
      <c r="Y13" s="742"/>
      <c r="Z13" s="742"/>
      <c r="AA13" s="742"/>
      <c r="AB13" s="742"/>
      <c r="AC13" s="742"/>
      <c r="AD13" s="742"/>
      <c r="AE13" s="742"/>
      <c r="AF13" s="743"/>
      <c r="AL13" s="152"/>
      <c r="AM13" s="150"/>
      <c r="AN13" s="150"/>
      <c r="AR13" s="154">
        <v>151</v>
      </c>
      <c r="AS13" s="154">
        <v>180</v>
      </c>
    </row>
    <row r="14" spans="1:57" ht="8.25" customHeight="1" thickBot="1">
      <c r="A14" s="547"/>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c r="AA14" s="547"/>
      <c r="AB14" s="547"/>
      <c r="AC14" s="547"/>
      <c r="AD14" s="547"/>
      <c r="AE14" s="547"/>
      <c r="AF14" s="547"/>
      <c r="AL14" s="152"/>
      <c r="AM14" s="150"/>
      <c r="AN14" s="150"/>
      <c r="AR14" s="154">
        <v>181</v>
      </c>
      <c r="AS14" s="154">
        <v>210</v>
      </c>
    </row>
    <row r="15" spans="1:57" ht="27.75" customHeight="1" thickBot="1">
      <c r="A15" s="547"/>
      <c r="B15" s="744" t="s">
        <v>608</v>
      </c>
      <c r="C15" s="745"/>
      <c r="D15" s="745"/>
      <c r="E15" s="745"/>
      <c r="F15" s="746"/>
      <c r="G15" s="747"/>
      <c r="H15" s="748"/>
      <c r="I15" s="748"/>
      <c r="J15" s="748"/>
      <c r="K15" s="749"/>
      <c r="L15" s="750" t="s">
        <v>482</v>
      </c>
      <c r="M15" s="745"/>
      <c r="N15" s="745"/>
      <c r="O15" s="745"/>
      <c r="P15" s="746"/>
      <c r="Q15" s="751"/>
      <c r="R15" s="752"/>
      <c r="S15" s="752"/>
      <c r="T15" s="752"/>
      <c r="U15" s="753"/>
      <c r="V15" s="750" t="s">
        <v>481</v>
      </c>
      <c r="W15" s="745"/>
      <c r="X15" s="745"/>
      <c r="Y15" s="745"/>
      <c r="Z15" s="754"/>
      <c r="AA15" s="755" t="e">
        <f>VLOOKUP(Q15,定員,2,1)</f>
        <v>#N/A</v>
      </c>
      <c r="AB15" s="756"/>
      <c r="AC15" s="756"/>
      <c r="AD15" s="756"/>
      <c r="AE15" s="757"/>
      <c r="AF15" s="547"/>
      <c r="AL15" s="152"/>
      <c r="AM15" s="152"/>
      <c r="AN15" s="152"/>
      <c r="AR15" s="154">
        <v>211</v>
      </c>
      <c r="AS15" s="154">
        <v>240</v>
      </c>
    </row>
    <row r="16" spans="1:57" ht="5.25" customHeight="1">
      <c r="A16" s="547"/>
      <c r="B16" s="547"/>
      <c r="C16" s="547"/>
      <c r="D16" s="547"/>
      <c r="E16" s="547"/>
      <c r="F16" s="547"/>
      <c r="G16" s="547"/>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L16" s="152"/>
      <c r="AM16" s="152"/>
      <c r="AN16" s="152"/>
      <c r="AR16" s="154">
        <v>241</v>
      </c>
      <c r="AS16" s="154">
        <v>270</v>
      </c>
    </row>
    <row r="17" spans="1:45" ht="30.75" customHeight="1" thickBot="1">
      <c r="A17" s="547"/>
      <c r="B17" s="547"/>
      <c r="C17" s="547"/>
      <c r="D17" s="547"/>
      <c r="E17" s="547"/>
      <c r="F17" s="547"/>
      <c r="G17" s="786" t="s">
        <v>609</v>
      </c>
      <c r="H17" s="787"/>
      <c r="I17" s="787"/>
      <c r="J17" s="787"/>
      <c r="K17" s="787"/>
      <c r="L17" s="788" t="s">
        <v>501</v>
      </c>
      <c r="M17" s="788"/>
      <c r="N17" s="788"/>
      <c r="O17" s="788"/>
      <c r="P17" s="788"/>
      <c r="Q17" s="789" t="s">
        <v>500</v>
      </c>
      <c r="R17" s="789"/>
      <c r="S17" s="789"/>
      <c r="T17" s="789"/>
      <c r="U17" s="789"/>
      <c r="V17" s="538"/>
      <c r="W17" s="538"/>
      <c r="X17" s="547"/>
      <c r="Y17" s="547"/>
      <c r="Z17" s="547"/>
      <c r="AA17" s="547"/>
      <c r="AB17" s="547"/>
      <c r="AC17" s="547"/>
      <c r="AD17" s="547"/>
      <c r="AE17" s="547"/>
      <c r="AF17" s="547"/>
      <c r="AR17" s="154">
        <v>271</v>
      </c>
      <c r="AS17" s="154">
        <v>300</v>
      </c>
    </row>
    <row r="18" spans="1:45" ht="30.75" customHeight="1" thickBot="1">
      <c r="A18" s="547"/>
      <c r="B18" s="547"/>
      <c r="C18" s="547"/>
      <c r="D18" s="547"/>
      <c r="E18" s="547"/>
      <c r="F18" s="547"/>
      <c r="G18" s="790">
        <v>12</v>
      </c>
      <c r="H18" s="791"/>
      <c r="I18" s="791"/>
      <c r="J18" s="791"/>
      <c r="K18" s="792"/>
      <c r="L18" s="793" t="s">
        <v>480</v>
      </c>
      <c r="M18" s="794"/>
      <c r="N18" s="794"/>
      <c r="O18" s="794"/>
      <c r="P18" s="795"/>
      <c r="Q18" s="796">
        <f>VLOOKUP(L18,$BA$3:$BB$9,2,FALSE)</f>
        <v>-0.3</v>
      </c>
      <c r="R18" s="797"/>
      <c r="S18" s="797"/>
      <c r="T18" s="797"/>
      <c r="U18" s="797"/>
      <c r="V18" s="538"/>
      <c r="W18" s="538"/>
      <c r="X18" s="547"/>
      <c r="Y18" s="547"/>
      <c r="Z18" s="547"/>
      <c r="AA18" s="547"/>
      <c r="AB18" s="547"/>
      <c r="AC18" s="547"/>
      <c r="AD18" s="547"/>
      <c r="AE18" s="547"/>
      <c r="AF18" s="547"/>
      <c r="AR18" s="154">
        <v>301</v>
      </c>
      <c r="AS18" s="154">
        <v>330</v>
      </c>
    </row>
    <row r="19" spans="1:45" ht="15.75" customHeight="1">
      <c r="A19" s="547"/>
      <c r="B19" s="547"/>
      <c r="C19" s="547"/>
      <c r="D19" s="547"/>
      <c r="E19" s="547"/>
      <c r="F19" s="547"/>
      <c r="G19" s="672"/>
      <c r="H19" s="672"/>
      <c r="I19" s="672"/>
      <c r="J19" s="672"/>
      <c r="K19" s="672"/>
      <c r="L19" s="153"/>
      <c r="M19" s="153"/>
      <c r="N19" s="153"/>
      <c r="O19" s="153"/>
      <c r="P19" s="153"/>
      <c r="Q19" s="153"/>
      <c r="R19" s="153"/>
      <c r="S19" s="153"/>
      <c r="T19" s="153"/>
      <c r="U19" s="153"/>
      <c r="V19" s="538"/>
      <c r="W19" s="538"/>
      <c r="X19" s="538"/>
      <c r="Y19" s="538"/>
      <c r="Z19" s="538"/>
      <c r="AA19" s="547"/>
      <c r="AB19" s="547"/>
      <c r="AC19" s="547"/>
      <c r="AD19" s="547"/>
      <c r="AE19" s="547"/>
      <c r="AF19" s="547"/>
    </row>
    <row r="20" spans="1:45" ht="15" customHeight="1" thickBot="1">
      <c r="A20" s="147" t="s">
        <v>610</v>
      </c>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6"/>
      <c r="AF20" s="145"/>
    </row>
    <row r="21" spans="1:45" ht="36" customHeight="1" thickTop="1" thickBot="1">
      <c r="A21" s="781" t="s">
        <v>611</v>
      </c>
      <c r="B21" s="782"/>
      <c r="C21" s="782"/>
      <c r="D21" s="782"/>
      <c r="E21" s="782"/>
      <c r="F21" s="782"/>
      <c r="G21" s="782"/>
      <c r="H21" s="782"/>
      <c r="I21" s="782"/>
      <c r="J21" s="782"/>
      <c r="K21" s="782"/>
      <c r="L21" s="782"/>
      <c r="M21" s="783">
        <f>IFERROR(ROUNDDOWN(SUM(M63,M94),0),0)</f>
        <v>0</v>
      </c>
      <c r="N21" s="784"/>
      <c r="O21" s="784"/>
      <c r="P21" s="784"/>
      <c r="Q21" s="784"/>
      <c r="R21" s="784"/>
      <c r="S21" s="784"/>
      <c r="T21" s="784"/>
      <c r="U21" s="784"/>
      <c r="V21" s="784"/>
      <c r="W21" s="784"/>
      <c r="X21" s="784"/>
      <c r="Y21" s="784"/>
      <c r="Z21" s="784"/>
      <c r="AA21" s="784"/>
      <c r="AB21" s="784"/>
      <c r="AC21" s="784"/>
      <c r="AD21" s="784"/>
      <c r="AE21" s="784"/>
      <c r="AF21" s="671"/>
    </row>
    <row r="22" spans="1:45" ht="16.5" customHeight="1">
      <c r="A22" s="547"/>
      <c r="B22" s="547"/>
      <c r="C22" s="547"/>
      <c r="D22" s="547"/>
      <c r="E22" s="547"/>
      <c r="F22" s="547"/>
      <c r="G22" s="672"/>
      <c r="H22" s="672"/>
      <c r="I22" s="672"/>
      <c r="J22" s="672"/>
      <c r="K22" s="672"/>
      <c r="L22" s="153"/>
      <c r="M22" s="153"/>
      <c r="N22" s="153"/>
      <c r="O22" s="153"/>
      <c r="P22" s="153"/>
      <c r="Q22" s="153"/>
      <c r="R22" s="153"/>
      <c r="S22" s="153"/>
      <c r="T22" s="153"/>
      <c r="U22" s="153"/>
      <c r="V22" s="538"/>
      <c r="W22" s="538"/>
      <c r="X22" s="538"/>
      <c r="Y22" s="538"/>
      <c r="Z22" s="538"/>
      <c r="AA22" s="547"/>
      <c r="AB22" s="547"/>
      <c r="AC22" s="547"/>
      <c r="AD22" s="547"/>
      <c r="AE22" s="547"/>
      <c r="AF22" s="547"/>
    </row>
    <row r="23" spans="1:45" ht="15.75" customHeight="1">
      <c r="A23" s="147" t="s">
        <v>479</v>
      </c>
      <c r="B23" s="147"/>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6"/>
      <c r="AF23" s="145"/>
    </row>
    <row r="24" spans="1:45" ht="18.75" customHeight="1">
      <c r="A24" s="785" t="s">
        <v>478</v>
      </c>
      <c r="B24" s="785"/>
      <c r="C24" s="785"/>
      <c r="D24" s="785"/>
      <c r="E24" s="785"/>
      <c r="F24" s="779" t="s">
        <v>477</v>
      </c>
      <c r="G24" s="779"/>
      <c r="H24" s="779" t="s">
        <v>476</v>
      </c>
      <c r="I24" s="779"/>
      <c r="J24" s="779" t="s">
        <v>475</v>
      </c>
      <c r="K24" s="779"/>
      <c r="L24" s="779" t="s">
        <v>474</v>
      </c>
      <c r="M24" s="779"/>
      <c r="N24" s="779" t="s">
        <v>473</v>
      </c>
      <c r="O24" s="779"/>
      <c r="P24" s="779" t="s">
        <v>472</v>
      </c>
      <c r="Q24" s="779"/>
      <c r="R24" s="779" t="s">
        <v>471</v>
      </c>
      <c r="S24" s="779"/>
      <c r="T24" s="779" t="s">
        <v>470</v>
      </c>
      <c r="U24" s="779"/>
      <c r="V24" s="779" t="s">
        <v>469</v>
      </c>
      <c r="W24" s="779"/>
      <c r="X24" s="779" t="s">
        <v>468</v>
      </c>
      <c r="Y24" s="779"/>
      <c r="Z24" s="779" t="s">
        <v>467</v>
      </c>
      <c r="AA24" s="779"/>
      <c r="AB24" s="779" t="s">
        <v>466</v>
      </c>
      <c r="AC24" s="779"/>
      <c r="AD24" s="779" t="s">
        <v>465</v>
      </c>
      <c r="AE24" s="779"/>
      <c r="AF24" s="779"/>
    </row>
    <row r="25" spans="1:45" ht="18.75" customHeight="1" thickBot="1">
      <c r="A25" s="785"/>
      <c r="B25" s="785"/>
      <c r="C25" s="785"/>
      <c r="D25" s="785"/>
      <c r="E25" s="785"/>
      <c r="F25" s="780" t="s">
        <v>464</v>
      </c>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779"/>
      <c r="AE25" s="779"/>
      <c r="AF25" s="779"/>
    </row>
    <row r="26" spans="1:45" ht="18.75" customHeight="1" thickTop="1">
      <c r="A26" s="809" t="s">
        <v>463</v>
      </c>
      <c r="B26" s="810"/>
      <c r="C26" s="810"/>
      <c r="D26" s="810"/>
      <c r="E26" s="811"/>
      <c r="F26" s="816"/>
      <c r="G26" s="799"/>
      <c r="H26" s="799"/>
      <c r="I26" s="799"/>
      <c r="J26" s="799"/>
      <c r="K26" s="799"/>
      <c r="L26" s="799"/>
      <c r="M26" s="799"/>
      <c r="N26" s="799"/>
      <c r="O26" s="799"/>
      <c r="P26" s="799"/>
      <c r="Q26" s="799"/>
      <c r="R26" s="799"/>
      <c r="S26" s="799"/>
      <c r="T26" s="799"/>
      <c r="U26" s="799"/>
      <c r="V26" s="799"/>
      <c r="W26" s="799"/>
      <c r="X26" s="799"/>
      <c r="Y26" s="799"/>
      <c r="Z26" s="799"/>
      <c r="AA26" s="799"/>
      <c r="AB26" s="799"/>
      <c r="AC26" s="808"/>
      <c r="AD26" s="802">
        <f>IFERROR(ROUND(AVERAGE(F26:AC27),0),0)</f>
        <v>0</v>
      </c>
      <c r="AE26" s="803"/>
      <c r="AF26" s="804"/>
    </row>
    <row r="27" spans="1:45" ht="18.75" customHeight="1">
      <c r="A27" s="812"/>
      <c r="B27" s="813"/>
      <c r="C27" s="813"/>
      <c r="D27" s="813"/>
      <c r="E27" s="814"/>
      <c r="F27" s="815"/>
      <c r="G27" s="800"/>
      <c r="H27" s="800"/>
      <c r="I27" s="800"/>
      <c r="J27" s="800"/>
      <c r="K27" s="800"/>
      <c r="L27" s="800"/>
      <c r="M27" s="800"/>
      <c r="N27" s="800"/>
      <c r="O27" s="800"/>
      <c r="P27" s="800"/>
      <c r="Q27" s="800"/>
      <c r="R27" s="800"/>
      <c r="S27" s="800"/>
      <c r="T27" s="800"/>
      <c r="U27" s="800"/>
      <c r="V27" s="800"/>
      <c r="W27" s="800"/>
      <c r="X27" s="800"/>
      <c r="Y27" s="800"/>
      <c r="Z27" s="800"/>
      <c r="AA27" s="800"/>
      <c r="AB27" s="800"/>
      <c r="AC27" s="801"/>
      <c r="AD27" s="805"/>
      <c r="AE27" s="806"/>
      <c r="AF27" s="807"/>
    </row>
    <row r="28" spans="1:45" ht="18.75" customHeight="1">
      <c r="A28" s="809" t="s">
        <v>462</v>
      </c>
      <c r="B28" s="810"/>
      <c r="C28" s="810"/>
      <c r="D28" s="810"/>
      <c r="E28" s="811"/>
      <c r="F28" s="815"/>
      <c r="G28" s="800"/>
      <c r="H28" s="800"/>
      <c r="I28" s="800"/>
      <c r="J28" s="800"/>
      <c r="K28" s="800"/>
      <c r="L28" s="800"/>
      <c r="M28" s="800"/>
      <c r="N28" s="800"/>
      <c r="O28" s="800"/>
      <c r="P28" s="800"/>
      <c r="Q28" s="800"/>
      <c r="R28" s="800"/>
      <c r="S28" s="800"/>
      <c r="T28" s="800"/>
      <c r="U28" s="800"/>
      <c r="V28" s="800"/>
      <c r="W28" s="800"/>
      <c r="X28" s="800"/>
      <c r="Y28" s="800"/>
      <c r="Z28" s="800"/>
      <c r="AA28" s="800"/>
      <c r="AB28" s="800"/>
      <c r="AC28" s="801"/>
      <c r="AD28" s="802">
        <f t="shared" ref="AD28" si="0">IFERROR(ROUND(AVERAGE(F28:AC29),0),0)</f>
        <v>0</v>
      </c>
      <c r="AE28" s="803"/>
      <c r="AF28" s="804"/>
    </row>
    <row r="29" spans="1:45" ht="18.75" customHeight="1">
      <c r="A29" s="812"/>
      <c r="B29" s="813"/>
      <c r="C29" s="813"/>
      <c r="D29" s="813"/>
      <c r="E29" s="814"/>
      <c r="F29" s="815"/>
      <c r="G29" s="800"/>
      <c r="H29" s="800"/>
      <c r="I29" s="800"/>
      <c r="J29" s="800"/>
      <c r="K29" s="800"/>
      <c r="L29" s="800"/>
      <c r="M29" s="800"/>
      <c r="N29" s="800"/>
      <c r="O29" s="800"/>
      <c r="P29" s="800"/>
      <c r="Q29" s="800"/>
      <c r="R29" s="800"/>
      <c r="S29" s="800"/>
      <c r="T29" s="800"/>
      <c r="U29" s="800"/>
      <c r="V29" s="800"/>
      <c r="W29" s="800"/>
      <c r="X29" s="800"/>
      <c r="Y29" s="800"/>
      <c r="Z29" s="800"/>
      <c r="AA29" s="800"/>
      <c r="AB29" s="800"/>
      <c r="AC29" s="801"/>
      <c r="AD29" s="805"/>
      <c r="AE29" s="806"/>
      <c r="AF29" s="807"/>
    </row>
    <row r="30" spans="1:45" ht="18.75" customHeight="1">
      <c r="A30" s="809" t="s">
        <v>612</v>
      </c>
      <c r="B30" s="810"/>
      <c r="C30" s="810"/>
      <c r="D30" s="810"/>
      <c r="E30" s="811"/>
      <c r="F30" s="815"/>
      <c r="G30" s="800"/>
      <c r="H30" s="800"/>
      <c r="I30" s="800"/>
      <c r="J30" s="800"/>
      <c r="K30" s="800"/>
      <c r="L30" s="800"/>
      <c r="M30" s="800"/>
      <c r="N30" s="800"/>
      <c r="O30" s="800"/>
      <c r="P30" s="800"/>
      <c r="Q30" s="800"/>
      <c r="R30" s="800"/>
      <c r="S30" s="800"/>
      <c r="T30" s="800"/>
      <c r="U30" s="800"/>
      <c r="V30" s="800"/>
      <c r="W30" s="800"/>
      <c r="X30" s="800"/>
      <c r="Y30" s="800"/>
      <c r="Z30" s="800"/>
      <c r="AA30" s="800"/>
      <c r="AB30" s="800"/>
      <c r="AC30" s="801"/>
      <c r="AD30" s="802">
        <f t="shared" ref="AD30" si="1">IFERROR(ROUND(AVERAGE(F30:AC31),0),0)</f>
        <v>0</v>
      </c>
      <c r="AE30" s="803"/>
      <c r="AF30" s="804"/>
    </row>
    <row r="31" spans="1:45" ht="18.75" customHeight="1" thickBot="1">
      <c r="A31" s="812"/>
      <c r="B31" s="813"/>
      <c r="C31" s="813"/>
      <c r="D31" s="813"/>
      <c r="E31" s="814"/>
      <c r="F31" s="833"/>
      <c r="G31" s="817"/>
      <c r="H31" s="817"/>
      <c r="I31" s="817"/>
      <c r="J31" s="817"/>
      <c r="K31" s="817"/>
      <c r="L31" s="817"/>
      <c r="M31" s="817"/>
      <c r="N31" s="817"/>
      <c r="O31" s="817"/>
      <c r="P31" s="817"/>
      <c r="Q31" s="817"/>
      <c r="R31" s="817"/>
      <c r="S31" s="817"/>
      <c r="T31" s="817"/>
      <c r="U31" s="817"/>
      <c r="V31" s="817"/>
      <c r="W31" s="817"/>
      <c r="X31" s="817"/>
      <c r="Y31" s="817"/>
      <c r="Z31" s="817"/>
      <c r="AA31" s="817"/>
      <c r="AB31" s="817"/>
      <c r="AC31" s="818"/>
      <c r="AD31" s="805"/>
      <c r="AE31" s="806"/>
      <c r="AF31" s="807"/>
    </row>
    <row r="32" spans="1:45" ht="14.25" customHeight="1" thickTop="1">
      <c r="A32" s="547"/>
      <c r="B32" s="819" t="s">
        <v>613</v>
      </c>
      <c r="C32" s="819"/>
      <c r="D32" s="819"/>
      <c r="E32" s="819"/>
      <c r="F32" s="819"/>
      <c r="G32" s="819"/>
      <c r="H32" s="819"/>
      <c r="I32" s="819"/>
      <c r="J32" s="819"/>
      <c r="K32" s="819"/>
      <c r="L32" s="819"/>
      <c r="M32" s="819"/>
      <c r="N32" s="819"/>
      <c r="O32" s="819"/>
      <c r="P32" s="819"/>
      <c r="Q32" s="819"/>
      <c r="R32" s="819"/>
      <c r="S32" s="819"/>
      <c r="T32" s="819"/>
      <c r="U32" s="819"/>
      <c r="V32" s="819"/>
      <c r="W32" s="819"/>
      <c r="X32" s="819"/>
      <c r="Y32" s="819"/>
      <c r="Z32" s="819"/>
      <c r="AA32" s="819"/>
      <c r="AB32" s="819"/>
      <c r="AC32" s="819"/>
      <c r="AD32" s="819"/>
      <c r="AE32" s="819"/>
      <c r="AF32" s="819"/>
    </row>
    <row r="33" spans="1:33" ht="9" customHeight="1">
      <c r="A33" s="547"/>
      <c r="B33" s="547"/>
      <c r="C33" s="547"/>
      <c r="D33" s="547"/>
      <c r="E33" s="547"/>
      <c r="F33" s="547"/>
      <c r="G33" s="672"/>
      <c r="H33" s="672"/>
      <c r="I33" s="672"/>
      <c r="J33" s="672"/>
      <c r="K33" s="672"/>
      <c r="L33" s="153"/>
      <c r="M33" s="153"/>
      <c r="N33" s="153"/>
      <c r="O33" s="153"/>
      <c r="P33" s="153"/>
      <c r="Q33" s="153"/>
      <c r="R33" s="153"/>
      <c r="S33" s="153"/>
      <c r="T33" s="153"/>
      <c r="U33" s="153"/>
      <c r="V33" s="538"/>
      <c r="W33" s="538"/>
      <c r="X33" s="538"/>
      <c r="Y33" s="538"/>
      <c r="Z33" s="538"/>
      <c r="AA33" s="547"/>
      <c r="AB33" s="547"/>
      <c r="AC33" s="547"/>
      <c r="AD33" s="547"/>
      <c r="AE33" s="547"/>
      <c r="AF33" s="547"/>
    </row>
    <row r="34" spans="1:33" s="150" customFormat="1" ht="18" customHeight="1">
      <c r="A34" s="820" t="s">
        <v>614</v>
      </c>
      <c r="B34" s="820"/>
      <c r="C34" s="820"/>
      <c r="D34" s="820"/>
      <c r="E34" s="820"/>
      <c r="F34" s="820"/>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151"/>
    </row>
    <row r="35" spans="1:33">
      <c r="A35" s="821" t="s">
        <v>461</v>
      </c>
      <c r="B35" s="822"/>
      <c r="C35" s="822"/>
      <c r="D35" s="822"/>
      <c r="E35" s="822"/>
      <c r="F35" s="822"/>
      <c r="G35" s="822"/>
      <c r="H35" s="822"/>
      <c r="I35" s="822"/>
      <c r="J35" s="822"/>
      <c r="K35" s="825" t="s">
        <v>460</v>
      </c>
      <c r="L35" s="826"/>
      <c r="M35" s="829" t="s">
        <v>459</v>
      </c>
      <c r="N35" s="829"/>
      <c r="O35" s="829"/>
      <c r="P35" s="829"/>
      <c r="Q35" s="829"/>
      <c r="R35" s="829"/>
      <c r="S35" s="829"/>
      <c r="T35" s="829"/>
      <c r="U35" s="829"/>
      <c r="V35" s="829"/>
      <c r="W35" s="829"/>
      <c r="X35" s="829"/>
      <c r="Y35" s="829"/>
      <c r="Z35" s="829"/>
      <c r="AA35" s="829"/>
      <c r="AB35" s="829"/>
      <c r="AC35" s="829"/>
      <c r="AD35" s="829"/>
      <c r="AE35" s="829"/>
      <c r="AF35" s="829"/>
    </row>
    <row r="36" spans="1:33">
      <c r="A36" s="823"/>
      <c r="B36" s="824"/>
      <c r="C36" s="824"/>
      <c r="D36" s="824"/>
      <c r="E36" s="824"/>
      <c r="F36" s="824"/>
      <c r="G36" s="824"/>
      <c r="H36" s="824"/>
      <c r="I36" s="824"/>
      <c r="J36" s="824"/>
      <c r="K36" s="827"/>
      <c r="L36" s="828"/>
      <c r="M36" s="829"/>
      <c r="N36" s="829"/>
      <c r="O36" s="829"/>
      <c r="P36" s="829"/>
      <c r="Q36" s="829"/>
      <c r="R36" s="829"/>
      <c r="S36" s="829"/>
      <c r="T36" s="829"/>
      <c r="U36" s="829"/>
      <c r="V36" s="829"/>
      <c r="W36" s="829"/>
      <c r="X36" s="829"/>
      <c r="Y36" s="829"/>
      <c r="Z36" s="829"/>
      <c r="AA36" s="829"/>
      <c r="AB36" s="829"/>
      <c r="AC36" s="829"/>
      <c r="AD36" s="829"/>
      <c r="AE36" s="829"/>
      <c r="AF36" s="829"/>
    </row>
    <row r="37" spans="1:33" ht="14.25" customHeight="1" thickBot="1">
      <c r="A37" s="823"/>
      <c r="B37" s="824"/>
      <c r="C37" s="824"/>
      <c r="D37" s="824"/>
      <c r="E37" s="824"/>
      <c r="F37" s="824"/>
      <c r="G37" s="824"/>
      <c r="H37" s="824"/>
      <c r="I37" s="824"/>
      <c r="J37" s="824"/>
      <c r="K37" s="827"/>
      <c r="L37" s="828"/>
      <c r="M37" s="830" t="s">
        <v>458</v>
      </c>
      <c r="N37" s="831"/>
      <c r="O37" s="831"/>
      <c r="P37" s="831"/>
      <c r="Q37" s="830" t="s">
        <v>457</v>
      </c>
      <c r="R37" s="831"/>
      <c r="S37" s="831"/>
      <c r="T37" s="832"/>
      <c r="U37" s="830" t="s">
        <v>615</v>
      </c>
      <c r="V37" s="831"/>
      <c r="W37" s="831"/>
      <c r="X37" s="832"/>
      <c r="Y37" s="830" t="s">
        <v>455</v>
      </c>
      <c r="Z37" s="831"/>
      <c r="AA37" s="831"/>
      <c r="AB37" s="832"/>
      <c r="AC37" s="830" t="s">
        <v>454</v>
      </c>
      <c r="AD37" s="831"/>
      <c r="AE37" s="831"/>
      <c r="AF37" s="832"/>
    </row>
    <row r="38" spans="1:33" ht="14.25" customHeight="1" thickBot="1">
      <c r="A38" s="834" t="s">
        <v>453</v>
      </c>
      <c r="B38" s="835"/>
      <c r="C38" s="835"/>
      <c r="D38" s="835"/>
      <c r="E38" s="835"/>
      <c r="F38" s="835"/>
      <c r="G38" s="835"/>
      <c r="H38" s="835"/>
      <c r="I38" s="835"/>
      <c r="J38" s="835"/>
      <c r="K38" s="836" t="s">
        <v>452</v>
      </c>
      <c r="L38" s="836"/>
      <c r="M38" s="837"/>
      <c r="N38" s="838"/>
      <c r="O38" s="838"/>
      <c r="P38" s="839"/>
      <c r="Q38" s="840"/>
      <c r="R38" s="838"/>
      <c r="S38" s="838"/>
      <c r="T38" s="839"/>
      <c r="U38" s="841">
        <f>$AD$30</f>
        <v>0</v>
      </c>
      <c r="V38" s="842"/>
      <c r="W38" s="842"/>
      <c r="X38" s="843"/>
      <c r="Y38" s="841">
        <f>$AD$28</f>
        <v>0</v>
      </c>
      <c r="Z38" s="842"/>
      <c r="AA38" s="842"/>
      <c r="AB38" s="843"/>
      <c r="AC38" s="841">
        <f>$AD$26</f>
        <v>0</v>
      </c>
      <c r="AD38" s="842"/>
      <c r="AE38" s="842"/>
      <c r="AF38" s="843"/>
    </row>
    <row r="39" spans="1:33" ht="14.25" customHeight="1">
      <c r="A39" s="929" t="s">
        <v>451</v>
      </c>
      <c r="B39" s="930" t="s">
        <v>616</v>
      </c>
      <c r="C39" s="859" t="s">
        <v>450</v>
      </c>
      <c r="D39" s="860"/>
      <c r="E39" s="860"/>
      <c r="F39" s="860"/>
      <c r="G39" s="860"/>
      <c r="H39" s="860"/>
      <c r="I39" s="860"/>
      <c r="J39" s="861"/>
      <c r="K39" s="862"/>
      <c r="L39" s="863"/>
      <c r="M39" s="864"/>
      <c r="N39" s="865"/>
      <c r="O39" s="865"/>
      <c r="P39" s="866"/>
      <c r="Q39" s="867"/>
      <c r="R39" s="865"/>
      <c r="S39" s="865"/>
      <c r="T39" s="866"/>
      <c r="U39" s="844">
        <f>IF($K39="○",VLOOKUP($AV$3,単価表,10,0),0)</f>
        <v>0</v>
      </c>
      <c r="V39" s="845"/>
      <c r="W39" s="845"/>
      <c r="X39" s="846"/>
      <c r="Y39" s="844">
        <f>IF($K39="○",VLOOKUP($AV$3,単価表,10,0),0)</f>
        <v>0</v>
      </c>
      <c r="Z39" s="845"/>
      <c r="AA39" s="845"/>
      <c r="AB39" s="846"/>
      <c r="AC39" s="844">
        <f>IF($K39="○",VLOOKUP($AV$2,単価表,10,0),0)</f>
        <v>0</v>
      </c>
      <c r="AD39" s="845"/>
      <c r="AE39" s="845"/>
      <c r="AF39" s="846"/>
    </row>
    <row r="40" spans="1:33" ht="14.25" customHeight="1">
      <c r="A40" s="929"/>
      <c r="B40" s="930"/>
      <c r="C40" s="847" t="s">
        <v>617</v>
      </c>
      <c r="D40" s="848"/>
      <c r="E40" s="848"/>
      <c r="F40" s="848"/>
      <c r="G40" s="848"/>
      <c r="H40" s="848"/>
      <c r="I40" s="848"/>
      <c r="J40" s="849"/>
      <c r="K40" s="850"/>
      <c r="L40" s="851"/>
      <c r="M40" s="852"/>
      <c r="N40" s="853"/>
      <c r="O40" s="853"/>
      <c r="P40" s="854"/>
      <c r="Q40" s="855"/>
      <c r="R40" s="853"/>
      <c r="S40" s="853"/>
      <c r="T40" s="854"/>
      <c r="U40" s="856">
        <f>IF($K40="○",VLOOKUP($AV$2,単価表,16,0),0)</f>
        <v>0</v>
      </c>
      <c r="V40" s="857"/>
      <c r="W40" s="857"/>
      <c r="X40" s="858"/>
      <c r="Y40" s="856">
        <f>IF($K40="○",VLOOKUP($AV$2,単価表,16,0),0)</f>
        <v>0</v>
      </c>
      <c r="Z40" s="857"/>
      <c r="AA40" s="857"/>
      <c r="AB40" s="858"/>
      <c r="AC40" s="856">
        <f>IF($K40="○",VLOOKUP($AV$2,単価表,16,0),0)</f>
        <v>0</v>
      </c>
      <c r="AD40" s="857"/>
      <c r="AE40" s="857"/>
      <c r="AF40" s="858"/>
    </row>
    <row r="41" spans="1:33" ht="14.25" customHeight="1">
      <c r="A41" s="929"/>
      <c r="B41" s="930"/>
      <c r="C41" s="847" t="s">
        <v>449</v>
      </c>
      <c r="D41" s="848"/>
      <c r="E41" s="848"/>
      <c r="F41" s="848"/>
      <c r="G41" s="848"/>
      <c r="H41" s="848"/>
      <c r="I41" s="848"/>
      <c r="J41" s="849"/>
      <c r="K41" s="850"/>
      <c r="L41" s="851"/>
      <c r="M41" s="852"/>
      <c r="N41" s="853"/>
      <c r="O41" s="853"/>
      <c r="P41" s="854"/>
      <c r="Q41" s="855"/>
      <c r="R41" s="853"/>
      <c r="S41" s="853"/>
      <c r="T41" s="854"/>
      <c r="U41" s="856">
        <f>IF($K41="○",VLOOKUP($AV$3,単価表,19,0),0)</f>
        <v>0</v>
      </c>
      <c r="V41" s="857"/>
      <c r="W41" s="857"/>
      <c r="X41" s="858"/>
      <c r="Y41" s="856">
        <f>IF($K41="○",VLOOKUP($AV$3,単価表,19,0),0)</f>
        <v>0</v>
      </c>
      <c r="Z41" s="857"/>
      <c r="AA41" s="857"/>
      <c r="AB41" s="858"/>
      <c r="AC41" s="855"/>
      <c r="AD41" s="853"/>
      <c r="AE41" s="853"/>
      <c r="AF41" s="854"/>
    </row>
    <row r="42" spans="1:33" ht="26.25" customHeight="1">
      <c r="A42" s="929"/>
      <c r="B42" s="930"/>
      <c r="C42" s="868" t="s">
        <v>618</v>
      </c>
      <c r="D42" s="869"/>
      <c r="E42" s="869"/>
      <c r="F42" s="869"/>
      <c r="G42" s="869"/>
      <c r="H42" s="869"/>
      <c r="I42" s="869"/>
      <c r="J42" s="870"/>
      <c r="K42" s="850"/>
      <c r="L42" s="851"/>
      <c r="M42" s="852"/>
      <c r="N42" s="853"/>
      <c r="O42" s="853"/>
      <c r="P42" s="854"/>
      <c r="Q42" s="855"/>
      <c r="R42" s="853"/>
      <c r="S42" s="853"/>
      <c r="T42" s="854"/>
      <c r="U42" s="856">
        <f>IF(AND(K42="○",K43="○"),"NG",IF($K42="○",VLOOKUP($AV$3,単価表,23,0),0))</f>
        <v>0</v>
      </c>
      <c r="V42" s="857"/>
      <c r="W42" s="857"/>
      <c r="X42" s="858"/>
      <c r="Y42" s="855"/>
      <c r="Z42" s="853"/>
      <c r="AA42" s="853"/>
      <c r="AB42" s="854"/>
      <c r="AC42" s="855"/>
      <c r="AD42" s="853"/>
      <c r="AE42" s="853"/>
      <c r="AF42" s="854"/>
    </row>
    <row r="43" spans="1:33" ht="26.25" customHeight="1">
      <c r="A43" s="929"/>
      <c r="B43" s="930"/>
      <c r="C43" s="868" t="s">
        <v>619</v>
      </c>
      <c r="D43" s="869"/>
      <c r="E43" s="869"/>
      <c r="F43" s="869"/>
      <c r="G43" s="869"/>
      <c r="H43" s="869"/>
      <c r="I43" s="869"/>
      <c r="J43" s="870"/>
      <c r="K43" s="850"/>
      <c r="L43" s="851"/>
      <c r="M43" s="852"/>
      <c r="N43" s="853"/>
      <c r="O43" s="853"/>
      <c r="P43" s="854"/>
      <c r="Q43" s="855"/>
      <c r="R43" s="853"/>
      <c r="S43" s="853"/>
      <c r="T43" s="854"/>
      <c r="U43" s="856">
        <f>IF(AND(K42="○",K43="○"),"NG",IF($K43="○",VLOOKUP($AV$3,単価表,27,0),0))</f>
        <v>0</v>
      </c>
      <c r="V43" s="857"/>
      <c r="W43" s="857"/>
      <c r="X43" s="858"/>
      <c r="Y43" s="855"/>
      <c r="Z43" s="853"/>
      <c r="AA43" s="853"/>
      <c r="AB43" s="854"/>
      <c r="AC43" s="855"/>
      <c r="AD43" s="853"/>
      <c r="AE43" s="853"/>
      <c r="AF43" s="854"/>
    </row>
    <row r="44" spans="1:33" ht="14.25" customHeight="1">
      <c r="A44" s="929"/>
      <c r="B44" s="930"/>
      <c r="C44" s="847" t="s">
        <v>620</v>
      </c>
      <c r="D44" s="848"/>
      <c r="E44" s="848"/>
      <c r="F44" s="848"/>
      <c r="G44" s="848"/>
      <c r="H44" s="848"/>
      <c r="I44" s="848"/>
      <c r="J44" s="849"/>
      <c r="K44" s="850"/>
      <c r="L44" s="851"/>
      <c r="M44" s="852"/>
      <c r="N44" s="853"/>
      <c r="O44" s="853"/>
      <c r="P44" s="854"/>
      <c r="Q44" s="855"/>
      <c r="R44" s="853"/>
      <c r="S44" s="853"/>
      <c r="T44" s="854"/>
      <c r="U44" s="856">
        <f>IF($K44="○",VLOOKUP($AV$2,単価表,49,0),0)</f>
        <v>0</v>
      </c>
      <c r="V44" s="857"/>
      <c r="W44" s="857"/>
      <c r="X44" s="858"/>
      <c r="Y44" s="856">
        <f>IF($K44="○",VLOOKUP($AV$2,単価表,49,0),0)</f>
        <v>0</v>
      </c>
      <c r="Z44" s="857"/>
      <c r="AA44" s="857"/>
      <c r="AB44" s="858"/>
      <c r="AC44" s="856">
        <f>IF($K44="○",VLOOKUP($AV$2,単価表,49,0),0)</f>
        <v>0</v>
      </c>
      <c r="AD44" s="857"/>
      <c r="AE44" s="857"/>
      <c r="AF44" s="858"/>
    </row>
    <row r="45" spans="1:33" ht="14.25" customHeight="1">
      <c r="A45" s="929"/>
      <c r="B45" s="930"/>
      <c r="C45" s="847" t="s">
        <v>621</v>
      </c>
      <c r="D45" s="848"/>
      <c r="E45" s="848"/>
      <c r="F45" s="848"/>
      <c r="G45" s="848"/>
      <c r="H45" s="848"/>
      <c r="I45" s="848"/>
      <c r="J45" s="849"/>
      <c r="K45" s="850"/>
      <c r="L45" s="851"/>
      <c r="M45" s="852"/>
      <c r="N45" s="853"/>
      <c r="O45" s="853"/>
      <c r="P45" s="854"/>
      <c r="Q45" s="855"/>
      <c r="R45" s="853"/>
      <c r="S45" s="853"/>
      <c r="T45" s="854"/>
      <c r="U45" s="856">
        <f>IF($K45&gt;0,VLOOKUP($AV$2,単価表,31,0)*$K$45,0)</f>
        <v>0</v>
      </c>
      <c r="V45" s="857"/>
      <c r="W45" s="857"/>
      <c r="X45" s="858"/>
      <c r="Y45" s="856">
        <f>IF($K45&gt;0,VLOOKUP($AV$2,単価表,31,0)*$K$45,0)</f>
        <v>0</v>
      </c>
      <c r="Z45" s="857"/>
      <c r="AA45" s="857"/>
      <c r="AB45" s="858"/>
      <c r="AC45" s="856">
        <f>IF($K45&gt;0,VLOOKUP($AV$2,単価表,31,0)*$K$45,0)</f>
        <v>0</v>
      </c>
      <c r="AD45" s="857"/>
      <c r="AE45" s="857"/>
      <c r="AF45" s="858"/>
    </row>
    <row r="46" spans="1:33" ht="14.25" customHeight="1">
      <c r="A46" s="929"/>
      <c r="B46" s="930"/>
      <c r="C46" s="847" t="s">
        <v>622</v>
      </c>
      <c r="D46" s="848"/>
      <c r="E46" s="848"/>
      <c r="F46" s="848"/>
      <c r="G46" s="848"/>
      <c r="H46" s="848"/>
      <c r="I46" s="848"/>
      <c r="J46" s="849"/>
      <c r="K46" s="850"/>
      <c r="L46" s="851"/>
      <c r="M46" s="852"/>
      <c r="N46" s="853"/>
      <c r="O46" s="853"/>
      <c r="P46" s="854"/>
      <c r="Q46" s="855"/>
      <c r="R46" s="853"/>
      <c r="S46" s="853"/>
      <c r="T46" s="854"/>
      <c r="U46" s="856">
        <f>IF($K46="○",VLOOKUP($AV$2,単価表,35,0),0)</f>
        <v>0</v>
      </c>
      <c r="V46" s="857"/>
      <c r="W46" s="857"/>
      <c r="X46" s="858"/>
      <c r="Y46" s="856">
        <f>IF($K46="○",VLOOKUP($AV$2,単価表,35,0),0)</f>
        <v>0</v>
      </c>
      <c r="Z46" s="857"/>
      <c r="AA46" s="857"/>
      <c r="AB46" s="858"/>
      <c r="AC46" s="856">
        <f>IF($K46="○",VLOOKUP($AV$2,単価表,35,0),0)</f>
        <v>0</v>
      </c>
      <c r="AD46" s="857"/>
      <c r="AE46" s="857"/>
      <c r="AF46" s="858"/>
    </row>
    <row r="47" spans="1:33" ht="14.25" customHeight="1">
      <c r="A47" s="929"/>
      <c r="B47" s="930"/>
      <c r="C47" s="883" t="s">
        <v>623</v>
      </c>
      <c r="D47" s="884"/>
      <c r="E47" s="884"/>
      <c r="F47" s="884"/>
      <c r="G47" s="884"/>
      <c r="H47" s="884"/>
      <c r="I47" s="884"/>
      <c r="J47" s="885"/>
      <c r="K47" s="850"/>
      <c r="L47" s="851"/>
      <c r="M47" s="563"/>
      <c r="N47" s="564"/>
      <c r="O47" s="564"/>
      <c r="P47" s="565"/>
      <c r="Q47" s="566"/>
      <c r="R47" s="564"/>
      <c r="S47" s="564"/>
      <c r="T47" s="565"/>
      <c r="U47" s="856">
        <f>IF(AND($K47&gt;0,$K48&gt;0),"NG",IF($K47&gt;0,VLOOKUP($AV$2,単価表,39,0)*$K47,0))</f>
        <v>0</v>
      </c>
      <c r="V47" s="857"/>
      <c r="W47" s="857"/>
      <c r="X47" s="858"/>
      <c r="Y47" s="856">
        <f>IF(AND($K47&gt;0,$K48&gt;0),"NG",IF($K47&gt;0,VLOOKUP($AV$2,単価表,39,0)*$K47,0))</f>
        <v>0</v>
      </c>
      <c r="Z47" s="857"/>
      <c r="AA47" s="857"/>
      <c r="AB47" s="858"/>
      <c r="AC47" s="856">
        <f>IF(AND($K47&gt;0,$K48&gt;0),"NG",IF($K47&gt;0,VLOOKUP($AV$2,単価表,39,0)*$K47,0))</f>
        <v>0</v>
      </c>
      <c r="AD47" s="857"/>
      <c r="AE47" s="857"/>
      <c r="AF47" s="858"/>
    </row>
    <row r="48" spans="1:33" ht="14.25" customHeight="1" thickBot="1">
      <c r="A48" s="929"/>
      <c r="B48" s="930"/>
      <c r="C48" s="886" t="s">
        <v>624</v>
      </c>
      <c r="D48" s="887"/>
      <c r="E48" s="887"/>
      <c r="F48" s="887"/>
      <c r="G48" s="887"/>
      <c r="H48" s="887"/>
      <c r="I48" s="887"/>
      <c r="J48" s="888"/>
      <c r="K48" s="889"/>
      <c r="L48" s="890"/>
      <c r="M48" s="891"/>
      <c r="N48" s="892"/>
      <c r="O48" s="892"/>
      <c r="P48" s="893"/>
      <c r="Q48" s="894"/>
      <c r="R48" s="892"/>
      <c r="S48" s="892"/>
      <c r="T48" s="893"/>
      <c r="U48" s="871">
        <f>IF(AND($K47&gt;0,$K48&gt;0),"NG",IF($K48&gt;0,VLOOKUP($AV$2,単価表,53,0)*$K48,0))</f>
        <v>0</v>
      </c>
      <c r="V48" s="872"/>
      <c r="W48" s="872"/>
      <c r="X48" s="873"/>
      <c r="Y48" s="871">
        <f>IF(AND($K47&gt;0,$K48&gt;0),"NG",IF($K48&gt;0,VLOOKUP($AV$2,単価表,53,0)*$K48,0))</f>
        <v>0</v>
      </c>
      <c r="Z48" s="872"/>
      <c r="AA48" s="872"/>
      <c r="AB48" s="873"/>
      <c r="AC48" s="871">
        <f>IF(AND($K47&gt;0,$K48&gt;0),"NG",IF($K48&gt;0,VLOOKUP($AV$2,単価表,53,0)*$K48,0))</f>
        <v>0</v>
      </c>
      <c r="AD48" s="872"/>
      <c r="AE48" s="872"/>
      <c r="AF48" s="873"/>
    </row>
    <row r="49" spans="1:32" ht="14.25" customHeight="1" thickTop="1" thickBot="1">
      <c r="A49" s="929"/>
      <c r="B49" s="930"/>
      <c r="C49" s="874" t="s">
        <v>448</v>
      </c>
      <c r="D49" s="875"/>
      <c r="E49" s="875"/>
      <c r="F49" s="875"/>
      <c r="G49" s="875"/>
      <c r="H49" s="875"/>
      <c r="I49" s="875"/>
      <c r="J49" s="875"/>
      <c r="K49" s="875"/>
      <c r="L49" s="876"/>
      <c r="M49" s="877"/>
      <c r="N49" s="878"/>
      <c r="O49" s="878"/>
      <c r="P49" s="879"/>
      <c r="Q49" s="877"/>
      <c r="R49" s="878"/>
      <c r="S49" s="878"/>
      <c r="T49" s="879"/>
      <c r="U49" s="880">
        <f>SUM(U39:X48)</f>
        <v>0</v>
      </c>
      <c r="V49" s="881"/>
      <c r="W49" s="881"/>
      <c r="X49" s="882"/>
      <c r="Y49" s="880">
        <f>SUM(Y39:AB48)</f>
        <v>0</v>
      </c>
      <c r="Z49" s="881"/>
      <c r="AA49" s="881"/>
      <c r="AB49" s="882"/>
      <c r="AC49" s="880">
        <f>SUM(AC39:AF48)</f>
        <v>0</v>
      </c>
      <c r="AD49" s="881"/>
      <c r="AE49" s="881"/>
      <c r="AF49" s="882"/>
    </row>
    <row r="50" spans="1:32" ht="26.25" customHeight="1">
      <c r="A50" s="929"/>
      <c r="B50" s="901" t="s">
        <v>625</v>
      </c>
      <c r="C50" s="912" t="s">
        <v>626</v>
      </c>
      <c r="D50" s="912"/>
      <c r="E50" s="912"/>
      <c r="F50" s="912"/>
      <c r="G50" s="912"/>
      <c r="H50" s="912"/>
      <c r="I50" s="912"/>
      <c r="J50" s="912"/>
      <c r="K50" s="862"/>
      <c r="L50" s="863"/>
      <c r="M50" s="913"/>
      <c r="N50" s="914"/>
      <c r="O50" s="914"/>
      <c r="P50" s="914"/>
      <c r="Q50" s="915"/>
      <c r="R50" s="914"/>
      <c r="S50" s="914"/>
      <c r="T50" s="916"/>
      <c r="U50" s="909">
        <f>-IF($K50&gt;0,VLOOKUP($AV$3,単価表,43,0)*$K$50,0)</f>
        <v>0</v>
      </c>
      <c r="V50" s="910"/>
      <c r="W50" s="910"/>
      <c r="X50" s="911"/>
      <c r="Y50" s="909">
        <f>-IF($K50&gt;0,VLOOKUP($AV$3,単価表,43,0)*$K$50,0)</f>
        <v>0</v>
      </c>
      <c r="Z50" s="910"/>
      <c r="AA50" s="910"/>
      <c r="AB50" s="911"/>
      <c r="AC50" s="909">
        <f>-IF($K50&gt;0,VLOOKUP($AV$3,単価表,43,0)*$K$50,0)</f>
        <v>0</v>
      </c>
      <c r="AD50" s="910"/>
      <c r="AE50" s="910"/>
      <c r="AF50" s="911"/>
    </row>
    <row r="51" spans="1:32" ht="14.25" customHeight="1" thickBot="1">
      <c r="A51" s="929"/>
      <c r="B51" s="902"/>
      <c r="C51" s="887" t="s">
        <v>447</v>
      </c>
      <c r="D51" s="887"/>
      <c r="E51" s="887"/>
      <c r="F51" s="887"/>
      <c r="G51" s="887"/>
      <c r="H51" s="887"/>
      <c r="I51" s="887"/>
      <c r="J51" s="887"/>
      <c r="K51" s="889"/>
      <c r="L51" s="890"/>
      <c r="M51" s="852"/>
      <c r="N51" s="853"/>
      <c r="O51" s="853"/>
      <c r="P51" s="853"/>
      <c r="Q51" s="894"/>
      <c r="R51" s="892"/>
      <c r="S51" s="892"/>
      <c r="T51" s="893"/>
      <c r="U51" s="871">
        <f>-IF($K51="○",IF(SUM(U49:U50)*(1-VLOOKUP($AV$3,単価表,45,0))&lt;10,INT(SUM(U49:U50)*(1-VLOOKUP($AV$3,単価表,45,0))),ROUNDDOWN(SUM(U49:U50)*(1-VLOOKUP($AV$3,単価表,45,0)),-1)),0)</f>
        <v>0</v>
      </c>
      <c r="V51" s="872"/>
      <c r="W51" s="872"/>
      <c r="X51" s="873"/>
      <c r="Y51" s="871">
        <f>-IF($K51="○",IF(SUM(Y49:Y50)*(1-VLOOKUP($AV$3,単価表,45,0))&lt;10,INT(SUM(Y49:Y50)*(1-VLOOKUP($AV$3,単価表,45,0))),ROUNDDOWN(SUM(Y49:Y50)*(1-VLOOKUP($AV$3,単価表,45,0)),-1)),0)</f>
        <v>0</v>
      </c>
      <c r="Z51" s="872"/>
      <c r="AA51" s="872"/>
      <c r="AB51" s="873"/>
      <c r="AC51" s="871">
        <f>-IF($K51="○",IF(SUM(AC49:AC50)*(1-VLOOKUP($AV$3,単価表,45,0))&lt;10,INT(SUM(AC49:AC50)*(1-VLOOKUP($AV$3,単価表,45,0))),ROUNDDOWN(SUM(AC49:AC50)*(1-VLOOKUP($AV$3,単価表,45,0)),-1)),0)</f>
        <v>0</v>
      </c>
      <c r="AD51" s="872"/>
      <c r="AE51" s="872"/>
      <c r="AF51" s="873"/>
    </row>
    <row r="52" spans="1:32" ht="14.25" customHeight="1" thickTop="1" thickBot="1">
      <c r="A52" s="929"/>
      <c r="B52" s="902"/>
      <c r="C52" s="874" t="s">
        <v>446</v>
      </c>
      <c r="D52" s="875"/>
      <c r="E52" s="875"/>
      <c r="F52" s="875"/>
      <c r="G52" s="875"/>
      <c r="H52" s="875"/>
      <c r="I52" s="875"/>
      <c r="J52" s="875"/>
      <c r="K52" s="875"/>
      <c r="L52" s="876"/>
      <c r="M52" s="903"/>
      <c r="N52" s="904"/>
      <c r="O52" s="904"/>
      <c r="P52" s="905"/>
      <c r="Q52" s="903"/>
      <c r="R52" s="904"/>
      <c r="S52" s="904"/>
      <c r="T52" s="905"/>
      <c r="U52" s="906">
        <f>SUM(U50:U51)</f>
        <v>0</v>
      </c>
      <c r="V52" s="907"/>
      <c r="W52" s="907"/>
      <c r="X52" s="908"/>
      <c r="Y52" s="906">
        <f t="shared" ref="Y52" si="2">SUM(Y50:Y51)</f>
        <v>0</v>
      </c>
      <c r="Z52" s="907"/>
      <c r="AA52" s="907"/>
      <c r="AB52" s="908"/>
      <c r="AC52" s="906">
        <f t="shared" ref="AC52" si="3">SUM(AC50:AC51)</f>
        <v>0</v>
      </c>
      <c r="AD52" s="907"/>
      <c r="AE52" s="907"/>
      <c r="AF52" s="908"/>
    </row>
    <row r="53" spans="1:32" ht="14.25" customHeight="1">
      <c r="A53" s="929"/>
      <c r="B53" s="931" t="s">
        <v>627</v>
      </c>
      <c r="C53" s="859" t="s">
        <v>628</v>
      </c>
      <c r="D53" s="860"/>
      <c r="E53" s="860"/>
      <c r="F53" s="860"/>
      <c r="G53" s="860"/>
      <c r="H53" s="860"/>
      <c r="I53" s="860"/>
      <c r="J53" s="861"/>
      <c r="K53" s="932"/>
      <c r="L53" s="933"/>
      <c r="M53" s="934">
        <f>IF($K53="○",IF('幼稚園 単価表②'!$J$3/SUM($M$38:$AF$38)&lt;10,INT('幼稚園 単価表②'!$J$3/SUM($M$38:$AF$38)),ROUNDDOWN('幼稚園 単価表②'!$J$3/SUM($M$38:$AF$38),-1)),0)</f>
        <v>0</v>
      </c>
      <c r="N53" s="935"/>
      <c r="O53" s="935"/>
      <c r="P53" s="935"/>
      <c r="Q53" s="935"/>
      <c r="R53" s="935"/>
      <c r="S53" s="935"/>
      <c r="T53" s="935"/>
      <c r="U53" s="935"/>
      <c r="V53" s="935"/>
      <c r="W53" s="935"/>
      <c r="X53" s="935"/>
      <c r="Y53" s="935"/>
      <c r="Z53" s="935"/>
      <c r="AA53" s="935"/>
      <c r="AB53" s="935"/>
      <c r="AC53" s="935"/>
      <c r="AD53" s="935"/>
      <c r="AE53" s="935"/>
      <c r="AF53" s="936"/>
    </row>
    <row r="54" spans="1:32" ht="14.25" customHeight="1">
      <c r="A54" s="929"/>
      <c r="B54" s="931"/>
      <c r="C54" s="847" t="s">
        <v>629</v>
      </c>
      <c r="D54" s="848"/>
      <c r="E54" s="848"/>
      <c r="F54" s="848"/>
      <c r="G54" s="848"/>
      <c r="H54" s="848"/>
      <c r="I54" s="848"/>
      <c r="J54" s="849"/>
      <c r="K54" s="850"/>
      <c r="L54" s="851"/>
      <c r="M54" s="895">
        <f>IF($K54="○",IF('幼稚園 単価表②'!$J$6/SUM($M$38:$AF$38)&lt;10,INT('幼稚園 単価表②'!$J$6/SUM($M$38:$AF$38)),ROUNDDOWN('幼稚園 単価表②'!$J$6/SUM($M$38:$AF$38),-1)),0)</f>
        <v>0</v>
      </c>
      <c r="N54" s="857"/>
      <c r="O54" s="857"/>
      <c r="P54" s="857"/>
      <c r="Q54" s="857"/>
      <c r="R54" s="857"/>
      <c r="S54" s="857"/>
      <c r="T54" s="857"/>
      <c r="U54" s="857"/>
      <c r="V54" s="857"/>
      <c r="W54" s="857"/>
      <c r="X54" s="857"/>
      <c r="Y54" s="857"/>
      <c r="Z54" s="857"/>
      <c r="AA54" s="857"/>
      <c r="AB54" s="857"/>
      <c r="AC54" s="857"/>
      <c r="AD54" s="857"/>
      <c r="AE54" s="857"/>
      <c r="AF54" s="858"/>
    </row>
    <row r="55" spans="1:32" ht="14.25" customHeight="1">
      <c r="A55" s="929"/>
      <c r="B55" s="931"/>
      <c r="C55" s="847" t="s">
        <v>630</v>
      </c>
      <c r="D55" s="848"/>
      <c r="E55" s="848"/>
      <c r="F55" s="848"/>
      <c r="G55" s="848"/>
      <c r="H55" s="848"/>
      <c r="I55" s="848"/>
      <c r="J55" s="849"/>
      <c r="K55" s="899"/>
      <c r="L55" s="900"/>
      <c r="M55" s="895">
        <f>IF($K55="A",IF('幼稚園 単価表②'!$J$9/SUM($M$38:$AF$38)&lt;10,INT('幼稚園 単価表②'!$J$9/SUM($M$38:$AF$38)),ROUNDDOWN('幼稚園 単価表②'!$J$9/SUM($M$38:$AF$38),-1)),IF($K55="B",IF('幼稚園 単価表②'!$J$12/SUM($M$38:$AF$38)&lt;10,INT('幼稚園 単価表②'!$J$12/SUM($M$38:$AF$38)),ROUNDDOWN('幼稚園 単価表②'!$J$12/SUM($M$38:$AF$38),-1)),0))</f>
        <v>0</v>
      </c>
      <c r="N55" s="857"/>
      <c r="O55" s="857"/>
      <c r="P55" s="857"/>
      <c r="Q55" s="857"/>
      <c r="R55" s="857"/>
      <c r="S55" s="857"/>
      <c r="T55" s="857"/>
      <c r="U55" s="857"/>
      <c r="V55" s="857"/>
      <c r="W55" s="857"/>
      <c r="X55" s="857"/>
      <c r="Y55" s="857"/>
      <c r="Z55" s="857"/>
      <c r="AA55" s="857"/>
      <c r="AB55" s="857"/>
      <c r="AC55" s="857"/>
      <c r="AD55" s="857"/>
      <c r="AE55" s="857"/>
      <c r="AF55" s="858"/>
    </row>
    <row r="56" spans="1:32" ht="14.25" customHeight="1">
      <c r="A56" s="929"/>
      <c r="B56" s="931"/>
      <c r="C56" s="847" t="s">
        <v>631</v>
      </c>
      <c r="D56" s="848"/>
      <c r="E56" s="848"/>
      <c r="F56" s="848"/>
      <c r="G56" s="848"/>
      <c r="H56" s="848"/>
      <c r="I56" s="848"/>
      <c r="J56" s="849"/>
      <c r="K56" s="850"/>
      <c r="L56" s="851"/>
      <c r="M56" s="895">
        <f>IF($K56="○",IF('幼稚園 単価表②'!$J$15/SUM($M$38:$AF$38)&lt;10,INT('幼稚園 単価表②'!$J$15/SUM($M$38:$AF$38)),ROUNDDOWN('幼稚園 単価表②'!$J$15/SUM($M$38:$AF$38),-1)),0)</f>
        <v>0</v>
      </c>
      <c r="N56" s="857"/>
      <c r="O56" s="857"/>
      <c r="P56" s="857"/>
      <c r="Q56" s="857"/>
      <c r="R56" s="857"/>
      <c r="S56" s="857"/>
      <c r="T56" s="857"/>
      <c r="U56" s="857"/>
      <c r="V56" s="857"/>
      <c r="W56" s="857"/>
      <c r="X56" s="857"/>
      <c r="Y56" s="857"/>
      <c r="Z56" s="857"/>
      <c r="AA56" s="857"/>
      <c r="AB56" s="857"/>
      <c r="AC56" s="857"/>
      <c r="AD56" s="857"/>
      <c r="AE56" s="857"/>
      <c r="AF56" s="858"/>
    </row>
    <row r="57" spans="1:32" ht="14.25" customHeight="1">
      <c r="A57" s="929"/>
      <c r="B57" s="931"/>
      <c r="C57" s="847" t="s">
        <v>632</v>
      </c>
      <c r="D57" s="848"/>
      <c r="E57" s="848"/>
      <c r="F57" s="848"/>
      <c r="G57" s="848"/>
      <c r="H57" s="848"/>
      <c r="I57" s="848"/>
      <c r="J57" s="849"/>
      <c r="K57" s="850"/>
      <c r="L57" s="851"/>
      <c r="M57" s="895">
        <f>IF($K57="○",IF('幼稚園 単価表②'!$J$18/SUM($M$38:$AF$38)&lt;10,INT('幼稚園 単価表②'!$J$18/SUM($M$38:$AF$38)),ROUNDDOWN('幼稚園 単価表②'!$J$18/SUM($M$38:$AF$38),-1)),0)</f>
        <v>0</v>
      </c>
      <c r="N57" s="857"/>
      <c r="O57" s="857"/>
      <c r="P57" s="857"/>
      <c r="Q57" s="857"/>
      <c r="R57" s="857"/>
      <c r="S57" s="857"/>
      <c r="T57" s="857"/>
      <c r="U57" s="857"/>
      <c r="V57" s="857"/>
      <c r="W57" s="857"/>
      <c r="X57" s="857"/>
      <c r="Y57" s="857"/>
      <c r="Z57" s="857"/>
      <c r="AA57" s="857"/>
      <c r="AB57" s="857"/>
      <c r="AC57" s="857"/>
      <c r="AD57" s="857"/>
      <c r="AE57" s="857"/>
      <c r="AF57" s="858"/>
    </row>
    <row r="58" spans="1:32" ht="14.25" customHeight="1">
      <c r="A58" s="929"/>
      <c r="B58" s="931"/>
      <c r="C58" s="847" t="s">
        <v>633</v>
      </c>
      <c r="D58" s="848"/>
      <c r="E58" s="848"/>
      <c r="F58" s="848"/>
      <c r="G58" s="848"/>
      <c r="H58" s="848"/>
      <c r="I58" s="848"/>
      <c r="J58" s="849"/>
      <c r="K58" s="850"/>
      <c r="L58" s="851"/>
      <c r="M58" s="895">
        <f>IF($K58="○",IF('幼稚園 単価表②'!$J$21/SUM($M$38:$AF$38)&lt;10,INT('幼稚園 単価表②'!$J$21/SUM($M$38:$AF$38)),ROUNDDOWN('幼稚園 単価表②'!$J$21/SUM($M$38:$AF$38),-1)),0)</f>
        <v>0</v>
      </c>
      <c r="N58" s="857"/>
      <c r="O58" s="857"/>
      <c r="P58" s="857"/>
      <c r="Q58" s="857"/>
      <c r="R58" s="857"/>
      <c r="S58" s="857"/>
      <c r="T58" s="857"/>
      <c r="U58" s="857"/>
      <c r="V58" s="857"/>
      <c r="W58" s="857"/>
      <c r="X58" s="857"/>
      <c r="Y58" s="857"/>
      <c r="Z58" s="857"/>
      <c r="AA58" s="857"/>
      <c r="AB58" s="857"/>
      <c r="AC58" s="857"/>
      <c r="AD58" s="857"/>
      <c r="AE58" s="857"/>
      <c r="AF58" s="858"/>
    </row>
    <row r="59" spans="1:32" ht="14.25" customHeight="1" thickBot="1">
      <c r="A59" s="929"/>
      <c r="B59" s="931"/>
      <c r="C59" s="896" t="s">
        <v>634</v>
      </c>
      <c r="D59" s="897"/>
      <c r="E59" s="897"/>
      <c r="F59" s="897"/>
      <c r="G59" s="897"/>
      <c r="H59" s="897"/>
      <c r="I59" s="897"/>
      <c r="J59" s="897"/>
      <c r="K59" s="889"/>
      <c r="L59" s="890"/>
      <c r="M59" s="898">
        <f>IF($K59="配置",IF('幼稚園 単価表②'!$J$43/SUM($M$38:$AF$38)&lt;10,INT('幼稚園 単価表②'!$J$43/SUM($M$38:$AF$38)),ROUNDDOWN('幼稚園 単価表②'!$J$43/SUM($M$38:$AF$38),-1)),IF($K59="兼務",IF('幼稚園 単価表②'!$J$46/SUM($M$38:$AF$38)&lt;10,INT('幼稚園 単価表②'!$J$46/SUM($M$38:$AF$38)),ROUNDDOWN('幼稚園 単価表②'!$J$46/SUM($M$38:$AF$38),-1)),0))</f>
        <v>0</v>
      </c>
      <c r="N59" s="872"/>
      <c r="O59" s="872"/>
      <c r="P59" s="872"/>
      <c r="Q59" s="872"/>
      <c r="R59" s="872"/>
      <c r="S59" s="872"/>
      <c r="T59" s="872"/>
      <c r="U59" s="872"/>
      <c r="V59" s="872"/>
      <c r="W59" s="872"/>
      <c r="X59" s="872"/>
      <c r="Y59" s="872"/>
      <c r="Z59" s="872"/>
      <c r="AA59" s="872"/>
      <c r="AB59" s="872"/>
      <c r="AC59" s="872"/>
      <c r="AD59" s="872"/>
      <c r="AE59" s="872"/>
      <c r="AF59" s="873"/>
    </row>
    <row r="60" spans="1:32" ht="14.25" customHeight="1" thickTop="1">
      <c r="A60" s="929"/>
      <c r="B60" s="931"/>
      <c r="C60" s="924" t="s">
        <v>444</v>
      </c>
      <c r="D60" s="925"/>
      <c r="E60" s="925"/>
      <c r="F60" s="925"/>
      <c r="G60" s="925"/>
      <c r="H60" s="925"/>
      <c r="I60" s="925"/>
      <c r="J60" s="925"/>
      <c r="K60" s="925"/>
      <c r="L60" s="926"/>
      <c r="M60" s="880">
        <f>SUM(M53:AF59)</f>
        <v>0</v>
      </c>
      <c r="N60" s="881"/>
      <c r="O60" s="881"/>
      <c r="P60" s="881"/>
      <c r="Q60" s="881"/>
      <c r="R60" s="881"/>
      <c r="S60" s="881"/>
      <c r="T60" s="881"/>
      <c r="U60" s="881"/>
      <c r="V60" s="881"/>
      <c r="W60" s="881"/>
      <c r="X60" s="881"/>
      <c r="Y60" s="881"/>
      <c r="Z60" s="881"/>
      <c r="AA60" s="881"/>
      <c r="AB60" s="881"/>
      <c r="AC60" s="881"/>
      <c r="AD60" s="881"/>
      <c r="AE60" s="881"/>
      <c r="AF60" s="882"/>
    </row>
    <row r="61" spans="1:32" ht="14.25" customHeight="1">
      <c r="A61" s="927" t="s">
        <v>443</v>
      </c>
      <c r="B61" s="928"/>
      <c r="C61" s="928"/>
      <c r="D61" s="928"/>
      <c r="E61" s="928"/>
      <c r="F61" s="928"/>
      <c r="G61" s="928"/>
      <c r="H61" s="928"/>
      <c r="I61" s="928"/>
      <c r="J61" s="928"/>
      <c r="K61" s="928"/>
      <c r="L61" s="149" t="s">
        <v>442</v>
      </c>
      <c r="M61" s="918"/>
      <c r="N61" s="919"/>
      <c r="O61" s="919"/>
      <c r="P61" s="920"/>
      <c r="Q61" s="918"/>
      <c r="R61" s="919"/>
      <c r="S61" s="919"/>
      <c r="T61" s="920"/>
      <c r="U61" s="921">
        <f>U49+U52+$M60</f>
        <v>0</v>
      </c>
      <c r="V61" s="922"/>
      <c r="W61" s="922"/>
      <c r="X61" s="923"/>
      <c r="Y61" s="921">
        <f>Y49+Y52+$M60</f>
        <v>0</v>
      </c>
      <c r="Z61" s="922"/>
      <c r="AA61" s="922"/>
      <c r="AB61" s="923"/>
      <c r="AC61" s="921">
        <f>AC49+AC52+$M60</f>
        <v>0</v>
      </c>
      <c r="AD61" s="922"/>
      <c r="AE61" s="922"/>
      <c r="AF61" s="923"/>
    </row>
    <row r="62" spans="1:32" ht="14.25" customHeight="1">
      <c r="A62" s="834" t="s">
        <v>441</v>
      </c>
      <c r="B62" s="835"/>
      <c r="C62" s="835"/>
      <c r="D62" s="835"/>
      <c r="E62" s="835"/>
      <c r="F62" s="835"/>
      <c r="G62" s="835"/>
      <c r="H62" s="835"/>
      <c r="I62" s="835"/>
      <c r="J62" s="835"/>
      <c r="K62" s="835"/>
      <c r="L62" s="917"/>
      <c r="M62" s="918"/>
      <c r="N62" s="919"/>
      <c r="O62" s="919"/>
      <c r="P62" s="920"/>
      <c r="Q62" s="918"/>
      <c r="R62" s="919"/>
      <c r="S62" s="919"/>
      <c r="T62" s="920"/>
      <c r="U62" s="921">
        <f>U61*U$38</f>
        <v>0</v>
      </c>
      <c r="V62" s="922"/>
      <c r="W62" s="922"/>
      <c r="X62" s="923"/>
      <c r="Y62" s="921">
        <f>Y61*Y$38</f>
        <v>0</v>
      </c>
      <c r="Z62" s="922"/>
      <c r="AA62" s="922"/>
      <c r="AB62" s="923"/>
      <c r="AC62" s="921">
        <f>AC61*AC$38</f>
        <v>0</v>
      </c>
      <c r="AD62" s="922"/>
      <c r="AE62" s="922"/>
      <c r="AF62" s="923"/>
    </row>
    <row r="63" spans="1:32" ht="14.25" customHeight="1">
      <c r="A63" s="937" t="s">
        <v>635</v>
      </c>
      <c r="B63" s="937"/>
      <c r="C63" s="937"/>
      <c r="D63" s="937"/>
      <c r="E63" s="937"/>
      <c r="F63" s="937"/>
      <c r="G63" s="937"/>
      <c r="H63" s="937"/>
      <c r="I63" s="937"/>
      <c r="J63" s="937"/>
      <c r="K63" s="937"/>
      <c r="L63" s="937"/>
      <c r="M63" s="938">
        <f>SUM(M62:AF62)*$Q$18*($G$18-2)</f>
        <v>0</v>
      </c>
      <c r="N63" s="938"/>
      <c r="O63" s="938"/>
      <c r="P63" s="938"/>
      <c r="Q63" s="938"/>
      <c r="R63" s="938"/>
      <c r="S63" s="938"/>
      <c r="T63" s="938"/>
      <c r="U63" s="938"/>
      <c r="V63" s="938"/>
      <c r="W63" s="938"/>
      <c r="X63" s="938"/>
      <c r="Y63" s="938"/>
      <c r="Z63" s="938"/>
      <c r="AA63" s="938"/>
      <c r="AB63" s="938"/>
      <c r="AC63" s="938"/>
      <c r="AD63" s="938"/>
      <c r="AE63" s="938"/>
      <c r="AF63" s="938"/>
    </row>
    <row r="64" spans="1:32" ht="12" customHeight="1">
      <c r="A64" s="547"/>
      <c r="B64" s="547"/>
      <c r="C64" s="547"/>
      <c r="D64" s="54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7"/>
      <c r="AC64" s="547"/>
      <c r="AD64" s="547"/>
      <c r="AE64" s="547"/>
      <c r="AF64" s="547"/>
    </row>
    <row r="65" spans="1:33" s="150" customFormat="1" ht="18" customHeight="1">
      <c r="A65" s="820" t="s">
        <v>636</v>
      </c>
      <c r="B65" s="820"/>
      <c r="C65" s="820"/>
      <c r="D65" s="820"/>
      <c r="E65" s="820"/>
      <c r="F65" s="820"/>
      <c r="G65" s="820"/>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151"/>
    </row>
    <row r="66" spans="1:33">
      <c r="A66" s="821" t="s">
        <v>461</v>
      </c>
      <c r="B66" s="822"/>
      <c r="C66" s="822"/>
      <c r="D66" s="822"/>
      <c r="E66" s="822"/>
      <c r="F66" s="822"/>
      <c r="G66" s="822"/>
      <c r="H66" s="822"/>
      <c r="I66" s="822"/>
      <c r="J66" s="822"/>
      <c r="K66" s="825" t="s">
        <v>460</v>
      </c>
      <c r="L66" s="826"/>
      <c r="M66" s="829" t="s">
        <v>459</v>
      </c>
      <c r="N66" s="829"/>
      <c r="O66" s="829"/>
      <c r="P66" s="829"/>
      <c r="Q66" s="829"/>
      <c r="R66" s="829"/>
      <c r="S66" s="829"/>
      <c r="T66" s="829"/>
      <c r="U66" s="829"/>
      <c r="V66" s="829"/>
      <c r="W66" s="829"/>
      <c r="X66" s="829"/>
      <c r="Y66" s="829"/>
      <c r="Z66" s="829"/>
      <c r="AA66" s="829"/>
      <c r="AB66" s="829"/>
      <c r="AC66" s="829"/>
      <c r="AD66" s="829"/>
      <c r="AE66" s="829"/>
      <c r="AF66" s="829"/>
    </row>
    <row r="67" spans="1:33">
      <c r="A67" s="823"/>
      <c r="B67" s="824"/>
      <c r="C67" s="824"/>
      <c r="D67" s="824"/>
      <c r="E67" s="824"/>
      <c r="F67" s="824"/>
      <c r="G67" s="824"/>
      <c r="H67" s="824"/>
      <c r="I67" s="824"/>
      <c r="J67" s="824"/>
      <c r="K67" s="827"/>
      <c r="L67" s="828"/>
      <c r="M67" s="829"/>
      <c r="N67" s="829"/>
      <c r="O67" s="829"/>
      <c r="P67" s="829"/>
      <c r="Q67" s="829"/>
      <c r="R67" s="829"/>
      <c r="S67" s="829"/>
      <c r="T67" s="829"/>
      <c r="U67" s="829"/>
      <c r="V67" s="829"/>
      <c r="W67" s="829"/>
      <c r="X67" s="829"/>
      <c r="Y67" s="829"/>
      <c r="Z67" s="829"/>
      <c r="AA67" s="829"/>
      <c r="AB67" s="829"/>
      <c r="AC67" s="829"/>
      <c r="AD67" s="829"/>
      <c r="AE67" s="829"/>
      <c r="AF67" s="829"/>
    </row>
    <row r="68" spans="1:33" ht="14.25" customHeight="1" thickBot="1">
      <c r="A68" s="823"/>
      <c r="B68" s="824"/>
      <c r="C68" s="824"/>
      <c r="D68" s="824"/>
      <c r="E68" s="824"/>
      <c r="F68" s="824"/>
      <c r="G68" s="824"/>
      <c r="H68" s="824"/>
      <c r="I68" s="824"/>
      <c r="J68" s="824"/>
      <c r="K68" s="827"/>
      <c r="L68" s="828"/>
      <c r="M68" s="830" t="s">
        <v>458</v>
      </c>
      <c r="N68" s="831"/>
      <c r="O68" s="831"/>
      <c r="P68" s="831"/>
      <c r="Q68" s="830" t="s">
        <v>457</v>
      </c>
      <c r="R68" s="831"/>
      <c r="S68" s="831"/>
      <c r="T68" s="832"/>
      <c r="U68" s="830" t="s">
        <v>615</v>
      </c>
      <c r="V68" s="831"/>
      <c r="W68" s="831"/>
      <c r="X68" s="832"/>
      <c r="Y68" s="830" t="s">
        <v>455</v>
      </c>
      <c r="Z68" s="831"/>
      <c r="AA68" s="831"/>
      <c r="AB68" s="832"/>
      <c r="AC68" s="830" t="s">
        <v>454</v>
      </c>
      <c r="AD68" s="831"/>
      <c r="AE68" s="831"/>
      <c r="AF68" s="832"/>
    </row>
    <row r="69" spans="1:33" ht="14.25" customHeight="1" thickBot="1">
      <c r="A69" s="834" t="s">
        <v>453</v>
      </c>
      <c r="B69" s="835"/>
      <c r="C69" s="835"/>
      <c r="D69" s="835"/>
      <c r="E69" s="835"/>
      <c r="F69" s="835"/>
      <c r="G69" s="835"/>
      <c r="H69" s="835"/>
      <c r="I69" s="835"/>
      <c r="J69" s="835"/>
      <c r="K69" s="836" t="s">
        <v>452</v>
      </c>
      <c r="L69" s="836"/>
      <c r="M69" s="837"/>
      <c r="N69" s="838"/>
      <c r="O69" s="838"/>
      <c r="P69" s="839"/>
      <c r="Q69" s="840"/>
      <c r="R69" s="838"/>
      <c r="S69" s="838"/>
      <c r="T69" s="839"/>
      <c r="U69" s="841">
        <f>$AD$30</f>
        <v>0</v>
      </c>
      <c r="V69" s="842"/>
      <c r="W69" s="842"/>
      <c r="X69" s="843"/>
      <c r="Y69" s="841">
        <f>$AD$28</f>
        <v>0</v>
      </c>
      <c r="Z69" s="842"/>
      <c r="AA69" s="842"/>
      <c r="AB69" s="843"/>
      <c r="AC69" s="841">
        <f>$AD$26</f>
        <v>0</v>
      </c>
      <c r="AD69" s="842"/>
      <c r="AE69" s="842"/>
      <c r="AF69" s="843"/>
    </row>
    <row r="70" spans="1:33" ht="14.25" customHeight="1">
      <c r="A70" s="929" t="s">
        <v>451</v>
      </c>
      <c r="B70" s="930" t="s">
        <v>616</v>
      </c>
      <c r="C70" s="859" t="s">
        <v>450</v>
      </c>
      <c r="D70" s="860"/>
      <c r="E70" s="860"/>
      <c r="F70" s="860"/>
      <c r="G70" s="860"/>
      <c r="H70" s="860"/>
      <c r="I70" s="860"/>
      <c r="J70" s="861"/>
      <c r="K70" s="941" t="str">
        <f>IF(K39="","",K39)</f>
        <v/>
      </c>
      <c r="L70" s="942"/>
      <c r="M70" s="864"/>
      <c r="N70" s="865"/>
      <c r="O70" s="865"/>
      <c r="P70" s="866"/>
      <c r="Q70" s="867"/>
      <c r="R70" s="865"/>
      <c r="S70" s="865"/>
      <c r="T70" s="866"/>
      <c r="U70" s="844">
        <f>IF($K70="○",VLOOKUP($AV$3,単価表2,10,0),0)</f>
        <v>0</v>
      </c>
      <c r="V70" s="845"/>
      <c r="W70" s="845"/>
      <c r="X70" s="846"/>
      <c r="Y70" s="844">
        <f>IF($K70="○",VLOOKUP($AV$3,単価表2,10,0),0)</f>
        <v>0</v>
      </c>
      <c r="Z70" s="845"/>
      <c r="AA70" s="845"/>
      <c r="AB70" s="846"/>
      <c r="AC70" s="844">
        <f>IF($K70="○",VLOOKUP($AV$2,単価表2,10,0),0)</f>
        <v>0</v>
      </c>
      <c r="AD70" s="845"/>
      <c r="AE70" s="845"/>
      <c r="AF70" s="846"/>
    </row>
    <row r="71" spans="1:33" ht="14.25" customHeight="1">
      <c r="A71" s="929"/>
      <c r="B71" s="930"/>
      <c r="C71" s="847" t="s">
        <v>617</v>
      </c>
      <c r="D71" s="848"/>
      <c r="E71" s="848"/>
      <c r="F71" s="848"/>
      <c r="G71" s="848"/>
      <c r="H71" s="848"/>
      <c r="I71" s="848"/>
      <c r="J71" s="849"/>
      <c r="K71" s="939" t="str">
        <f t="shared" ref="K71:K79" si="4">IF(K40="","",K40)</f>
        <v/>
      </c>
      <c r="L71" s="940"/>
      <c r="M71" s="852"/>
      <c r="N71" s="853"/>
      <c r="O71" s="853"/>
      <c r="P71" s="854"/>
      <c r="Q71" s="855"/>
      <c r="R71" s="853"/>
      <c r="S71" s="853"/>
      <c r="T71" s="854"/>
      <c r="U71" s="856">
        <f>IF($K71="○",VLOOKUP($AV$2,単価表2,16,0),0)</f>
        <v>0</v>
      </c>
      <c r="V71" s="857"/>
      <c r="W71" s="857"/>
      <c r="X71" s="858"/>
      <c r="Y71" s="856">
        <f>IF($K71="○",VLOOKUP($AV$2,単価表2,16,0),0)</f>
        <v>0</v>
      </c>
      <c r="Z71" s="857"/>
      <c r="AA71" s="857"/>
      <c r="AB71" s="858"/>
      <c r="AC71" s="856">
        <f>IF($K71="○",VLOOKUP($AV$2,単価表2,16,0),0)</f>
        <v>0</v>
      </c>
      <c r="AD71" s="857"/>
      <c r="AE71" s="857"/>
      <c r="AF71" s="858"/>
    </row>
    <row r="72" spans="1:33" ht="14.25" customHeight="1">
      <c r="A72" s="929"/>
      <c r="B72" s="930"/>
      <c r="C72" s="847" t="s">
        <v>449</v>
      </c>
      <c r="D72" s="848"/>
      <c r="E72" s="848"/>
      <c r="F72" s="848"/>
      <c r="G72" s="848"/>
      <c r="H72" s="848"/>
      <c r="I72" s="848"/>
      <c r="J72" s="849"/>
      <c r="K72" s="939" t="str">
        <f t="shared" si="4"/>
        <v/>
      </c>
      <c r="L72" s="940"/>
      <c r="M72" s="852"/>
      <c r="N72" s="853"/>
      <c r="O72" s="853"/>
      <c r="P72" s="854"/>
      <c r="Q72" s="855"/>
      <c r="R72" s="853"/>
      <c r="S72" s="853"/>
      <c r="T72" s="854"/>
      <c r="U72" s="856">
        <f>IF($K72="○",VLOOKUP($AV$3,単価表2,19,0),0)</f>
        <v>0</v>
      </c>
      <c r="V72" s="857"/>
      <c r="W72" s="857"/>
      <c r="X72" s="858"/>
      <c r="Y72" s="856">
        <f>IF($K72="○",VLOOKUP($AV$3,単価表2,19,0),0)</f>
        <v>0</v>
      </c>
      <c r="Z72" s="857"/>
      <c r="AA72" s="857"/>
      <c r="AB72" s="858"/>
      <c r="AC72" s="855"/>
      <c r="AD72" s="853"/>
      <c r="AE72" s="853"/>
      <c r="AF72" s="854"/>
    </row>
    <row r="73" spans="1:33" ht="26.25" customHeight="1">
      <c r="A73" s="929"/>
      <c r="B73" s="930"/>
      <c r="C73" s="868" t="s">
        <v>618</v>
      </c>
      <c r="D73" s="869"/>
      <c r="E73" s="869"/>
      <c r="F73" s="869"/>
      <c r="G73" s="869"/>
      <c r="H73" s="869"/>
      <c r="I73" s="869"/>
      <c r="J73" s="870"/>
      <c r="K73" s="939" t="str">
        <f t="shared" si="4"/>
        <v/>
      </c>
      <c r="L73" s="940"/>
      <c r="M73" s="852"/>
      <c r="N73" s="853"/>
      <c r="O73" s="853"/>
      <c r="P73" s="854"/>
      <c r="Q73" s="855"/>
      <c r="R73" s="853"/>
      <c r="S73" s="853"/>
      <c r="T73" s="854"/>
      <c r="U73" s="856">
        <f>IF(AND(K73="○",K74="○"),"NG",IF($K73="○",VLOOKUP($AV$3,単価表2,23,0),0))</f>
        <v>0</v>
      </c>
      <c r="V73" s="857"/>
      <c r="W73" s="857"/>
      <c r="X73" s="858"/>
      <c r="Y73" s="855"/>
      <c r="Z73" s="853"/>
      <c r="AA73" s="853"/>
      <c r="AB73" s="854"/>
      <c r="AC73" s="855"/>
      <c r="AD73" s="853"/>
      <c r="AE73" s="853"/>
      <c r="AF73" s="854"/>
    </row>
    <row r="74" spans="1:33" ht="26.25" customHeight="1">
      <c r="A74" s="929"/>
      <c r="B74" s="930"/>
      <c r="C74" s="868" t="s">
        <v>619</v>
      </c>
      <c r="D74" s="869"/>
      <c r="E74" s="869"/>
      <c r="F74" s="869"/>
      <c r="G74" s="869"/>
      <c r="H74" s="869"/>
      <c r="I74" s="869"/>
      <c r="J74" s="870"/>
      <c r="K74" s="939" t="str">
        <f t="shared" si="4"/>
        <v/>
      </c>
      <c r="L74" s="940"/>
      <c r="M74" s="852"/>
      <c r="N74" s="853"/>
      <c r="O74" s="853"/>
      <c r="P74" s="854"/>
      <c r="Q74" s="855"/>
      <c r="R74" s="853"/>
      <c r="S74" s="853"/>
      <c r="T74" s="854"/>
      <c r="U74" s="856">
        <f>IF(AND(K73="○",K74="○"),"NG",IF($K74="○",VLOOKUP($AV$3,単価表2,27,0),0))</f>
        <v>0</v>
      </c>
      <c r="V74" s="857"/>
      <c r="W74" s="857"/>
      <c r="X74" s="858"/>
      <c r="Y74" s="855"/>
      <c r="Z74" s="853"/>
      <c r="AA74" s="853"/>
      <c r="AB74" s="854"/>
      <c r="AC74" s="855"/>
      <c r="AD74" s="853"/>
      <c r="AE74" s="853"/>
      <c r="AF74" s="854"/>
    </row>
    <row r="75" spans="1:33" ht="14.25" customHeight="1">
      <c r="A75" s="929"/>
      <c r="B75" s="930"/>
      <c r="C75" s="847" t="s">
        <v>620</v>
      </c>
      <c r="D75" s="848"/>
      <c r="E75" s="848"/>
      <c r="F75" s="848"/>
      <c r="G75" s="848"/>
      <c r="H75" s="848"/>
      <c r="I75" s="848"/>
      <c r="J75" s="849"/>
      <c r="K75" s="939" t="str">
        <f t="shared" si="4"/>
        <v/>
      </c>
      <c r="L75" s="940"/>
      <c r="M75" s="852"/>
      <c r="N75" s="853"/>
      <c r="O75" s="853"/>
      <c r="P75" s="854"/>
      <c r="Q75" s="855"/>
      <c r="R75" s="853"/>
      <c r="S75" s="853"/>
      <c r="T75" s="854"/>
      <c r="U75" s="856">
        <f>IF($K75="○",VLOOKUP($AV$2,単価表2,49,0),0)</f>
        <v>0</v>
      </c>
      <c r="V75" s="857"/>
      <c r="W75" s="857"/>
      <c r="X75" s="858"/>
      <c r="Y75" s="856">
        <f>IF($K75="○",VLOOKUP($AV$2,単価表2,49,0),0)</f>
        <v>0</v>
      </c>
      <c r="Z75" s="857"/>
      <c r="AA75" s="857"/>
      <c r="AB75" s="858"/>
      <c r="AC75" s="856">
        <f>IF($K75="○",VLOOKUP($AV$2,単価表2,49,0),0)</f>
        <v>0</v>
      </c>
      <c r="AD75" s="857"/>
      <c r="AE75" s="857"/>
      <c r="AF75" s="858"/>
    </row>
    <row r="76" spans="1:33" ht="14.25" customHeight="1">
      <c r="A76" s="929"/>
      <c r="B76" s="930"/>
      <c r="C76" s="847" t="s">
        <v>621</v>
      </c>
      <c r="D76" s="848"/>
      <c r="E76" s="848"/>
      <c r="F76" s="848"/>
      <c r="G76" s="848"/>
      <c r="H76" s="848"/>
      <c r="I76" s="848"/>
      <c r="J76" s="849"/>
      <c r="K76" s="939" t="str">
        <f t="shared" si="4"/>
        <v/>
      </c>
      <c r="L76" s="940"/>
      <c r="M76" s="852"/>
      <c r="N76" s="853"/>
      <c r="O76" s="853"/>
      <c r="P76" s="854"/>
      <c r="Q76" s="855"/>
      <c r="R76" s="853"/>
      <c r="S76" s="853"/>
      <c r="T76" s="854"/>
      <c r="U76" s="856">
        <f>IF(AND($K76&gt;0,$K76&lt;&gt;""),VLOOKUP($AV$2,単価表2,31,0)*$K$45,0)</f>
        <v>0</v>
      </c>
      <c r="V76" s="857"/>
      <c r="W76" s="857"/>
      <c r="X76" s="858"/>
      <c r="Y76" s="856">
        <f>IF(AND($K76&gt;0,$K76&lt;&gt;""),VLOOKUP($AV$2,単価表2,31,0)*$K$45,0)</f>
        <v>0</v>
      </c>
      <c r="Z76" s="857"/>
      <c r="AA76" s="857"/>
      <c r="AB76" s="858"/>
      <c r="AC76" s="856">
        <f>IF(AND($K76&gt;0,$K76&lt;&gt;""),VLOOKUP($AV$2,単価表2,31,0)*$K$45,0)</f>
        <v>0</v>
      </c>
      <c r="AD76" s="857"/>
      <c r="AE76" s="857"/>
      <c r="AF76" s="858"/>
    </row>
    <row r="77" spans="1:33" ht="14.25" customHeight="1">
      <c r="A77" s="929"/>
      <c r="B77" s="930"/>
      <c r="C77" s="847" t="s">
        <v>622</v>
      </c>
      <c r="D77" s="848"/>
      <c r="E77" s="848"/>
      <c r="F77" s="848"/>
      <c r="G77" s="848"/>
      <c r="H77" s="848"/>
      <c r="I77" s="848"/>
      <c r="J77" s="849"/>
      <c r="K77" s="939" t="str">
        <f t="shared" si="4"/>
        <v/>
      </c>
      <c r="L77" s="940"/>
      <c r="M77" s="852"/>
      <c r="N77" s="853"/>
      <c r="O77" s="853"/>
      <c r="P77" s="854"/>
      <c r="Q77" s="855"/>
      <c r="R77" s="853"/>
      <c r="S77" s="853"/>
      <c r="T77" s="854"/>
      <c r="U77" s="856">
        <f>IF($K77="○",VLOOKUP($AV$2,単価表2,35,0),0)</f>
        <v>0</v>
      </c>
      <c r="V77" s="857"/>
      <c r="W77" s="857"/>
      <c r="X77" s="858"/>
      <c r="Y77" s="856">
        <f>IF($K77="○",VLOOKUP($AV$2,単価表2,35,0),0)</f>
        <v>0</v>
      </c>
      <c r="Z77" s="857"/>
      <c r="AA77" s="857"/>
      <c r="AB77" s="858"/>
      <c r="AC77" s="856">
        <f>IF($K77="○",VLOOKUP($AV$2,単価表2,35,0),0)</f>
        <v>0</v>
      </c>
      <c r="AD77" s="857"/>
      <c r="AE77" s="857"/>
      <c r="AF77" s="858"/>
    </row>
    <row r="78" spans="1:33" ht="14.25" customHeight="1">
      <c r="A78" s="929"/>
      <c r="B78" s="930"/>
      <c r="C78" s="883" t="s">
        <v>623</v>
      </c>
      <c r="D78" s="884"/>
      <c r="E78" s="884"/>
      <c r="F78" s="884"/>
      <c r="G78" s="884"/>
      <c r="H78" s="884"/>
      <c r="I78" s="884"/>
      <c r="J78" s="885"/>
      <c r="K78" s="939" t="str">
        <f t="shared" si="4"/>
        <v/>
      </c>
      <c r="L78" s="940"/>
      <c r="M78" s="563"/>
      <c r="N78" s="564"/>
      <c r="O78" s="564"/>
      <c r="P78" s="565"/>
      <c r="Q78" s="566"/>
      <c r="R78" s="564"/>
      <c r="S78" s="564"/>
      <c r="T78" s="565"/>
      <c r="U78" s="856">
        <f>IF(AND($K78="",$K79=""),0,IF(AND($K78&gt;0,$K79&gt;0),"NG",IF($K78&gt;0,VLOOKUP($AV$2,単価表2,39,0)*$K78,0)))</f>
        <v>0</v>
      </c>
      <c r="V78" s="857"/>
      <c r="W78" s="857"/>
      <c r="X78" s="858"/>
      <c r="Y78" s="856">
        <f>IF(AND($K78="",$K79=""),0,IF(AND($K78&gt;0,$K79&gt;0),"NG",IF($K78&gt;0,VLOOKUP($AV$2,単価表2,39,0)*$K78,0)))</f>
        <v>0</v>
      </c>
      <c r="Z78" s="857"/>
      <c r="AA78" s="857"/>
      <c r="AB78" s="858"/>
      <c r="AC78" s="856">
        <f>IF(AND($K78="",$K79=""),0,IF(AND($K78&gt;0,$K79&gt;0),"NG",IF($K78&gt;0,VLOOKUP($AV$2,単価表2,39,0)*$K78,0)))</f>
        <v>0</v>
      </c>
      <c r="AD78" s="857"/>
      <c r="AE78" s="857"/>
      <c r="AF78" s="858"/>
    </row>
    <row r="79" spans="1:33" ht="14.25" customHeight="1" thickBot="1">
      <c r="A79" s="929"/>
      <c r="B79" s="930"/>
      <c r="C79" s="886" t="s">
        <v>624</v>
      </c>
      <c r="D79" s="887"/>
      <c r="E79" s="887"/>
      <c r="F79" s="887"/>
      <c r="G79" s="887"/>
      <c r="H79" s="887"/>
      <c r="I79" s="887"/>
      <c r="J79" s="888"/>
      <c r="K79" s="943" t="str">
        <f t="shared" si="4"/>
        <v/>
      </c>
      <c r="L79" s="944"/>
      <c r="M79" s="891"/>
      <c r="N79" s="892"/>
      <c r="O79" s="892"/>
      <c r="P79" s="893"/>
      <c r="Q79" s="894"/>
      <c r="R79" s="892"/>
      <c r="S79" s="892"/>
      <c r="T79" s="893"/>
      <c r="U79" s="871">
        <f>IF(AND($K78="",$K79=""),0,IF(AND($K78&gt;0,$K79&gt;0),"NG",IF($K79&gt;0,VLOOKUP($AV$2,単価表2,53,0)*$K79,0)))</f>
        <v>0</v>
      </c>
      <c r="V79" s="872"/>
      <c r="W79" s="872"/>
      <c r="X79" s="873"/>
      <c r="Y79" s="871">
        <f>IF(AND($K78="",$K79=""),0,IF(AND($K78&gt;0,$K79&gt;0),"NG",IF($K79&gt;0,VLOOKUP($AV$2,単価表2,53,0)*$K79,0)))</f>
        <v>0</v>
      </c>
      <c r="Z79" s="872"/>
      <c r="AA79" s="872"/>
      <c r="AB79" s="873"/>
      <c r="AC79" s="871">
        <f>IF(AND($K78="",$K79=""),0,IF(AND($K78&gt;0,$K79&gt;0),"NG",IF($K79&gt;0,VLOOKUP($AV$2,単価表2,53,0)*$K79,0)))</f>
        <v>0</v>
      </c>
      <c r="AD79" s="872"/>
      <c r="AE79" s="872"/>
      <c r="AF79" s="873"/>
    </row>
    <row r="80" spans="1:33" ht="14.25" customHeight="1" thickTop="1" thickBot="1">
      <c r="A80" s="929"/>
      <c r="B80" s="930"/>
      <c r="C80" s="874" t="s">
        <v>448</v>
      </c>
      <c r="D80" s="875"/>
      <c r="E80" s="875"/>
      <c r="F80" s="875"/>
      <c r="G80" s="875"/>
      <c r="H80" s="875"/>
      <c r="I80" s="875"/>
      <c r="J80" s="875"/>
      <c r="K80" s="875"/>
      <c r="L80" s="876"/>
      <c r="M80" s="877"/>
      <c r="N80" s="878"/>
      <c r="O80" s="878"/>
      <c r="P80" s="879"/>
      <c r="Q80" s="877"/>
      <c r="R80" s="878"/>
      <c r="S80" s="878"/>
      <c r="T80" s="879"/>
      <c r="U80" s="880">
        <f>SUM(U70:X79)</f>
        <v>0</v>
      </c>
      <c r="V80" s="881"/>
      <c r="W80" s="881"/>
      <c r="X80" s="882"/>
      <c r="Y80" s="880">
        <f>SUM(Y70:AB79)</f>
        <v>0</v>
      </c>
      <c r="Z80" s="881"/>
      <c r="AA80" s="881"/>
      <c r="AB80" s="882"/>
      <c r="AC80" s="880">
        <f>SUM(AC70:AF79)</f>
        <v>0</v>
      </c>
      <c r="AD80" s="881"/>
      <c r="AE80" s="881"/>
      <c r="AF80" s="882"/>
    </row>
    <row r="81" spans="1:32" ht="26.25" customHeight="1">
      <c r="A81" s="929"/>
      <c r="B81" s="901" t="s">
        <v>625</v>
      </c>
      <c r="C81" s="912" t="s">
        <v>626</v>
      </c>
      <c r="D81" s="912"/>
      <c r="E81" s="912"/>
      <c r="F81" s="912"/>
      <c r="G81" s="912"/>
      <c r="H81" s="912"/>
      <c r="I81" s="912"/>
      <c r="J81" s="912"/>
      <c r="K81" s="941" t="str">
        <f t="shared" ref="K81:K82" si="5">IF(K50="","",K50)</f>
        <v/>
      </c>
      <c r="L81" s="942"/>
      <c r="M81" s="913"/>
      <c r="N81" s="914"/>
      <c r="O81" s="914"/>
      <c r="P81" s="914"/>
      <c r="Q81" s="915"/>
      <c r="R81" s="914"/>
      <c r="S81" s="914"/>
      <c r="T81" s="916"/>
      <c r="U81" s="909" t="e">
        <f>-IF($K81&gt;0,VLOOKUP($AV$3,単価表2,43,0)*$K$81,0)</f>
        <v>#N/A</v>
      </c>
      <c r="V81" s="910"/>
      <c r="W81" s="910"/>
      <c r="X81" s="911"/>
      <c r="Y81" s="909" t="e">
        <f>-IF($K81&gt;0,VLOOKUP($AV$3,単価表2,43,0)*$K$81,0)</f>
        <v>#N/A</v>
      </c>
      <c r="Z81" s="910"/>
      <c r="AA81" s="910"/>
      <c r="AB81" s="911"/>
      <c r="AC81" s="909" t="e">
        <f>-IF($K81&gt;0,VLOOKUP($AV$3,単価表2,43,0)*$K$81,0)</f>
        <v>#N/A</v>
      </c>
      <c r="AD81" s="910"/>
      <c r="AE81" s="910"/>
      <c r="AF81" s="911"/>
    </row>
    <row r="82" spans="1:32" ht="14.25" customHeight="1" thickBot="1">
      <c r="A82" s="929"/>
      <c r="B82" s="902"/>
      <c r="C82" s="887" t="s">
        <v>447</v>
      </c>
      <c r="D82" s="887"/>
      <c r="E82" s="887"/>
      <c r="F82" s="887"/>
      <c r="G82" s="887"/>
      <c r="H82" s="887"/>
      <c r="I82" s="887"/>
      <c r="J82" s="887"/>
      <c r="K82" s="943" t="str">
        <f t="shared" si="5"/>
        <v/>
      </c>
      <c r="L82" s="944"/>
      <c r="M82" s="852"/>
      <c r="N82" s="853"/>
      <c r="O82" s="853"/>
      <c r="P82" s="853"/>
      <c r="Q82" s="894"/>
      <c r="R82" s="892"/>
      <c r="S82" s="892"/>
      <c r="T82" s="893"/>
      <c r="U82" s="871">
        <f>-IF($K82="○",IF(SUM(U80:U81)*(1-VLOOKUP($AV$3,単価表2,45,0))&lt;10,INT(SUM(U80:U81)*(1-VLOOKUP($AV$3,単価表2,45,0))),ROUNDDOWN(SUM(U80:U81)*(1-VLOOKUP($AV$3,単価表2,45,0)),-1)),0)</f>
        <v>0</v>
      </c>
      <c r="V82" s="872"/>
      <c r="W82" s="872"/>
      <c r="X82" s="873"/>
      <c r="Y82" s="871">
        <f>-IF($K82="○",IF(SUM(Y80:Y81)*(1-VLOOKUP($AV$3,単価表2,45,0))&lt;10,INT(SUM(Y80:Y81)*(1-VLOOKUP($AV$3,単価表2,45,0))),ROUNDDOWN(SUM(Y80:Y81)*(1-VLOOKUP($AV$3,単価表2,45,0)),-1)),0)</f>
        <v>0</v>
      </c>
      <c r="Z82" s="872"/>
      <c r="AA82" s="872"/>
      <c r="AB82" s="873"/>
      <c r="AC82" s="871">
        <f>-IF($K82="○",IF(SUM(AC80:AC81)*(1-VLOOKUP($AV$3,単価表2,45,0))&lt;10,INT(SUM(AC80:AC81)*(1-VLOOKUP($AV$3,単価表2,45,0))),ROUNDDOWN(SUM(AC80:AC81)*(1-VLOOKUP($AV$3,単価表2,45,0)),-1)),0)</f>
        <v>0</v>
      </c>
      <c r="AD82" s="872"/>
      <c r="AE82" s="872"/>
      <c r="AF82" s="873"/>
    </row>
    <row r="83" spans="1:32" ht="14.25" customHeight="1" thickTop="1" thickBot="1">
      <c r="A83" s="929"/>
      <c r="B83" s="902"/>
      <c r="C83" s="874" t="s">
        <v>446</v>
      </c>
      <c r="D83" s="875"/>
      <c r="E83" s="875"/>
      <c r="F83" s="875"/>
      <c r="G83" s="875"/>
      <c r="H83" s="875"/>
      <c r="I83" s="875"/>
      <c r="J83" s="875"/>
      <c r="K83" s="875"/>
      <c r="L83" s="876"/>
      <c r="M83" s="903"/>
      <c r="N83" s="904"/>
      <c r="O83" s="904"/>
      <c r="P83" s="905"/>
      <c r="Q83" s="903"/>
      <c r="R83" s="904"/>
      <c r="S83" s="904"/>
      <c r="T83" s="905"/>
      <c r="U83" s="906" t="e">
        <f>SUM(U81:U82)</f>
        <v>#N/A</v>
      </c>
      <c r="V83" s="907"/>
      <c r="W83" s="907"/>
      <c r="X83" s="908"/>
      <c r="Y83" s="906" t="e">
        <f t="shared" ref="Y83" si="6">SUM(Y81:Y82)</f>
        <v>#N/A</v>
      </c>
      <c r="Z83" s="907"/>
      <c r="AA83" s="907"/>
      <c r="AB83" s="908"/>
      <c r="AC83" s="906" t="e">
        <f>SUM(AC81:AC82)</f>
        <v>#N/A</v>
      </c>
      <c r="AD83" s="907"/>
      <c r="AE83" s="907"/>
      <c r="AF83" s="908"/>
    </row>
    <row r="84" spans="1:32" ht="14.25" customHeight="1">
      <c r="A84" s="929"/>
      <c r="B84" s="931" t="s">
        <v>627</v>
      </c>
      <c r="C84" s="859" t="s">
        <v>628</v>
      </c>
      <c r="D84" s="860"/>
      <c r="E84" s="860"/>
      <c r="F84" s="860"/>
      <c r="G84" s="860"/>
      <c r="H84" s="860"/>
      <c r="I84" s="860"/>
      <c r="J84" s="861"/>
      <c r="K84" s="945" t="str">
        <f t="shared" ref="K84:K90" si="7">IF(K53="","",K53)</f>
        <v/>
      </c>
      <c r="L84" s="946"/>
      <c r="M84" s="934">
        <f>IF($K84="○",IF('幼稚園 単価表② 2'!$J$3/SUM($M$38:$AF$38)&lt;10,INT('幼稚園 単価表② 2'!$J$3/SUM($M$38:$AF$38)),ROUNDDOWN('幼稚園 単価表② 2'!$J$3/SUM($M$38:$AF$38),-1)),0)</f>
        <v>0</v>
      </c>
      <c r="N84" s="935"/>
      <c r="O84" s="935"/>
      <c r="P84" s="935"/>
      <c r="Q84" s="935"/>
      <c r="R84" s="935"/>
      <c r="S84" s="935"/>
      <c r="T84" s="935"/>
      <c r="U84" s="935"/>
      <c r="V84" s="935"/>
      <c r="W84" s="935"/>
      <c r="X84" s="935"/>
      <c r="Y84" s="935"/>
      <c r="Z84" s="935"/>
      <c r="AA84" s="935"/>
      <c r="AB84" s="935"/>
      <c r="AC84" s="935"/>
      <c r="AD84" s="935"/>
      <c r="AE84" s="935"/>
      <c r="AF84" s="936"/>
    </row>
    <row r="85" spans="1:32" ht="14.25" customHeight="1">
      <c r="A85" s="929"/>
      <c r="B85" s="931"/>
      <c r="C85" s="847" t="s">
        <v>629</v>
      </c>
      <c r="D85" s="848"/>
      <c r="E85" s="848"/>
      <c r="F85" s="848"/>
      <c r="G85" s="848"/>
      <c r="H85" s="848"/>
      <c r="I85" s="848"/>
      <c r="J85" s="849"/>
      <c r="K85" s="939" t="str">
        <f t="shared" si="7"/>
        <v/>
      </c>
      <c r="L85" s="940"/>
      <c r="M85" s="895">
        <f>IF($K85="○",IF('幼稚園 単価表② 2'!$J$6/SUM($M$38:$AF$38)&lt;10,INT('幼稚園 単価表② 2'!$J$6/SUM($M$38:$AF$38)),ROUNDDOWN('幼稚園 単価表② 2'!$J$6/SUM($M$38:$AF$38),-1)),0)</f>
        <v>0</v>
      </c>
      <c r="N85" s="857"/>
      <c r="O85" s="857"/>
      <c r="P85" s="857"/>
      <c r="Q85" s="857"/>
      <c r="R85" s="857"/>
      <c r="S85" s="857"/>
      <c r="T85" s="857"/>
      <c r="U85" s="857"/>
      <c r="V85" s="857"/>
      <c r="W85" s="857"/>
      <c r="X85" s="857"/>
      <c r="Y85" s="857"/>
      <c r="Z85" s="857"/>
      <c r="AA85" s="857"/>
      <c r="AB85" s="857"/>
      <c r="AC85" s="857"/>
      <c r="AD85" s="857"/>
      <c r="AE85" s="857"/>
      <c r="AF85" s="858"/>
    </row>
    <row r="86" spans="1:32" ht="14.25" customHeight="1">
      <c r="A86" s="929"/>
      <c r="B86" s="931"/>
      <c r="C86" s="847" t="s">
        <v>630</v>
      </c>
      <c r="D86" s="848"/>
      <c r="E86" s="848"/>
      <c r="F86" s="848"/>
      <c r="G86" s="848"/>
      <c r="H86" s="848"/>
      <c r="I86" s="848"/>
      <c r="J86" s="849"/>
      <c r="K86" s="947" t="str">
        <f t="shared" si="7"/>
        <v/>
      </c>
      <c r="L86" s="948"/>
      <c r="M86" s="895">
        <f>IF($K86="A",IF('幼稚園 単価表② 2'!$J$9/SUM($M$38:$AF$38)&lt;10,INT('幼稚園 単価表② 2'!$J$9/SUM($M$38:$AF$38)),ROUNDDOWN('幼稚園 単価表② 2'!$J$9/SUM($M$38:$AF$38),-1)),IF($K86="B",IF('幼稚園 単価表② 2'!$J$12/SUM($M$38:$AF$38)&lt;10,INT('幼稚園 単価表② 2'!$J$12/SUM($M$38:$AF$38)),ROUNDDOWN('幼稚園 単価表② 2'!$J$12/SUM($M$38:$AF$38),-1)),0))</f>
        <v>0</v>
      </c>
      <c r="N86" s="857"/>
      <c r="O86" s="857"/>
      <c r="P86" s="857"/>
      <c r="Q86" s="857"/>
      <c r="R86" s="857"/>
      <c r="S86" s="857"/>
      <c r="T86" s="857"/>
      <c r="U86" s="857"/>
      <c r="V86" s="857"/>
      <c r="W86" s="857"/>
      <c r="X86" s="857"/>
      <c r="Y86" s="857"/>
      <c r="Z86" s="857"/>
      <c r="AA86" s="857"/>
      <c r="AB86" s="857"/>
      <c r="AC86" s="857"/>
      <c r="AD86" s="857"/>
      <c r="AE86" s="857"/>
      <c r="AF86" s="858"/>
    </row>
    <row r="87" spans="1:32" ht="14.25" customHeight="1">
      <c r="A87" s="929"/>
      <c r="B87" s="931"/>
      <c r="C87" s="847" t="s">
        <v>631</v>
      </c>
      <c r="D87" s="848"/>
      <c r="E87" s="848"/>
      <c r="F87" s="848"/>
      <c r="G87" s="848"/>
      <c r="H87" s="848"/>
      <c r="I87" s="848"/>
      <c r="J87" s="849"/>
      <c r="K87" s="939" t="str">
        <f t="shared" si="7"/>
        <v/>
      </c>
      <c r="L87" s="940"/>
      <c r="M87" s="895">
        <f>IF($K87="○",IF('幼稚園 単価表② 2'!$J$15/SUM($M$38:$AF$38)&lt;10,INT('幼稚園 単価表② 2'!$J$15/SUM($M$38:$AF$38)),ROUNDDOWN('幼稚園 単価表② 2'!$J$15/SUM($M$38:$AF$38),-1)),0)</f>
        <v>0</v>
      </c>
      <c r="N87" s="857"/>
      <c r="O87" s="857"/>
      <c r="P87" s="857"/>
      <c r="Q87" s="857"/>
      <c r="R87" s="857"/>
      <c r="S87" s="857"/>
      <c r="T87" s="857"/>
      <c r="U87" s="857"/>
      <c r="V87" s="857"/>
      <c r="W87" s="857"/>
      <c r="X87" s="857"/>
      <c r="Y87" s="857"/>
      <c r="Z87" s="857"/>
      <c r="AA87" s="857"/>
      <c r="AB87" s="857"/>
      <c r="AC87" s="857"/>
      <c r="AD87" s="857"/>
      <c r="AE87" s="857"/>
      <c r="AF87" s="858"/>
    </row>
    <row r="88" spans="1:32" ht="14.25" customHeight="1">
      <c r="A88" s="929"/>
      <c r="B88" s="931"/>
      <c r="C88" s="847" t="s">
        <v>632</v>
      </c>
      <c r="D88" s="848"/>
      <c r="E88" s="848"/>
      <c r="F88" s="848"/>
      <c r="G88" s="848"/>
      <c r="H88" s="848"/>
      <c r="I88" s="848"/>
      <c r="J88" s="849"/>
      <c r="K88" s="939" t="str">
        <f t="shared" si="7"/>
        <v/>
      </c>
      <c r="L88" s="940"/>
      <c r="M88" s="895">
        <f>IF($K88="○",IF('幼稚園 単価表② 2'!$J$18/SUM($M$38:$AF$38)&lt;10,INT('幼稚園 単価表② 2'!$J$18/SUM($M$38:$AF$38)),ROUNDDOWN('幼稚園 単価表② 2'!$J$18/SUM($M$38:$AF$38),-1)),0)</f>
        <v>0</v>
      </c>
      <c r="N88" s="857"/>
      <c r="O88" s="857"/>
      <c r="P88" s="857"/>
      <c r="Q88" s="857"/>
      <c r="R88" s="857"/>
      <c r="S88" s="857"/>
      <c r="T88" s="857"/>
      <c r="U88" s="857"/>
      <c r="V88" s="857"/>
      <c r="W88" s="857"/>
      <c r="X88" s="857"/>
      <c r="Y88" s="857"/>
      <c r="Z88" s="857"/>
      <c r="AA88" s="857"/>
      <c r="AB88" s="857"/>
      <c r="AC88" s="857"/>
      <c r="AD88" s="857"/>
      <c r="AE88" s="857"/>
      <c r="AF88" s="858"/>
    </row>
    <row r="89" spans="1:32" ht="14.25" customHeight="1">
      <c r="A89" s="929"/>
      <c r="B89" s="931"/>
      <c r="C89" s="847" t="s">
        <v>633</v>
      </c>
      <c r="D89" s="848"/>
      <c r="E89" s="848"/>
      <c r="F89" s="848"/>
      <c r="G89" s="848"/>
      <c r="H89" s="848"/>
      <c r="I89" s="848"/>
      <c r="J89" s="849"/>
      <c r="K89" s="939" t="str">
        <f t="shared" si="7"/>
        <v/>
      </c>
      <c r="L89" s="940"/>
      <c r="M89" s="895">
        <f>IF($K89="○",IF('幼稚園 単価表② 2'!$J$21/SUM($M$38:$AF$38)&lt;10,INT('幼稚園 単価表② 2'!$J$21/SUM($M$38:$AF$38)),ROUNDDOWN('幼稚園 単価表② 2'!$J$21/SUM($M$38:$AF$38),-1)),0)</f>
        <v>0</v>
      </c>
      <c r="N89" s="857"/>
      <c r="O89" s="857"/>
      <c r="P89" s="857"/>
      <c r="Q89" s="857"/>
      <c r="R89" s="857"/>
      <c r="S89" s="857"/>
      <c r="T89" s="857"/>
      <c r="U89" s="857"/>
      <c r="V89" s="857"/>
      <c r="W89" s="857"/>
      <c r="X89" s="857"/>
      <c r="Y89" s="857"/>
      <c r="Z89" s="857"/>
      <c r="AA89" s="857"/>
      <c r="AB89" s="857"/>
      <c r="AC89" s="857"/>
      <c r="AD89" s="857"/>
      <c r="AE89" s="857"/>
      <c r="AF89" s="858"/>
    </row>
    <row r="90" spans="1:32" ht="14.25" customHeight="1" thickBot="1">
      <c r="A90" s="929"/>
      <c r="B90" s="931"/>
      <c r="C90" s="896" t="s">
        <v>634</v>
      </c>
      <c r="D90" s="897"/>
      <c r="E90" s="897"/>
      <c r="F90" s="897"/>
      <c r="G90" s="897"/>
      <c r="H90" s="897"/>
      <c r="I90" s="897"/>
      <c r="J90" s="897"/>
      <c r="K90" s="943" t="str">
        <f t="shared" si="7"/>
        <v/>
      </c>
      <c r="L90" s="944"/>
      <c r="M90" s="898">
        <f>IF($K90="配置",IF('幼稚園 単価表② 2'!$J$43/SUM($M$38:$AF$38)&lt;10,INT('幼稚園 単価表② 2'!$J$43/SUM($M$38:$AF$38)),ROUNDDOWN('幼稚園 単価表② 2'!$J$43/SUM($M$38:$AF$38),-1)),IF($K90="兼務",IF('幼稚園 単価表② 2'!$J$46/SUM($M$38:$AF$38)&lt;10,INT('幼稚園 単価表② 2'!$J$46/SUM($M$38:$AF$38)),ROUNDDOWN('幼稚園 単価表② 2'!$J$46/SUM($M$38:$AF$38),-1)),0))</f>
        <v>0</v>
      </c>
      <c r="N90" s="872"/>
      <c r="O90" s="872"/>
      <c r="P90" s="872"/>
      <c r="Q90" s="872"/>
      <c r="R90" s="872"/>
      <c r="S90" s="872"/>
      <c r="T90" s="872"/>
      <c r="U90" s="872"/>
      <c r="V90" s="872"/>
      <c r="W90" s="872"/>
      <c r="X90" s="872"/>
      <c r="Y90" s="872"/>
      <c r="Z90" s="872"/>
      <c r="AA90" s="872"/>
      <c r="AB90" s="872"/>
      <c r="AC90" s="872"/>
      <c r="AD90" s="872"/>
      <c r="AE90" s="872"/>
      <c r="AF90" s="873"/>
    </row>
    <row r="91" spans="1:32" ht="14.25" customHeight="1" thickTop="1">
      <c r="A91" s="929"/>
      <c r="B91" s="931"/>
      <c r="C91" s="924" t="s">
        <v>444</v>
      </c>
      <c r="D91" s="925"/>
      <c r="E91" s="925"/>
      <c r="F91" s="925"/>
      <c r="G91" s="925"/>
      <c r="H91" s="925"/>
      <c r="I91" s="925"/>
      <c r="J91" s="925"/>
      <c r="K91" s="925"/>
      <c r="L91" s="926"/>
      <c r="M91" s="880">
        <f>SUM(M84:AF90)</f>
        <v>0</v>
      </c>
      <c r="N91" s="881"/>
      <c r="O91" s="881"/>
      <c r="P91" s="881"/>
      <c r="Q91" s="881"/>
      <c r="R91" s="881"/>
      <c r="S91" s="881"/>
      <c r="T91" s="881"/>
      <c r="U91" s="881"/>
      <c r="V91" s="881"/>
      <c r="W91" s="881"/>
      <c r="X91" s="881"/>
      <c r="Y91" s="881"/>
      <c r="Z91" s="881"/>
      <c r="AA91" s="881"/>
      <c r="AB91" s="881"/>
      <c r="AC91" s="881"/>
      <c r="AD91" s="881"/>
      <c r="AE91" s="881"/>
      <c r="AF91" s="882"/>
    </row>
    <row r="92" spans="1:32" ht="14.25" customHeight="1">
      <c r="A92" s="927" t="s">
        <v>443</v>
      </c>
      <c r="B92" s="928"/>
      <c r="C92" s="928"/>
      <c r="D92" s="928"/>
      <c r="E92" s="928"/>
      <c r="F92" s="928"/>
      <c r="G92" s="928"/>
      <c r="H92" s="928"/>
      <c r="I92" s="928"/>
      <c r="J92" s="928"/>
      <c r="K92" s="928"/>
      <c r="L92" s="149" t="s">
        <v>442</v>
      </c>
      <c r="M92" s="918"/>
      <c r="N92" s="919"/>
      <c r="O92" s="919"/>
      <c r="P92" s="920"/>
      <c r="Q92" s="918"/>
      <c r="R92" s="919"/>
      <c r="S92" s="919"/>
      <c r="T92" s="920"/>
      <c r="U92" s="921" t="e">
        <f>U80+U83+$M91</f>
        <v>#N/A</v>
      </c>
      <c r="V92" s="922"/>
      <c r="W92" s="922"/>
      <c r="X92" s="923"/>
      <c r="Y92" s="921" t="e">
        <f>Y80+Y83+$M91</f>
        <v>#N/A</v>
      </c>
      <c r="Z92" s="922"/>
      <c r="AA92" s="922"/>
      <c r="AB92" s="923"/>
      <c r="AC92" s="921" t="e">
        <f>AC80+AC83+$M91</f>
        <v>#N/A</v>
      </c>
      <c r="AD92" s="922"/>
      <c r="AE92" s="922"/>
      <c r="AF92" s="923"/>
    </row>
    <row r="93" spans="1:32" ht="14.25" customHeight="1">
      <c r="A93" s="834" t="s">
        <v>441</v>
      </c>
      <c r="B93" s="835"/>
      <c r="C93" s="835"/>
      <c r="D93" s="835"/>
      <c r="E93" s="835"/>
      <c r="F93" s="835"/>
      <c r="G93" s="835"/>
      <c r="H93" s="835"/>
      <c r="I93" s="835"/>
      <c r="J93" s="835"/>
      <c r="K93" s="835"/>
      <c r="L93" s="917"/>
      <c r="M93" s="918"/>
      <c r="N93" s="919"/>
      <c r="O93" s="919"/>
      <c r="P93" s="920"/>
      <c r="Q93" s="918"/>
      <c r="R93" s="919"/>
      <c r="S93" s="919"/>
      <c r="T93" s="920"/>
      <c r="U93" s="921" t="e">
        <f>U92*U$38</f>
        <v>#N/A</v>
      </c>
      <c r="V93" s="922"/>
      <c r="W93" s="922"/>
      <c r="X93" s="923"/>
      <c r="Y93" s="921" t="e">
        <f>Y92*Y$38</f>
        <v>#N/A</v>
      </c>
      <c r="Z93" s="922"/>
      <c r="AA93" s="922"/>
      <c r="AB93" s="923"/>
      <c r="AC93" s="921" t="e">
        <f>AC92*AC$38</f>
        <v>#N/A</v>
      </c>
      <c r="AD93" s="922"/>
      <c r="AE93" s="922"/>
      <c r="AF93" s="923"/>
    </row>
    <row r="94" spans="1:32" ht="14.25" customHeight="1">
      <c r="A94" s="937" t="s">
        <v>635</v>
      </c>
      <c r="B94" s="937"/>
      <c r="C94" s="937"/>
      <c r="D94" s="937"/>
      <c r="E94" s="937"/>
      <c r="F94" s="937"/>
      <c r="G94" s="937"/>
      <c r="H94" s="937"/>
      <c r="I94" s="937"/>
      <c r="J94" s="937"/>
      <c r="K94" s="937"/>
      <c r="L94" s="937"/>
      <c r="M94" s="938" t="e">
        <f>SUM(M93:AF93)*$Q$18*2</f>
        <v>#N/A</v>
      </c>
      <c r="N94" s="938"/>
      <c r="O94" s="938"/>
      <c r="P94" s="938"/>
      <c r="Q94" s="938"/>
      <c r="R94" s="938"/>
      <c r="S94" s="938"/>
      <c r="T94" s="938"/>
      <c r="U94" s="938"/>
      <c r="V94" s="938"/>
      <c r="W94" s="938"/>
      <c r="X94" s="938"/>
      <c r="Y94" s="938"/>
      <c r="Z94" s="938"/>
      <c r="AA94" s="938"/>
      <c r="AB94" s="938"/>
      <c r="AC94" s="938"/>
      <c r="AD94" s="938"/>
      <c r="AE94" s="938"/>
      <c r="AF94" s="938"/>
    </row>
    <row r="95" spans="1:32" ht="6" customHeight="1">
      <c r="A95" s="547"/>
      <c r="B95" s="547"/>
      <c r="C95" s="547"/>
      <c r="D95" s="547"/>
      <c r="E95" s="547"/>
      <c r="F95" s="547"/>
      <c r="G95" s="547"/>
      <c r="H95" s="547"/>
      <c r="I95" s="547"/>
      <c r="J95" s="547"/>
      <c r="K95" s="547"/>
      <c r="L95" s="547"/>
      <c r="M95" s="547"/>
      <c r="N95" s="547"/>
      <c r="O95" s="547"/>
      <c r="P95" s="547"/>
      <c r="Q95" s="547"/>
      <c r="R95" s="547"/>
      <c r="S95" s="547"/>
      <c r="T95" s="547"/>
      <c r="U95" s="547"/>
      <c r="V95" s="547"/>
      <c r="W95" s="547"/>
      <c r="X95" s="547"/>
      <c r="Y95" s="547"/>
      <c r="Z95" s="547"/>
      <c r="AA95" s="547"/>
      <c r="AB95" s="547"/>
      <c r="AC95" s="547"/>
      <c r="AD95" s="547"/>
      <c r="AE95" s="547"/>
      <c r="AF95" s="547"/>
    </row>
  </sheetData>
  <sheetProtection algorithmName="SHA-512" hashValue="wWufw9OdAVACSOeegtF3TCJoGIbMXVGNjxB84Yxiimho7LNf4SjBmM27ixpD7vyvQXE74Gqb+XUCnMPOLGSFTA==" saltValue="vitUbdo4iMgfIF3IheWOuQ==" spinCount="100000" sheet="1" objects="1" scenarios="1"/>
  <mergeCells count="394">
    <mergeCell ref="K87:L87"/>
    <mergeCell ref="M87:AF87"/>
    <mergeCell ref="C88:J88"/>
    <mergeCell ref="K88:L88"/>
    <mergeCell ref="M88:AF88"/>
    <mergeCell ref="A94:L94"/>
    <mergeCell ref="M94:AF94"/>
    <mergeCell ref="A93:L93"/>
    <mergeCell ref="M93:P93"/>
    <mergeCell ref="Q93:T93"/>
    <mergeCell ref="U93:X93"/>
    <mergeCell ref="Y93:AB93"/>
    <mergeCell ref="AC93:AF93"/>
    <mergeCell ref="C91:L91"/>
    <mergeCell ref="M91:AF91"/>
    <mergeCell ref="A92:K92"/>
    <mergeCell ref="M92:P92"/>
    <mergeCell ref="Q92:T92"/>
    <mergeCell ref="U92:X92"/>
    <mergeCell ref="Y92:AB92"/>
    <mergeCell ref="AC92:AF92"/>
    <mergeCell ref="A70:A91"/>
    <mergeCell ref="B70:B80"/>
    <mergeCell ref="Y83:AB83"/>
    <mergeCell ref="AC83:AF83"/>
    <mergeCell ref="B84:B91"/>
    <mergeCell ref="C84:J84"/>
    <mergeCell ref="K84:L84"/>
    <mergeCell ref="M84:AF84"/>
    <mergeCell ref="C85:J85"/>
    <mergeCell ref="K85:L85"/>
    <mergeCell ref="M85:AF85"/>
    <mergeCell ref="C86:J86"/>
    <mergeCell ref="B81:B83"/>
    <mergeCell ref="C83:L83"/>
    <mergeCell ref="M83:P83"/>
    <mergeCell ref="Q83:T83"/>
    <mergeCell ref="U83:X83"/>
    <mergeCell ref="C89:J89"/>
    <mergeCell ref="K89:L89"/>
    <mergeCell ref="M89:AF89"/>
    <mergeCell ref="C90:J90"/>
    <mergeCell ref="K90:L90"/>
    <mergeCell ref="M90:AF90"/>
    <mergeCell ref="K86:L86"/>
    <mergeCell ref="M86:AF86"/>
    <mergeCell ref="C87:J87"/>
    <mergeCell ref="Y81:AB81"/>
    <mergeCell ref="AC81:AF81"/>
    <mergeCell ref="C82:J82"/>
    <mergeCell ref="K82:L82"/>
    <mergeCell ref="M82:P82"/>
    <mergeCell ref="Q82:T82"/>
    <mergeCell ref="U82:X82"/>
    <mergeCell ref="Y82:AB82"/>
    <mergeCell ref="AC82:AF82"/>
    <mergeCell ref="C81:J81"/>
    <mergeCell ref="K81:L81"/>
    <mergeCell ref="M81:P81"/>
    <mergeCell ref="Q81:T81"/>
    <mergeCell ref="U81:X81"/>
    <mergeCell ref="Y79:AB79"/>
    <mergeCell ref="AC79:AF79"/>
    <mergeCell ref="C80:L80"/>
    <mergeCell ref="M80:P80"/>
    <mergeCell ref="Q80:T80"/>
    <mergeCell ref="U80:X80"/>
    <mergeCell ref="Y80:AB80"/>
    <mergeCell ref="AC80:AF80"/>
    <mergeCell ref="C78:J78"/>
    <mergeCell ref="K78:L78"/>
    <mergeCell ref="U78:X78"/>
    <mergeCell ref="Y78:AB78"/>
    <mergeCell ref="AC78:AF78"/>
    <mergeCell ref="C79:J79"/>
    <mergeCell ref="K79:L79"/>
    <mergeCell ref="M79:P79"/>
    <mergeCell ref="Q79:T79"/>
    <mergeCell ref="U79:X79"/>
    <mergeCell ref="AC76:AF76"/>
    <mergeCell ref="C77:J77"/>
    <mergeCell ref="K77:L77"/>
    <mergeCell ref="M77:P77"/>
    <mergeCell ref="Q77:T77"/>
    <mergeCell ref="U77:X77"/>
    <mergeCell ref="Y77:AB77"/>
    <mergeCell ref="AC77:AF77"/>
    <mergeCell ref="C76:J76"/>
    <mergeCell ref="K76:L76"/>
    <mergeCell ref="M76:P76"/>
    <mergeCell ref="Q76:T76"/>
    <mergeCell ref="U76:X76"/>
    <mergeCell ref="Y76:AB76"/>
    <mergeCell ref="AC74:AF74"/>
    <mergeCell ref="C75:J75"/>
    <mergeCell ref="K75:L75"/>
    <mergeCell ref="M75:P75"/>
    <mergeCell ref="Q75:T75"/>
    <mergeCell ref="U75:X75"/>
    <mergeCell ref="Y75:AB75"/>
    <mergeCell ref="AC75:AF75"/>
    <mergeCell ref="C74:J74"/>
    <mergeCell ref="K74:L74"/>
    <mergeCell ref="M74:P74"/>
    <mergeCell ref="Q74:T74"/>
    <mergeCell ref="U74:X74"/>
    <mergeCell ref="Y74:AB74"/>
    <mergeCell ref="U72:X72"/>
    <mergeCell ref="Y72:AB72"/>
    <mergeCell ref="AC72:AF72"/>
    <mergeCell ref="C73:J73"/>
    <mergeCell ref="K73:L73"/>
    <mergeCell ref="M73:P73"/>
    <mergeCell ref="Q73:T73"/>
    <mergeCell ref="U73:X73"/>
    <mergeCell ref="Y73:AB73"/>
    <mergeCell ref="AC73:AF73"/>
    <mergeCell ref="C72:J72"/>
    <mergeCell ref="K72:L72"/>
    <mergeCell ref="M72:P72"/>
    <mergeCell ref="Q72:T72"/>
    <mergeCell ref="U70:X70"/>
    <mergeCell ref="Y70:AB70"/>
    <mergeCell ref="AC70:AF70"/>
    <mergeCell ref="C71:J71"/>
    <mergeCell ref="K71:L71"/>
    <mergeCell ref="M71:P71"/>
    <mergeCell ref="Q71:T71"/>
    <mergeCell ref="U71:X71"/>
    <mergeCell ref="Y71:AB71"/>
    <mergeCell ref="AC71:AF71"/>
    <mergeCell ref="C70:J70"/>
    <mergeCell ref="K70:L70"/>
    <mergeCell ref="M70:P70"/>
    <mergeCell ref="Q70:T70"/>
    <mergeCell ref="AC68:AF68"/>
    <mergeCell ref="A69:J69"/>
    <mergeCell ref="K69:L69"/>
    <mergeCell ref="M69:P69"/>
    <mergeCell ref="Q69:T69"/>
    <mergeCell ref="U69:X69"/>
    <mergeCell ref="Y69:AB69"/>
    <mergeCell ref="AC69:AF69"/>
    <mergeCell ref="A63:L63"/>
    <mergeCell ref="M63:AF63"/>
    <mergeCell ref="A65:AF65"/>
    <mergeCell ref="A66:J68"/>
    <mergeCell ref="K66:L68"/>
    <mergeCell ref="M66:AF67"/>
    <mergeCell ref="M68:P68"/>
    <mergeCell ref="Q68:T68"/>
    <mergeCell ref="U68:X68"/>
    <mergeCell ref="Y68:AB68"/>
    <mergeCell ref="A62:L62"/>
    <mergeCell ref="M62:P62"/>
    <mergeCell ref="Q62:T62"/>
    <mergeCell ref="U62:X62"/>
    <mergeCell ref="Y62:AB62"/>
    <mergeCell ref="AC62:AF62"/>
    <mergeCell ref="C60:L60"/>
    <mergeCell ref="M60:AF60"/>
    <mergeCell ref="A61:K61"/>
    <mergeCell ref="M61:P61"/>
    <mergeCell ref="Q61:T61"/>
    <mergeCell ref="U61:X61"/>
    <mergeCell ref="Y61:AB61"/>
    <mergeCell ref="AC61:AF61"/>
    <mergeCell ref="A39:A60"/>
    <mergeCell ref="B39:B49"/>
    <mergeCell ref="Y52:AB52"/>
    <mergeCell ref="AC52:AF52"/>
    <mergeCell ref="B53:B60"/>
    <mergeCell ref="C53:J53"/>
    <mergeCell ref="K53:L53"/>
    <mergeCell ref="M53:AF53"/>
    <mergeCell ref="C54:J54"/>
    <mergeCell ref="K54:L54"/>
    <mergeCell ref="M54:AF54"/>
    <mergeCell ref="C55:J55"/>
    <mergeCell ref="B50:B52"/>
    <mergeCell ref="C52:L52"/>
    <mergeCell ref="M52:P52"/>
    <mergeCell ref="Q52:T52"/>
    <mergeCell ref="U52:X52"/>
    <mergeCell ref="Y50:AB50"/>
    <mergeCell ref="AC50:AF50"/>
    <mergeCell ref="C51:J51"/>
    <mergeCell ref="K51:L51"/>
    <mergeCell ref="M51:P51"/>
    <mergeCell ref="Q51:T51"/>
    <mergeCell ref="U51:X51"/>
    <mergeCell ref="Y51:AB51"/>
    <mergeCell ref="AC51:AF51"/>
    <mergeCell ref="C50:J50"/>
    <mergeCell ref="K50:L50"/>
    <mergeCell ref="M50:P50"/>
    <mergeCell ref="Q50:T50"/>
    <mergeCell ref="U50:X50"/>
    <mergeCell ref="C58:J58"/>
    <mergeCell ref="K58:L58"/>
    <mergeCell ref="M58:AF58"/>
    <mergeCell ref="C59:J59"/>
    <mergeCell ref="K59:L59"/>
    <mergeCell ref="M59:AF59"/>
    <mergeCell ref="K55:L55"/>
    <mergeCell ref="M55:AF55"/>
    <mergeCell ref="C56:J56"/>
    <mergeCell ref="K56:L56"/>
    <mergeCell ref="M56:AF56"/>
    <mergeCell ref="C57:J57"/>
    <mergeCell ref="K57:L57"/>
    <mergeCell ref="M57:AF57"/>
    <mergeCell ref="Y48:AB48"/>
    <mergeCell ref="AC48:AF48"/>
    <mergeCell ref="C49:L49"/>
    <mergeCell ref="M49:P49"/>
    <mergeCell ref="Q49:T49"/>
    <mergeCell ref="U49:X49"/>
    <mergeCell ref="Y49:AB49"/>
    <mergeCell ref="AC49:AF49"/>
    <mergeCell ref="C47:J47"/>
    <mergeCell ref="K47:L47"/>
    <mergeCell ref="U47:X47"/>
    <mergeCell ref="Y47:AB47"/>
    <mergeCell ref="AC47:AF47"/>
    <mergeCell ref="C48:J48"/>
    <mergeCell ref="K48:L48"/>
    <mergeCell ref="M48:P48"/>
    <mergeCell ref="Q48:T48"/>
    <mergeCell ref="U48:X48"/>
    <mergeCell ref="AC45:AF45"/>
    <mergeCell ref="C46:J46"/>
    <mergeCell ref="K46:L46"/>
    <mergeCell ref="M46:P46"/>
    <mergeCell ref="Q46:T46"/>
    <mergeCell ref="U46:X46"/>
    <mergeCell ref="Y46:AB46"/>
    <mergeCell ref="AC46:AF46"/>
    <mergeCell ref="C45:J45"/>
    <mergeCell ref="K45:L45"/>
    <mergeCell ref="M45:P45"/>
    <mergeCell ref="Q45:T45"/>
    <mergeCell ref="U45:X45"/>
    <mergeCell ref="Y45:AB45"/>
    <mergeCell ref="AC43:AF43"/>
    <mergeCell ref="C44:J44"/>
    <mergeCell ref="K44:L44"/>
    <mergeCell ref="M44:P44"/>
    <mergeCell ref="Q44:T44"/>
    <mergeCell ref="U44:X44"/>
    <mergeCell ref="Y44:AB44"/>
    <mergeCell ref="AC44:AF44"/>
    <mergeCell ref="C43:J43"/>
    <mergeCell ref="K43:L43"/>
    <mergeCell ref="M43:P43"/>
    <mergeCell ref="Q43:T43"/>
    <mergeCell ref="U43:X43"/>
    <mergeCell ref="Y43:AB43"/>
    <mergeCell ref="U41:X41"/>
    <mergeCell ref="Y41:AB41"/>
    <mergeCell ref="AC41:AF41"/>
    <mergeCell ref="C42:J42"/>
    <mergeCell ref="K42:L42"/>
    <mergeCell ref="M42:P42"/>
    <mergeCell ref="Q42:T42"/>
    <mergeCell ref="U42:X42"/>
    <mergeCell ref="Y42:AB42"/>
    <mergeCell ref="AC42:AF42"/>
    <mergeCell ref="C41:J41"/>
    <mergeCell ref="K41:L41"/>
    <mergeCell ref="M41:P41"/>
    <mergeCell ref="Q41:T41"/>
    <mergeCell ref="C40:J40"/>
    <mergeCell ref="K40:L40"/>
    <mergeCell ref="M40:P40"/>
    <mergeCell ref="Q40:T40"/>
    <mergeCell ref="U40:X40"/>
    <mergeCell ref="Y40:AB40"/>
    <mergeCell ref="AC40:AF40"/>
    <mergeCell ref="C39:J39"/>
    <mergeCell ref="K39:L39"/>
    <mergeCell ref="M39:P39"/>
    <mergeCell ref="Q39:T39"/>
    <mergeCell ref="A38:J38"/>
    <mergeCell ref="K38:L38"/>
    <mergeCell ref="M38:P38"/>
    <mergeCell ref="Q38:T38"/>
    <mergeCell ref="U38:X38"/>
    <mergeCell ref="Y38:AB38"/>
    <mergeCell ref="AC38:AF38"/>
    <mergeCell ref="U39:X39"/>
    <mergeCell ref="Y39:AB39"/>
    <mergeCell ref="AC39:AF39"/>
    <mergeCell ref="AB30:AC31"/>
    <mergeCell ref="AD30:AF31"/>
    <mergeCell ref="B32:AF32"/>
    <mergeCell ref="A34:AF34"/>
    <mergeCell ref="A35:J37"/>
    <mergeCell ref="K35:L37"/>
    <mergeCell ref="M35:AF36"/>
    <mergeCell ref="M37:P37"/>
    <mergeCell ref="Q37:T37"/>
    <mergeCell ref="U37:X37"/>
    <mergeCell ref="P30:Q31"/>
    <mergeCell ref="R30:S31"/>
    <mergeCell ref="T30:U31"/>
    <mergeCell ref="V30:W31"/>
    <mergeCell ref="X30:Y31"/>
    <mergeCell ref="Z30:AA31"/>
    <mergeCell ref="A30:E31"/>
    <mergeCell ref="F30:G31"/>
    <mergeCell ref="H30:I31"/>
    <mergeCell ref="J30:K31"/>
    <mergeCell ref="L30:M31"/>
    <mergeCell ref="N30:O31"/>
    <mergeCell ref="Y37:AB37"/>
    <mergeCell ref="AC37:AF37"/>
    <mergeCell ref="T28:U29"/>
    <mergeCell ref="V28:W29"/>
    <mergeCell ref="X28:Y29"/>
    <mergeCell ref="Z28:AA29"/>
    <mergeCell ref="AB28:AC29"/>
    <mergeCell ref="AD28:AF29"/>
    <mergeCell ref="AB26:AC27"/>
    <mergeCell ref="AD26:AF27"/>
    <mergeCell ref="A28:E29"/>
    <mergeCell ref="F28:G29"/>
    <mergeCell ref="H28:I29"/>
    <mergeCell ref="J28:K29"/>
    <mergeCell ref="L28:M29"/>
    <mergeCell ref="N28:O29"/>
    <mergeCell ref="P28:Q29"/>
    <mergeCell ref="R28:S29"/>
    <mergeCell ref="P26:Q27"/>
    <mergeCell ref="R26:S27"/>
    <mergeCell ref="T26:U27"/>
    <mergeCell ref="V26:W27"/>
    <mergeCell ref="X26:Y27"/>
    <mergeCell ref="Z26:AA27"/>
    <mergeCell ref="A26:E27"/>
    <mergeCell ref="F26:G27"/>
    <mergeCell ref="H26:I27"/>
    <mergeCell ref="J26:K27"/>
    <mergeCell ref="L26:M27"/>
    <mergeCell ref="N26:O27"/>
    <mergeCell ref="T24:U24"/>
    <mergeCell ref="V24:W24"/>
    <mergeCell ref="X24:Y24"/>
    <mergeCell ref="Z24:AA24"/>
    <mergeCell ref="AB24:AC24"/>
    <mergeCell ref="B2:G7"/>
    <mergeCell ref="R2:U2"/>
    <mergeCell ref="V2:AF2"/>
    <mergeCell ref="R3:U3"/>
    <mergeCell ref="V3:AF3"/>
    <mergeCell ref="AD24:AF25"/>
    <mergeCell ref="F25:AC25"/>
    <mergeCell ref="A21:L21"/>
    <mergeCell ref="M21:AE21"/>
    <mergeCell ref="A24:E25"/>
    <mergeCell ref="F24:G24"/>
    <mergeCell ref="H24:I24"/>
    <mergeCell ref="J24:K24"/>
    <mergeCell ref="L24:M24"/>
    <mergeCell ref="N24:O24"/>
    <mergeCell ref="P24:Q24"/>
    <mergeCell ref="R24:S24"/>
    <mergeCell ref="G17:K17"/>
    <mergeCell ref="L17:P17"/>
    <mergeCell ref="Q17:U17"/>
    <mergeCell ref="G18:K18"/>
    <mergeCell ref="L18:P18"/>
    <mergeCell ref="Q18:U18"/>
    <mergeCell ref="A9:AF9"/>
    <mergeCell ref="A11:AF11"/>
    <mergeCell ref="A12:AF12"/>
    <mergeCell ref="A13:AF13"/>
    <mergeCell ref="B15:F15"/>
    <mergeCell ref="G15:K15"/>
    <mergeCell ref="L15:P15"/>
    <mergeCell ref="Q15:U15"/>
    <mergeCell ref="V15:Z15"/>
    <mergeCell ref="AA15:AE15"/>
    <mergeCell ref="R4:U5"/>
    <mergeCell ref="V4:AF5"/>
    <mergeCell ref="R6:U6"/>
    <mergeCell ref="V6:AF6"/>
    <mergeCell ref="R7:U7"/>
    <mergeCell ref="V7:AF7"/>
    <mergeCell ref="R8:U8"/>
    <mergeCell ref="V8:AF8"/>
    <mergeCell ref="S1:T1"/>
    <mergeCell ref="U1:AA1"/>
    <mergeCell ref="AC1:AE1"/>
  </mergeCells>
  <phoneticPr fontId="16"/>
  <conditionalFormatting sqref="AC1:AE1 V3:AF3 Q15:U15 U38:AF38 K39:L43 K50:L50 K53:L55 K57:L58 K56 V6:AF6 V4 K45:L46 G18:U18 K48:L48 K47 K59">
    <cfRule type="containsBlanks" dxfId="253" priority="9">
      <formula>LEN(TRIM(G1))=0</formula>
    </cfRule>
  </conditionalFormatting>
  <conditionalFormatting sqref="K44:L44">
    <cfRule type="containsBlanks" dxfId="252" priority="10">
      <formula>LEN(TRIM(K44))=0</formula>
    </cfRule>
  </conditionalFormatting>
  <conditionalFormatting sqref="F26 H26 J26 L26 N26 P26 R26 T26 V26 X26 Z26 AB26 F28 H28 J28 L28 N28 P28 R28 T28 V28 X28 Z28 AB28 F30 H30 J30 L30 N30 P30 R30 T30 V30 X30 Z30 AB30">
    <cfRule type="containsBlanks" dxfId="251" priority="11">
      <formula>LEN(TRIM(F26))=0</formula>
    </cfRule>
  </conditionalFormatting>
  <conditionalFormatting sqref="K51:L51">
    <cfRule type="containsBlanks" dxfId="250" priority="12">
      <formula>LEN(TRIM(K51))=0</formula>
    </cfRule>
  </conditionalFormatting>
  <dataValidations count="9">
    <dataValidation type="list" allowBlank="1" showInputMessage="1" showErrorMessage="1" sqref="L18:P18">
      <formula1>$BA$3:$BA$9</formula1>
    </dataValidation>
    <dataValidation type="list" allowBlank="1" showInputMessage="1" showErrorMessage="1" sqref="K59:L59">
      <formula1>"配置,兼務,―"</formula1>
    </dataValidation>
    <dataValidation type="list" allowBlank="1" showInputMessage="1" showErrorMessage="1" sqref="K56:L56">
      <formula1>"○,ー"</formula1>
    </dataValidation>
    <dataValidation type="decimal" operator="greaterThanOrEqual" allowBlank="1" showInputMessage="1" showErrorMessage="1" sqref="K45:L45">
      <formula1>0</formula1>
    </dataValidation>
    <dataValidation type="list" allowBlank="1" showInputMessage="1" showErrorMessage="1" sqref="K55:L55">
      <formula1>"A,B,－"</formula1>
    </dataValidation>
    <dataValidation type="whole" allowBlank="1" showInputMessage="1" showErrorMessage="1" sqref="K47:L48">
      <formula1>0</formula1>
      <formula2>6</formula2>
    </dataValidation>
    <dataValidation type="whole" operator="greaterThanOrEqual" allowBlank="1" showInputMessage="1" showErrorMessage="1" sqref="K50:L50">
      <formula1>0</formula1>
    </dataValidation>
    <dataValidation type="list" allowBlank="1" showInputMessage="1" showErrorMessage="1" sqref="K57:L57">
      <formula1>"○,－"</formula1>
    </dataValidation>
    <dataValidation type="list" allowBlank="1" showInputMessage="1" showErrorMessage="1" sqref="L53 K51:L51 K53:K54 K46 K39:L42 K43:K44 K58:L58">
      <formula1>"○,―"</formula1>
    </dataValidation>
  </dataValidations>
  <pageMargins left="0.70866141732283472" right="0.70866141732283472" top="0.55118110236220474" bottom="0.35433070866141736" header="0.31496062992125984" footer="0.31496062992125984"/>
  <pageSetup paperSize="9" scale="90" orientation="portrait" r:id="rId1"/>
  <rowBreaks count="1" manualBreakCount="1">
    <brk id="33"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J15" sqref="J15:U15"/>
    </sheetView>
  </sheetViews>
  <sheetFormatPr defaultRowHeight="13.5"/>
  <cols>
    <col min="1" max="1" width="5.25" style="162" customWidth="1"/>
    <col min="2" max="2" width="5.375" style="162" customWidth="1"/>
    <col min="3" max="3" width="28.75" style="162" customWidth="1"/>
    <col min="4" max="4" width="11.625" style="162" customWidth="1"/>
    <col min="5" max="5" width="11.375" style="162" customWidth="1"/>
    <col min="6" max="256" width="9" style="162"/>
    <col min="257" max="257" width="5.25" style="162" customWidth="1"/>
    <col min="258" max="258" width="5.375" style="162" customWidth="1"/>
    <col min="259" max="259" width="28.75" style="162" customWidth="1"/>
    <col min="260" max="260" width="11.75" style="162" customWidth="1"/>
    <col min="261" max="512" width="9" style="162"/>
    <col min="513" max="513" width="5.25" style="162" customWidth="1"/>
    <col min="514" max="514" width="5.375" style="162" customWidth="1"/>
    <col min="515" max="515" width="28.75" style="162" customWidth="1"/>
    <col min="516" max="516" width="11.75" style="162" customWidth="1"/>
    <col min="517" max="768" width="9" style="162"/>
    <col min="769" max="769" width="5.25" style="162" customWidth="1"/>
    <col min="770" max="770" width="5.375" style="162" customWidth="1"/>
    <col min="771" max="771" width="28.75" style="162" customWidth="1"/>
    <col min="772" max="772" width="11.75" style="162" customWidth="1"/>
    <col min="773" max="1024" width="9" style="162"/>
    <col min="1025" max="1025" width="5.25" style="162" customWidth="1"/>
    <col min="1026" max="1026" width="5.375" style="162" customWidth="1"/>
    <col min="1027" max="1027" width="28.75" style="162" customWidth="1"/>
    <col min="1028" max="1028" width="11.75" style="162" customWidth="1"/>
    <col min="1029" max="1280" width="9" style="162"/>
    <col min="1281" max="1281" width="5.25" style="162" customWidth="1"/>
    <col min="1282" max="1282" width="5.375" style="162" customWidth="1"/>
    <col min="1283" max="1283" width="28.75" style="162" customWidth="1"/>
    <col min="1284" max="1284" width="11.75" style="162" customWidth="1"/>
    <col min="1285" max="1536" width="9" style="162"/>
    <col min="1537" max="1537" width="5.25" style="162" customWidth="1"/>
    <col min="1538" max="1538" width="5.375" style="162" customWidth="1"/>
    <col min="1539" max="1539" width="28.75" style="162" customWidth="1"/>
    <col min="1540" max="1540" width="11.75" style="162" customWidth="1"/>
    <col min="1541" max="1792" width="9" style="162"/>
    <col min="1793" max="1793" width="5.25" style="162" customWidth="1"/>
    <col min="1794" max="1794" width="5.375" style="162" customWidth="1"/>
    <col min="1795" max="1795" width="28.75" style="162" customWidth="1"/>
    <col min="1796" max="1796" width="11.75" style="162" customWidth="1"/>
    <col min="1797" max="2048" width="9" style="162"/>
    <col min="2049" max="2049" width="5.25" style="162" customWidth="1"/>
    <col min="2050" max="2050" width="5.375" style="162" customWidth="1"/>
    <col min="2051" max="2051" width="28.75" style="162" customWidth="1"/>
    <col min="2052" max="2052" width="11.75" style="162" customWidth="1"/>
    <col min="2053" max="2304" width="9" style="162"/>
    <col min="2305" max="2305" width="5.25" style="162" customWidth="1"/>
    <col min="2306" max="2306" width="5.375" style="162" customWidth="1"/>
    <col min="2307" max="2307" width="28.75" style="162" customWidth="1"/>
    <col min="2308" max="2308" width="11.75" style="162" customWidth="1"/>
    <col min="2309" max="2560" width="9" style="162"/>
    <col min="2561" max="2561" width="5.25" style="162" customWidth="1"/>
    <col min="2562" max="2562" width="5.375" style="162" customWidth="1"/>
    <col min="2563" max="2563" width="28.75" style="162" customWidth="1"/>
    <col min="2564" max="2564" width="11.75" style="162" customWidth="1"/>
    <col min="2565" max="2816" width="9" style="162"/>
    <col min="2817" max="2817" width="5.25" style="162" customWidth="1"/>
    <col min="2818" max="2818" width="5.375" style="162" customWidth="1"/>
    <col min="2819" max="2819" width="28.75" style="162" customWidth="1"/>
    <col min="2820" max="2820" width="11.75" style="162" customWidth="1"/>
    <col min="2821" max="3072" width="9" style="162"/>
    <col min="3073" max="3073" width="5.25" style="162" customWidth="1"/>
    <col min="3074" max="3074" width="5.375" style="162" customWidth="1"/>
    <col min="3075" max="3075" width="28.75" style="162" customWidth="1"/>
    <col min="3076" max="3076" width="11.75" style="162" customWidth="1"/>
    <col min="3077" max="3328" width="9" style="162"/>
    <col min="3329" max="3329" width="5.25" style="162" customWidth="1"/>
    <col min="3330" max="3330" width="5.375" style="162" customWidth="1"/>
    <col min="3331" max="3331" width="28.75" style="162" customWidth="1"/>
    <col min="3332" max="3332" width="11.75" style="162" customWidth="1"/>
    <col min="3333" max="3584" width="9" style="162"/>
    <col min="3585" max="3585" width="5.25" style="162" customWidth="1"/>
    <col min="3586" max="3586" width="5.375" style="162" customWidth="1"/>
    <col min="3587" max="3587" width="28.75" style="162" customWidth="1"/>
    <col min="3588" max="3588" width="11.75" style="162" customWidth="1"/>
    <col min="3589" max="3840" width="9" style="162"/>
    <col min="3841" max="3841" width="5.25" style="162" customWidth="1"/>
    <col min="3842" max="3842" width="5.375" style="162" customWidth="1"/>
    <col min="3843" max="3843" width="28.75" style="162" customWidth="1"/>
    <col min="3844" max="3844" width="11.75" style="162" customWidth="1"/>
    <col min="3845" max="4096" width="9" style="162"/>
    <col min="4097" max="4097" width="5.25" style="162" customWidth="1"/>
    <col min="4098" max="4098" width="5.375" style="162" customWidth="1"/>
    <col min="4099" max="4099" width="28.75" style="162" customWidth="1"/>
    <col min="4100" max="4100" width="11.75" style="162" customWidth="1"/>
    <col min="4101" max="4352" width="9" style="162"/>
    <col min="4353" max="4353" width="5.25" style="162" customWidth="1"/>
    <col min="4354" max="4354" width="5.375" style="162" customWidth="1"/>
    <col min="4355" max="4355" width="28.75" style="162" customWidth="1"/>
    <col min="4356" max="4356" width="11.75" style="162" customWidth="1"/>
    <col min="4357" max="4608" width="9" style="162"/>
    <col min="4609" max="4609" width="5.25" style="162" customWidth="1"/>
    <col min="4610" max="4610" width="5.375" style="162" customWidth="1"/>
    <col min="4611" max="4611" width="28.75" style="162" customWidth="1"/>
    <col min="4612" max="4612" width="11.75" style="162" customWidth="1"/>
    <col min="4613" max="4864" width="9" style="162"/>
    <col min="4865" max="4865" width="5.25" style="162" customWidth="1"/>
    <col min="4866" max="4866" width="5.375" style="162" customWidth="1"/>
    <col min="4867" max="4867" width="28.75" style="162" customWidth="1"/>
    <col min="4868" max="4868" width="11.75" style="162" customWidth="1"/>
    <col min="4869" max="5120" width="9" style="162"/>
    <col min="5121" max="5121" width="5.25" style="162" customWidth="1"/>
    <col min="5122" max="5122" width="5.375" style="162" customWidth="1"/>
    <col min="5123" max="5123" width="28.75" style="162" customWidth="1"/>
    <col min="5124" max="5124" width="11.75" style="162" customWidth="1"/>
    <col min="5125" max="5376" width="9" style="162"/>
    <col min="5377" max="5377" width="5.25" style="162" customWidth="1"/>
    <col min="5378" max="5378" width="5.375" style="162" customWidth="1"/>
    <col min="5379" max="5379" width="28.75" style="162" customWidth="1"/>
    <col min="5380" max="5380" width="11.75" style="162" customWidth="1"/>
    <col min="5381" max="5632" width="9" style="162"/>
    <col min="5633" max="5633" width="5.25" style="162" customWidth="1"/>
    <col min="5634" max="5634" width="5.375" style="162" customWidth="1"/>
    <col min="5635" max="5635" width="28.75" style="162" customWidth="1"/>
    <col min="5636" max="5636" width="11.75" style="162" customWidth="1"/>
    <col min="5637" max="5888" width="9" style="162"/>
    <col min="5889" max="5889" width="5.25" style="162" customWidth="1"/>
    <col min="5890" max="5890" width="5.375" style="162" customWidth="1"/>
    <col min="5891" max="5891" width="28.75" style="162" customWidth="1"/>
    <col min="5892" max="5892" width="11.75" style="162" customWidth="1"/>
    <col min="5893" max="6144" width="9" style="162"/>
    <col min="6145" max="6145" width="5.25" style="162" customWidth="1"/>
    <col min="6146" max="6146" width="5.375" style="162" customWidth="1"/>
    <col min="6147" max="6147" width="28.75" style="162" customWidth="1"/>
    <col min="6148" max="6148" width="11.75" style="162" customWidth="1"/>
    <col min="6149" max="6400" width="9" style="162"/>
    <col min="6401" max="6401" width="5.25" style="162" customWidth="1"/>
    <col min="6402" max="6402" width="5.375" style="162" customWidth="1"/>
    <col min="6403" max="6403" width="28.75" style="162" customWidth="1"/>
    <col min="6404" max="6404" width="11.75" style="162" customWidth="1"/>
    <col min="6405" max="6656" width="9" style="162"/>
    <col min="6657" max="6657" width="5.25" style="162" customWidth="1"/>
    <col min="6658" max="6658" width="5.375" style="162" customWidth="1"/>
    <col min="6659" max="6659" width="28.75" style="162" customWidth="1"/>
    <col min="6660" max="6660" width="11.75" style="162" customWidth="1"/>
    <col min="6661" max="6912" width="9" style="162"/>
    <col min="6913" max="6913" width="5.25" style="162" customWidth="1"/>
    <col min="6914" max="6914" width="5.375" style="162" customWidth="1"/>
    <col min="6915" max="6915" width="28.75" style="162" customWidth="1"/>
    <col min="6916" max="6916" width="11.75" style="162" customWidth="1"/>
    <col min="6917" max="7168" width="9" style="162"/>
    <col min="7169" max="7169" width="5.25" style="162" customWidth="1"/>
    <col min="7170" max="7170" width="5.375" style="162" customWidth="1"/>
    <col min="7171" max="7171" width="28.75" style="162" customWidth="1"/>
    <col min="7172" max="7172" width="11.75" style="162" customWidth="1"/>
    <col min="7173" max="7424" width="9" style="162"/>
    <col min="7425" max="7425" width="5.25" style="162" customWidth="1"/>
    <col min="7426" max="7426" width="5.375" style="162" customWidth="1"/>
    <col min="7427" max="7427" width="28.75" style="162" customWidth="1"/>
    <col min="7428" max="7428" width="11.75" style="162" customWidth="1"/>
    <col min="7429" max="7680" width="9" style="162"/>
    <col min="7681" max="7681" width="5.25" style="162" customWidth="1"/>
    <col min="7682" max="7682" width="5.375" style="162" customWidth="1"/>
    <col min="7683" max="7683" width="28.75" style="162" customWidth="1"/>
    <col min="7684" max="7684" width="11.75" style="162" customWidth="1"/>
    <col min="7685" max="7936" width="9" style="162"/>
    <col min="7937" max="7937" width="5.25" style="162" customWidth="1"/>
    <col min="7938" max="7938" width="5.375" style="162" customWidth="1"/>
    <col min="7939" max="7939" width="28.75" style="162" customWidth="1"/>
    <col min="7940" max="7940" width="11.75" style="162" customWidth="1"/>
    <col min="7941" max="8192" width="9" style="162"/>
    <col min="8193" max="8193" width="5.25" style="162" customWidth="1"/>
    <col min="8194" max="8194" width="5.375" style="162" customWidth="1"/>
    <col min="8195" max="8195" width="28.75" style="162" customWidth="1"/>
    <col min="8196" max="8196" width="11.75" style="162" customWidth="1"/>
    <col min="8197" max="8448" width="9" style="162"/>
    <col min="8449" max="8449" width="5.25" style="162" customWidth="1"/>
    <col min="8450" max="8450" width="5.375" style="162" customWidth="1"/>
    <col min="8451" max="8451" width="28.75" style="162" customWidth="1"/>
    <col min="8452" max="8452" width="11.75" style="162" customWidth="1"/>
    <col min="8453" max="8704" width="9" style="162"/>
    <col min="8705" max="8705" width="5.25" style="162" customWidth="1"/>
    <col min="8706" max="8706" width="5.375" style="162" customWidth="1"/>
    <col min="8707" max="8707" width="28.75" style="162" customWidth="1"/>
    <col min="8708" max="8708" width="11.75" style="162" customWidth="1"/>
    <col min="8709" max="8960" width="9" style="162"/>
    <col min="8961" max="8961" width="5.25" style="162" customWidth="1"/>
    <col min="8962" max="8962" width="5.375" style="162" customWidth="1"/>
    <col min="8963" max="8963" width="28.75" style="162" customWidth="1"/>
    <col min="8964" max="8964" width="11.75" style="162" customWidth="1"/>
    <col min="8965" max="9216" width="9" style="162"/>
    <col min="9217" max="9217" width="5.25" style="162" customWidth="1"/>
    <col min="9218" max="9218" width="5.375" style="162" customWidth="1"/>
    <col min="9219" max="9219" width="28.75" style="162" customWidth="1"/>
    <col min="9220" max="9220" width="11.75" style="162" customWidth="1"/>
    <col min="9221" max="9472" width="9" style="162"/>
    <col min="9473" max="9473" width="5.25" style="162" customWidth="1"/>
    <col min="9474" max="9474" width="5.375" style="162" customWidth="1"/>
    <col min="9475" max="9475" width="28.75" style="162" customWidth="1"/>
    <col min="9476" max="9476" width="11.75" style="162" customWidth="1"/>
    <col min="9477" max="9728" width="9" style="162"/>
    <col min="9729" max="9729" width="5.25" style="162" customWidth="1"/>
    <col min="9730" max="9730" width="5.375" style="162" customWidth="1"/>
    <col min="9731" max="9731" width="28.75" style="162" customWidth="1"/>
    <col min="9732" max="9732" width="11.75" style="162" customWidth="1"/>
    <col min="9733" max="9984" width="9" style="162"/>
    <col min="9985" max="9985" width="5.25" style="162" customWidth="1"/>
    <col min="9986" max="9986" width="5.375" style="162" customWidth="1"/>
    <col min="9987" max="9987" width="28.75" style="162" customWidth="1"/>
    <col min="9988" max="9988" width="11.75" style="162" customWidth="1"/>
    <col min="9989" max="10240" width="9" style="162"/>
    <col min="10241" max="10241" width="5.25" style="162" customWidth="1"/>
    <col min="10242" max="10242" width="5.375" style="162" customWidth="1"/>
    <col min="10243" max="10243" width="28.75" style="162" customWidth="1"/>
    <col min="10244" max="10244" width="11.75" style="162" customWidth="1"/>
    <col min="10245" max="10496" width="9" style="162"/>
    <col min="10497" max="10497" width="5.25" style="162" customWidth="1"/>
    <col min="10498" max="10498" width="5.375" style="162" customWidth="1"/>
    <col min="10499" max="10499" width="28.75" style="162" customWidth="1"/>
    <col min="10500" max="10500" width="11.75" style="162" customWidth="1"/>
    <col min="10501" max="10752" width="9" style="162"/>
    <col min="10753" max="10753" width="5.25" style="162" customWidth="1"/>
    <col min="10754" max="10754" width="5.375" style="162" customWidth="1"/>
    <col min="10755" max="10755" width="28.75" style="162" customWidth="1"/>
    <col min="10756" max="10756" width="11.75" style="162" customWidth="1"/>
    <col min="10757" max="11008" width="9" style="162"/>
    <col min="11009" max="11009" width="5.25" style="162" customWidth="1"/>
    <col min="11010" max="11010" width="5.375" style="162" customWidth="1"/>
    <col min="11011" max="11011" width="28.75" style="162" customWidth="1"/>
    <col min="11012" max="11012" width="11.75" style="162" customWidth="1"/>
    <col min="11013" max="11264" width="9" style="162"/>
    <col min="11265" max="11265" width="5.25" style="162" customWidth="1"/>
    <col min="11266" max="11266" width="5.375" style="162" customWidth="1"/>
    <col min="11267" max="11267" width="28.75" style="162" customWidth="1"/>
    <col min="11268" max="11268" width="11.75" style="162" customWidth="1"/>
    <col min="11269" max="11520" width="9" style="162"/>
    <col min="11521" max="11521" width="5.25" style="162" customWidth="1"/>
    <col min="11522" max="11522" width="5.375" style="162" customWidth="1"/>
    <col min="11523" max="11523" width="28.75" style="162" customWidth="1"/>
    <col min="11524" max="11524" width="11.75" style="162" customWidth="1"/>
    <col min="11525" max="11776" width="9" style="162"/>
    <col min="11777" max="11777" width="5.25" style="162" customWidth="1"/>
    <col min="11778" max="11778" width="5.375" style="162" customWidth="1"/>
    <col min="11779" max="11779" width="28.75" style="162" customWidth="1"/>
    <col min="11780" max="11780" width="11.75" style="162" customWidth="1"/>
    <col min="11781" max="12032" width="9" style="162"/>
    <col min="12033" max="12033" width="5.25" style="162" customWidth="1"/>
    <col min="12034" max="12034" width="5.375" style="162" customWidth="1"/>
    <col min="12035" max="12035" width="28.75" style="162" customWidth="1"/>
    <col min="12036" max="12036" width="11.75" style="162" customWidth="1"/>
    <col min="12037" max="12288" width="9" style="162"/>
    <col min="12289" max="12289" width="5.25" style="162" customWidth="1"/>
    <col min="12290" max="12290" width="5.375" style="162" customWidth="1"/>
    <col min="12291" max="12291" width="28.75" style="162" customWidth="1"/>
    <col min="12292" max="12292" width="11.75" style="162" customWidth="1"/>
    <col min="12293" max="12544" width="9" style="162"/>
    <col min="12545" max="12545" width="5.25" style="162" customWidth="1"/>
    <col min="12546" max="12546" width="5.375" style="162" customWidth="1"/>
    <col min="12547" max="12547" width="28.75" style="162" customWidth="1"/>
    <col min="12548" max="12548" width="11.75" style="162" customWidth="1"/>
    <col min="12549" max="12800" width="9" style="162"/>
    <col min="12801" max="12801" width="5.25" style="162" customWidth="1"/>
    <col min="12802" max="12802" width="5.375" style="162" customWidth="1"/>
    <col min="12803" max="12803" width="28.75" style="162" customWidth="1"/>
    <col min="12804" max="12804" width="11.75" style="162" customWidth="1"/>
    <col min="12805" max="13056" width="9" style="162"/>
    <col min="13057" max="13057" width="5.25" style="162" customWidth="1"/>
    <col min="13058" max="13058" width="5.375" style="162" customWidth="1"/>
    <col min="13059" max="13059" width="28.75" style="162" customWidth="1"/>
    <col min="13060" max="13060" width="11.75" style="162" customWidth="1"/>
    <col min="13061" max="13312" width="9" style="162"/>
    <col min="13313" max="13313" width="5.25" style="162" customWidth="1"/>
    <col min="13314" max="13314" width="5.375" style="162" customWidth="1"/>
    <col min="13315" max="13315" width="28.75" style="162" customWidth="1"/>
    <col min="13316" max="13316" width="11.75" style="162" customWidth="1"/>
    <col min="13317" max="13568" width="9" style="162"/>
    <col min="13569" max="13569" width="5.25" style="162" customWidth="1"/>
    <col min="13570" max="13570" width="5.375" style="162" customWidth="1"/>
    <col min="13571" max="13571" width="28.75" style="162" customWidth="1"/>
    <col min="13572" max="13572" width="11.75" style="162" customWidth="1"/>
    <col min="13573" max="13824" width="9" style="162"/>
    <col min="13825" max="13825" width="5.25" style="162" customWidth="1"/>
    <col min="13826" max="13826" width="5.375" style="162" customWidth="1"/>
    <col min="13827" max="13827" width="28.75" style="162" customWidth="1"/>
    <col min="13828" max="13828" width="11.75" style="162" customWidth="1"/>
    <col min="13829" max="14080" width="9" style="162"/>
    <col min="14081" max="14081" width="5.25" style="162" customWidth="1"/>
    <col min="14082" max="14082" width="5.375" style="162" customWidth="1"/>
    <col min="14083" max="14083" width="28.75" style="162" customWidth="1"/>
    <col min="14084" max="14084" width="11.75" style="162" customWidth="1"/>
    <col min="14085" max="14336" width="9" style="162"/>
    <col min="14337" max="14337" width="5.25" style="162" customWidth="1"/>
    <col min="14338" max="14338" width="5.375" style="162" customWidth="1"/>
    <col min="14339" max="14339" width="28.75" style="162" customWidth="1"/>
    <col min="14340" max="14340" width="11.75" style="162" customWidth="1"/>
    <col min="14341" max="14592" width="9" style="162"/>
    <col min="14593" max="14593" width="5.25" style="162" customWidth="1"/>
    <col min="14594" max="14594" width="5.375" style="162" customWidth="1"/>
    <col min="14595" max="14595" width="28.75" style="162" customWidth="1"/>
    <col min="14596" max="14596" width="11.75" style="162" customWidth="1"/>
    <col min="14597" max="14848" width="9" style="162"/>
    <col min="14849" max="14849" width="5.25" style="162" customWidth="1"/>
    <col min="14850" max="14850" width="5.375" style="162" customWidth="1"/>
    <col min="14851" max="14851" width="28.75" style="162" customWidth="1"/>
    <col min="14852" max="14852" width="11.75" style="162" customWidth="1"/>
    <col min="14853" max="15104" width="9" style="162"/>
    <col min="15105" max="15105" width="5.25" style="162" customWidth="1"/>
    <col min="15106" max="15106" width="5.375" style="162" customWidth="1"/>
    <col min="15107" max="15107" width="28.75" style="162" customWidth="1"/>
    <col min="15108" max="15108" width="11.75" style="162" customWidth="1"/>
    <col min="15109" max="15360" width="9" style="162"/>
    <col min="15361" max="15361" width="5.25" style="162" customWidth="1"/>
    <col min="15362" max="15362" width="5.375" style="162" customWidth="1"/>
    <col min="15363" max="15363" width="28.75" style="162" customWidth="1"/>
    <col min="15364" max="15364" width="11.75" style="162" customWidth="1"/>
    <col min="15365" max="15616" width="9" style="162"/>
    <col min="15617" max="15617" width="5.25" style="162" customWidth="1"/>
    <col min="15618" max="15618" width="5.375" style="162" customWidth="1"/>
    <col min="15619" max="15619" width="28.75" style="162" customWidth="1"/>
    <col min="15620" max="15620" width="11.75" style="162" customWidth="1"/>
    <col min="15621" max="15872" width="9" style="162"/>
    <col min="15873" max="15873" width="5.25" style="162" customWidth="1"/>
    <col min="15874" max="15874" width="5.375" style="162" customWidth="1"/>
    <col min="15875" max="15875" width="28.75" style="162" customWidth="1"/>
    <col min="15876" max="15876" width="11.75" style="162" customWidth="1"/>
    <col min="15877" max="16128" width="9" style="162"/>
    <col min="16129" max="16129" width="5.25" style="162" customWidth="1"/>
    <col min="16130" max="16130" width="5.375" style="162" customWidth="1"/>
    <col min="16131" max="16131" width="28.75" style="162" customWidth="1"/>
    <col min="16132" max="16132" width="11.75" style="162" customWidth="1"/>
    <col min="16133" max="16384" width="9" style="162"/>
  </cols>
  <sheetData>
    <row r="1" spans="1:7">
      <c r="A1" s="171"/>
      <c r="B1" s="171"/>
      <c r="C1" s="171"/>
      <c r="D1" s="171"/>
      <c r="E1" s="171"/>
      <c r="F1" s="171"/>
    </row>
    <row r="2" spans="1:7" ht="30.6" customHeight="1">
      <c r="B2" s="170"/>
      <c r="C2" s="169" t="s">
        <v>534</v>
      </c>
      <c r="D2" s="169" t="s">
        <v>533</v>
      </c>
      <c r="E2" s="169" t="s">
        <v>532</v>
      </c>
      <c r="F2" s="168" t="s">
        <v>531</v>
      </c>
      <c r="G2" s="168"/>
    </row>
    <row r="3" spans="1:7" ht="16.899999999999999" customHeight="1">
      <c r="B3" s="163">
        <v>0</v>
      </c>
      <c r="C3" s="164" t="s">
        <v>530</v>
      </c>
      <c r="D3" s="167">
        <v>2</v>
      </c>
      <c r="E3" s="167">
        <v>6</v>
      </c>
      <c r="F3" s="166">
        <f t="shared" ref="F3:F14" si="0">SUM(D3:E3)</f>
        <v>8</v>
      </c>
      <c r="G3" s="165"/>
    </row>
    <row r="4" spans="1:7" ht="16.899999999999999" customHeight="1">
      <c r="B4" s="163">
        <v>1</v>
      </c>
      <c r="C4" s="164" t="s">
        <v>529</v>
      </c>
      <c r="D4" s="167">
        <v>3</v>
      </c>
      <c r="E4" s="167">
        <v>6</v>
      </c>
      <c r="F4" s="166">
        <f t="shared" si="0"/>
        <v>9</v>
      </c>
      <c r="G4" s="165"/>
    </row>
    <row r="5" spans="1:7" ht="16.899999999999999" customHeight="1">
      <c r="B5" s="163">
        <v>2</v>
      </c>
      <c r="C5" s="164" t="s">
        <v>528</v>
      </c>
      <c r="D5" s="167">
        <v>4</v>
      </c>
      <c r="E5" s="167">
        <v>6</v>
      </c>
      <c r="F5" s="166">
        <f t="shared" si="0"/>
        <v>10</v>
      </c>
      <c r="G5" s="165"/>
    </row>
    <row r="6" spans="1:7" ht="16.899999999999999" customHeight="1">
      <c r="B6" s="163">
        <v>3</v>
      </c>
      <c r="C6" s="164" t="s">
        <v>527</v>
      </c>
      <c r="D6" s="167">
        <v>5</v>
      </c>
      <c r="E6" s="167">
        <v>6</v>
      </c>
      <c r="F6" s="166">
        <f t="shared" si="0"/>
        <v>11</v>
      </c>
      <c r="G6" s="165"/>
    </row>
    <row r="7" spans="1:7" ht="16.899999999999999" customHeight="1">
      <c r="B7" s="163">
        <v>4</v>
      </c>
      <c r="C7" s="164" t="s">
        <v>526</v>
      </c>
      <c r="D7" s="167">
        <v>6</v>
      </c>
      <c r="E7" s="167">
        <v>6</v>
      </c>
      <c r="F7" s="166">
        <f t="shared" si="0"/>
        <v>12</v>
      </c>
      <c r="G7" s="165"/>
    </row>
    <row r="8" spans="1:7" ht="16.899999999999999" customHeight="1">
      <c r="B8" s="163">
        <v>5</v>
      </c>
      <c r="C8" s="164" t="s">
        <v>525</v>
      </c>
      <c r="D8" s="167">
        <v>7</v>
      </c>
      <c r="E8" s="167">
        <v>6</v>
      </c>
      <c r="F8" s="166">
        <f t="shared" si="0"/>
        <v>13</v>
      </c>
      <c r="G8" s="165"/>
    </row>
    <row r="9" spans="1:7" ht="16.899999999999999" customHeight="1">
      <c r="B9" s="163">
        <v>6</v>
      </c>
      <c r="C9" s="164" t="s">
        <v>524</v>
      </c>
      <c r="D9" s="167">
        <v>8</v>
      </c>
      <c r="E9" s="167">
        <v>6</v>
      </c>
      <c r="F9" s="166">
        <f t="shared" si="0"/>
        <v>14</v>
      </c>
      <c r="G9" s="165"/>
    </row>
    <row r="10" spans="1:7" ht="16.899999999999999" customHeight="1">
      <c r="B10" s="163">
        <v>7</v>
      </c>
      <c r="C10" s="164" t="s">
        <v>523</v>
      </c>
      <c r="D10" s="167">
        <v>9</v>
      </c>
      <c r="E10" s="167">
        <v>6</v>
      </c>
      <c r="F10" s="166">
        <f t="shared" si="0"/>
        <v>15</v>
      </c>
      <c r="G10" s="165"/>
    </row>
    <row r="11" spans="1:7" ht="16.899999999999999" customHeight="1">
      <c r="B11" s="163">
        <v>8</v>
      </c>
      <c r="C11" s="164" t="s">
        <v>522</v>
      </c>
      <c r="D11" s="167">
        <v>10</v>
      </c>
      <c r="E11" s="167">
        <v>6</v>
      </c>
      <c r="F11" s="166">
        <f t="shared" si="0"/>
        <v>16</v>
      </c>
      <c r="G11" s="165"/>
    </row>
    <row r="12" spans="1:7" ht="16.899999999999999" customHeight="1">
      <c r="B12" s="163">
        <v>9</v>
      </c>
      <c r="C12" s="164" t="s">
        <v>521</v>
      </c>
      <c r="D12" s="167">
        <v>11</v>
      </c>
      <c r="E12" s="167">
        <v>6</v>
      </c>
      <c r="F12" s="166">
        <f t="shared" si="0"/>
        <v>17</v>
      </c>
      <c r="G12" s="165"/>
    </row>
    <row r="13" spans="1:7" ht="16.899999999999999" customHeight="1">
      <c r="B13" s="163">
        <v>10</v>
      </c>
      <c r="C13" s="164" t="s">
        <v>520</v>
      </c>
      <c r="D13" s="167">
        <v>12</v>
      </c>
      <c r="E13" s="167">
        <v>6</v>
      </c>
      <c r="F13" s="166">
        <f t="shared" si="0"/>
        <v>18</v>
      </c>
      <c r="G13" s="165"/>
    </row>
    <row r="14" spans="1:7">
      <c r="B14" s="163">
        <v>11</v>
      </c>
      <c r="C14" s="164" t="s">
        <v>519</v>
      </c>
      <c r="D14" s="167">
        <v>12</v>
      </c>
      <c r="E14" s="167">
        <v>7</v>
      </c>
      <c r="F14" s="166">
        <f t="shared" si="0"/>
        <v>19</v>
      </c>
      <c r="G14" s="165"/>
    </row>
    <row r="15" spans="1:7">
      <c r="C15" s="164"/>
      <c r="D15" s="163"/>
      <c r="E15" s="163"/>
    </row>
  </sheetData>
  <sheetProtection password="9207" sheet="1" objects="1" scenarios="1"/>
  <phoneticPr fontId="16"/>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A41"/>
  <sheetViews>
    <sheetView view="pageBreakPreview" topLeftCell="AF1" zoomScale="80" zoomScaleNormal="85" zoomScaleSheetLayoutView="80" workbookViewId="0">
      <selection activeCell="J15" sqref="J15:U15"/>
    </sheetView>
  </sheetViews>
  <sheetFormatPr defaultRowHeight="13.5"/>
  <cols>
    <col min="1" max="1" width="9" style="616"/>
    <col min="2" max="2" width="5.625" style="176" customWidth="1"/>
    <col min="3" max="3" width="8.375" style="176" customWidth="1"/>
    <col min="4" max="4" width="4.5" style="176" bestFit="1" customWidth="1"/>
    <col min="5" max="5" width="8.375" style="176" customWidth="1"/>
    <col min="6" max="6" width="2.25" style="175" customWidth="1"/>
    <col min="7" max="7" width="6.875" style="617" customWidth="1"/>
    <col min="8" max="8" width="8.125" style="618" customWidth="1"/>
    <col min="9" max="9" width="2.25" style="539" customWidth="1"/>
    <col min="10" max="10" width="6.25" style="173" customWidth="1"/>
    <col min="11" max="11" width="6.25" style="618" customWidth="1"/>
    <col min="12" max="12" width="6.625" style="619" customWidth="1"/>
    <col min="13" max="13" width="2.25" style="172" customWidth="1"/>
    <col min="14" max="14" width="5.5" style="620" customWidth="1"/>
    <col min="15" max="15" width="2.25" style="539" customWidth="1"/>
    <col min="16" max="16" width="9.25" style="621" customWidth="1"/>
    <col min="17" max="17" width="2.25" style="539" customWidth="1"/>
    <col min="18" max="18" width="6.25" style="617" customWidth="1"/>
    <col min="19" max="19" width="9.25" style="622" customWidth="1"/>
    <col min="20" max="20" width="2.25" style="172" customWidth="1"/>
    <col min="21" max="21" width="5.5" style="620" customWidth="1"/>
    <col min="22" max="22" width="2.25" style="539" customWidth="1"/>
    <col min="23" max="23" width="9.25" style="621" customWidth="1"/>
    <col min="24" max="24" width="2.25" style="172" customWidth="1"/>
    <col min="25" max="25" width="5.5" style="620" customWidth="1"/>
    <col min="26" max="26" width="2.25" style="539" customWidth="1"/>
    <col min="27" max="27" width="9.25" style="621" customWidth="1"/>
    <col min="28" max="28" width="2.25" style="172" customWidth="1"/>
    <col min="29" max="29" width="14.125" style="174" customWidth="1"/>
    <col min="30" max="30" width="2.25" style="539" customWidth="1"/>
    <col min="31" max="31" width="18.625" style="617" customWidth="1"/>
    <col min="32" max="32" width="2.25" style="619" customWidth="1"/>
    <col min="33" max="33" width="5.5" style="620" customWidth="1"/>
    <col min="34" max="34" width="2.25" style="539" customWidth="1"/>
    <col min="35" max="35" width="9.25" style="617" customWidth="1"/>
    <col min="36" max="36" width="2.25" style="173" customWidth="1"/>
    <col min="37" max="37" width="19.125" style="620" customWidth="1"/>
    <col min="38" max="38" width="2.25" style="539" customWidth="1"/>
    <col min="39" max="39" width="23.125" style="617" customWidth="1"/>
    <col min="40" max="40" width="2.25" style="617" customWidth="1"/>
    <col min="41" max="41" width="10.5" style="620" customWidth="1"/>
    <col min="42" max="42" width="2.25" style="173" customWidth="1"/>
    <col min="43" max="43" width="18.625" style="173" customWidth="1"/>
    <col min="44" max="44" width="2.25" style="172" customWidth="1"/>
    <col min="45" max="45" width="13.75" style="172" customWidth="1"/>
    <col min="46" max="46" width="1.75" style="616" customWidth="1"/>
    <col min="47" max="47" width="9" style="616"/>
    <col min="48" max="48" width="2.25" style="616" customWidth="1"/>
    <col min="49" max="49" width="9" style="616"/>
    <col min="50" max="50" width="2.25" style="173" customWidth="1"/>
    <col min="51" max="51" width="19.125" style="620" customWidth="1"/>
    <col min="52" max="52" width="2.25" style="539" customWidth="1"/>
    <col min="53" max="53" width="23.125" style="617" customWidth="1"/>
    <col min="54" max="16384" width="9" style="616"/>
  </cols>
  <sheetData>
    <row r="1" spans="1:53" s="194" customFormat="1" ht="21" customHeight="1">
      <c r="B1" s="949" t="s">
        <v>568</v>
      </c>
      <c r="C1" s="949" t="s">
        <v>481</v>
      </c>
      <c r="D1" s="949" t="s">
        <v>567</v>
      </c>
      <c r="E1" s="949" t="s">
        <v>566</v>
      </c>
      <c r="F1" s="541"/>
      <c r="G1" s="951" t="s">
        <v>564</v>
      </c>
      <c r="H1" s="952"/>
      <c r="I1" s="195"/>
      <c r="J1" s="955" t="s">
        <v>637</v>
      </c>
      <c r="K1" s="956"/>
      <c r="L1" s="957"/>
      <c r="M1" s="195"/>
      <c r="N1" s="955" t="s">
        <v>638</v>
      </c>
      <c r="O1" s="956"/>
      <c r="P1" s="957"/>
      <c r="Q1" s="195"/>
      <c r="R1" s="955" t="s">
        <v>565</v>
      </c>
      <c r="S1" s="957"/>
      <c r="T1" s="195"/>
      <c r="U1" s="951" t="s">
        <v>639</v>
      </c>
      <c r="V1" s="974"/>
      <c r="W1" s="952"/>
      <c r="X1" s="195"/>
      <c r="Y1" s="951" t="s">
        <v>640</v>
      </c>
      <c r="Z1" s="974"/>
      <c r="AA1" s="952"/>
      <c r="AB1" s="195"/>
      <c r="AC1" s="951" t="s">
        <v>641</v>
      </c>
      <c r="AD1" s="974"/>
      <c r="AE1" s="952"/>
      <c r="AF1" s="195"/>
      <c r="AG1" s="955" t="s">
        <v>642</v>
      </c>
      <c r="AH1" s="956"/>
      <c r="AI1" s="957"/>
      <c r="AJ1" s="195"/>
      <c r="AK1" s="961" t="s">
        <v>643</v>
      </c>
      <c r="AL1" s="962"/>
      <c r="AM1" s="963"/>
      <c r="AN1" s="195"/>
      <c r="AO1" s="949" t="s">
        <v>644</v>
      </c>
      <c r="AP1" s="195"/>
      <c r="AQ1" s="949" t="s">
        <v>645</v>
      </c>
      <c r="AR1" s="195"/>
      <c r="AS1" s="949" t="s">
        <v>646</v>
      </c>
      <c r="AT1" s="567"/>
      <c r="AU1" s="967" t="s">
        <v>620</v>
      </c>
      <c r="AV1" s="968"/>
      <c r="AW1" s="969"/>
      <c r="AX1" s="195"/>
      <c r="AY1" s="973" t="s">
        <v>647</v>
      </c>
      <c r="AZ1" s="968"/>
      <c r="BA1" s="969"/>
    </row>
    <row r="2" spans="1:53" s="194" customFormat="1" ht="36.75" customHeight="1">
      <c r="B2" s="950"/>
      <c r="C2" s="950"/>
      <c r="D2" s="950"/>
      <c r="E2" s="950"/>
      <c r="F2" s="541"/>
      <c r="G2" s="953"/>
      <c r="H2" s="954"/>
      <c r="I2" s="539"/>
      <c r="J2" s="958"/>
      <c r="K2" s="959"/>
      <c r="L2" s="960"/>
      <c r="M2" s="539"/>
      <c r="N2" s="958"/>
      <c r="O2" s="959"/>
      <c r="P2" s="960"/>
      <c r="Q2" s="539"/>
      <c r="R2" s="958"/>
      <c r="S2" s="960"/>
      <c r="T2" s="539"/>
      <c r="U2" s="953"/>
      <c r="V2" s="975"/>
      <c r="W2" s="954"/>
      <c r="X2" s="539"/>
      <c r="Y2" s="953"/>
      <c r="Z2" s="975"/>
      <c r="AA2" s="954"/>
      <c r="AB2" s="539"/>
      <c r="AC2" s="953"/>
      <c r="AD2" s="975"/>
      <c r="AE2" s="954"/>
      <c r="AF2" s="539"/>
      <c r="AG2" s="958"/>
      <c r="AH2" s="959"/>
      <c r="AI2" s="960"/>
      <c r="AJ2" s="195"/>
      <c r="AK2" s="964"/>
      <c r="AL2" s="965"/>
      <c r="AM2" s="966"/>
      <c r="AN2" s="195"/>
      <c r="AO2" s="950"/>
      <c r="AP2" s="195"/>
      <c r="AQ2" s="950"/>
      <c r="AR2" s="539"/>
      <c r="AS2" s="950"/>
      <c r="AT2" s="568"/>
      <c r="AU2" s="970"/>
      <c r="AV2" s="971"/>
      <c r="AW2" s="972"/>
      <c r="AX2" s="195"/>
      <c r="AY2" s="970"/>
      <c r="AZ2" s="971"/>
      <c r="BA2" s="972"/>
    </row>
    <row r="3" spans="1:53" s="186" customFormat="1" ht="13.5" customHeight="1">
      <c r="B3" s="950"/>
      <c r="C3" s="950"/>
      <c r="D3" s="950"/>
      <c r="E3" s="950"/>
      <c r="F3" s="543"/>
      <c r="G3" s="953"/>
      <c r="H3" s="954"/>
      <c r="I3" s="544"/>
      <c r="J3" s="191"/>
      <c r="K3" s="569"/>
      <c r="L3" s="570"/>
      <c r="M3" s="188"/>
      <c r="N3" s="183"/>
      <c r="O3" s="545"/>
      <c r="P3" s="983" t="s">
        <v>637</v>
      </c>
      <c r="Q3" s="544"/>
      <c r="R3" s="571"/>
      <c r="S3" s="985" t="s">
        <v>577</v>
      </c>
      <c r="T3" s="188"/>
      <c r="U3" s="183"/>
      <c r="V3" s="545"/>
      <c r="W3" s="983" t="s">
        <v>637</v>
      </c>
      <c r="X3" s="188"/>
      <c r="Y3" s="183"/>
      <c r="Z3" s="545"/>
      <c r="AA3" s="983" t="s">
        <v>637</v>
      </c>
      <c r="AB3" s="188"/>
      <c r="AC3" s="183"/>
      <c r="AD3" s="545"/>
      <c r="AE3" s="949" t="s">
        <v>637</v>
      </c>
      <c r="AF3" s="188"/>
      <c r="AG3" s="183"/>
      <c r="AH3" s="545"/>
      <c r="AI3" s="949" t="s">
        <v>637</v>
      </c>
      <c r="AJ3" s="192"/>
      <c r="AK3" s="183"/>
      <c r="AL3" s="545"/>
      <c r="AM3" s="949" t="s">
        <v>637</v>
      </c>
      <c r="AN3" s="192"/>
      <c r="AO3" s="182"/>
      <c r="AP3" s="192"/>
      <c r="AQ3" s="182"/>
      <c r="AR3" s="188"/>
      <c r="AS3" s="182"/>
      <c r="AT3" s="572"/>
      <c r="AU3" s="184"/>
      <c r="AV3" s="193"/>
      <c r="AW3" s="976" t="s">
        <v>637</v>
      </c>
      <c r="AX3" s="192"/>
      <c r="AY3" s="573"/>
      <c r="AZ3" s="545"/>
      <c r="BA3" s="978" t="s">
        <v>637</v>
      </c>
    </row>
    <row r="4" spans="1:53" s="186" customFormat="1" ht="13.5" customHeight="1">
      <c r="B4" s="950"/>
      <c r="C4" s="950"/>
      <c r="D4" s="950"/>
      <c r="E4" s="950"/>
      <c r="F4" s="543"/>
      <c r="G4" s="191"/>
      <c r="H4" s="574" t="s">
        <v>562</v>
      </c>
      <c r="I4" s="179"/>
      <c r="J4" s="183"/>
      <c r="K4" s="575" t="s">
        <v>563</v>
      </c>
      <c r="L4" s="570"/>
      <c r="M4" s="188"/>
      <c r="N4" s="191"/>
      <c r="O4" s="179"/>
      <c r="P4" s="984"/>
      <c r="Q4" s="539"/>
      <c r="R4" s="183"/>
      <c r="S4" s="986"/>
      <c r="T4" s="188"/>
      <c r="U4" s="191"/>
      <c r="V4" s="179"/>
      <c r="W4" s="984"/>
      <c r="X4" s="188"/>
      <c r="Y4" s="191"/>
      <c r="Z4" s="179"/>
      <c r="AA4" s="984"/>
      <c r="AB4" s="188"/>
      <c r="AC4" s="191"/>
      <c r="AD4" s="179"/>
      <c r="AE4" s="950"/>
      <c r="AF4" s="188"/>
      <c r="AG4" s="191"/>
      <c r="AH4" s="179"/>
      <c r="AI4" s="950"/>
      <c r="AJ4" s="190"/>
      <c r="AK4" s="191"/>
      <c r="AL4" s="179"/>
      <c r="AM4" s="950"/>
      <c r="AN4" s="190"/>
      <c r="AO4" s="571"/>
      <c r="AP4" s="190"/>
      <c r="AQ4" s="571"/>
      <c r="AR4" s="188"/>
      <c r="AS4" s="571"/>
      <c r="AT4" s="572"/>
      <c r="AU4" s="187"/>
      <c r="AV4" s="540"/>
      <c r="AW4" s="977"/>
      <c r="AX4" s="190"/>
      <c r="AY4" s="576"/>
      <c r="AZ4" s="179"/>
      <c r="BA4" s="979"/>
    </row>
    <row r="5" spans="1:53" s="186" customFormat="1" ht="13.5" customHeight="1">
      <c r="B5" s="542" t="s">
        <v>561</v>
      </c>
      <c r="C5" s="577" t="s">
        <v>560</v>
      </c>
      <c r="D5" s="542" t="s">
        <v>559</v>
      </c>
      <c r="E5" s="542" t="s">
        <v>558</v>
      </c>
      <c r="F5" s="544"/>
      <c r="G5" s="980" t="s">
        <v>648</v>
      </c>
      <c r="H5" s="981"/>
      <c r="I5" s="539"/>
      <c r="J5" s="980" t="s">
        <v>557</v>
      </c>
      <c r="K5" s="982"/>
      <c r="L5" s="981"/>
      <c r="M5" s="188"/>
      <c r="N5" s="980" t="s">
        <v>556</v>
      </c>
      <c r="O5" s="982"/>
      <c r="P5" s="981"/>
      <c r="Q5" s="539"/>
      <c r="R5" s="980" t="s">
        <v>555</v>
      </c>
      <c r="S5" s="981"/>
      <c r="T5" s="188"/>
      <c r="U5" s="980" t="s">
        <v>554</v>
      </c>
      <c r="V5" s="982"/>
      <c r="W5" s="981"/>
      <c r="X5" s="188"/>
      <c r="Y5" s="980" t="s">
        <v>649</v>
      </c>
      <c r="Z5" s="982"/>
      <c r="AA5" s="981"/>
      <c r="AB5" s="188"/>
      <c r="AC5" s="980" t="s">
        <v>552</v>
      </c>
      <c r="AD5" s="982"/>
      <c r="AE5" s="981"/>
      <c r="AF5" s="188"/>
      <c r="AG5" s="980" t="s">
        <v>551</v>
      </c>
      <c r="AH5" s="982"/>
      <c r="AI5" s="981"/>
      <c r="AJ5" s="190"/>
      <c r="AK5" s="980" t="s">
        <v>550</v>
      </c>
      <c r="AL5" s="982"/>
      <c r="AM5" s="981"/>
      <c r="AN5" s="190"/>
      <c r="AO5" s="177" t="s">
        <v>550</v>
      </c>
      <c r="AP5" s="190"/>
      <c r="AQ5" s="177" t="s">
        <v>650</v>
      </c>
      <c r="AR5" s="188"/>
      <c r="AS5" s="177" t="s">
        <v>549</v>
      </c>
      <c r="AT5" s="572"/>
      <c r="AU5" s="987" t="s">
        <v>553</v>
      </c>
      <c r="AV5" s="988"/>
      <c r="AW5" s="989"/>
      <c r="AX5" s="190"/>
      <c r="AY5" s="980" t="s">
        <v>651</v>
      </c>
      <c r="AZ5" s="982"/>
      <c r="BA5" s="981"/>
    </row>
    <row r="6" spans="1:53" s="186" customFormat="1" ht="13.5" customHeight="1">
      <c r="A6" s="186">
        <v>1</v>
      </c>
      <c r="B6" s="542">
        <v>2</v>
      </c>
      <c r="C6" s="186">
        <v>3</v>
      </c>
      <c r="D6" s="542">
        <v>4</v>
      </c>
      <c r="E6" s="186">
        <v>5</v>
      </c>
      <c r="F6" s="542">
        <v>6</v>
      </c>
      <c r="G6" s="186">
        <v>7</v>
      </c>
      <c r="H6" s="542">
        <v>8</v>
      </c>
      <c r="I6" s="186">
        <v>9</v>
      </c>
      <c r="J6" s="542">
        <v>10</v>
      </c>
      <c r="K6" s="186">
        <v>11</v>
      </c>
      <c r="L6" s="542">
        <v>12</v>
      </c>
      <c r="M6" s="186">
        <v>13</v>
      </c>
      <c r="N6" s="542">
        <v>14</v>
      </c>
      <c r="O6" s="186">
        <v>15</v>
      </c>
      <c r="P6" s="542">
        <v>16</v>
      </c>
      <c r="Q6" s="186">
        <v>17</v>
      </c>
      <c r="R6" s="542">
        <v>18</v>
      </c>
      <c r="S6" s="186">
        <v>19</v>
      </c>
      <c r="T6" s="542">
        <v>20</v>
      </c>
      <c r="U6" s="186">
        <v>21</v>
      </c>
      <c r="V6" s="542">
        <v>22</v>
      </c>
      <c r="W6" s="186">
        <v>23</v>
      </c>
      <c r="X6" s="542">
        <v>24</v>
      </c>
      <c r="Y6" s="186">
        <v>25</v>
      </c>
      <c r="Z6" s="542">
        <v>26</v>
      </c>
      <c r="AA6" s="186">
        <v>27</v>
      </c>
      <c r="AB6" s="542">
        <v>28</v>
      </c>
      <c r="AC6" s="186">
        <v>29</v>
      </c>
      <c r="AD6" s="542">
        <v>30</v>
      </c>
      <c r="AE6" s="186">
        <v>31</v>
      </c>
      <c r="AF6" s="542">
        <v>32</v>
      </c>
      <c r="AG6" s="186">
        <v>33</v>
      </c>
      <c r="AH6" s="542">
        <v>34</v>
      </c>
      <c r="AI6" s="186">
        <v>35</v>
      </c>
      <c r="AJ6" s="542">
        <v>36</v>
      </c>
      <c r="AK6" s="186">
        <v>37</v>
      </c>
      <c r="AL6" s="542">
        <v>38</v>
      </c>
      <c r="AM6" s="186">
        <v>39</v>
      </c>
      <c r="AN6" s="542">
        <v>40</v>
      </c>
      <c r="AO6" s="186">
        <v>41</v>
      </c>
      <c r="AP6" s="542">
        <v>42</v>
      </c>
      <c r="AQ6" s="186">
        <v>43</v>
      </c>
      <c r="AR6" s="542">
        <v>44</v>
      </c>
      <c r="AS6" s="186">
        <v>45</v>
      </c>
      <c r="AT6" s="186">
        <v>46</v>
      </c>
      <c r="AU6" s="186">
        <v>47</v>
      </c>
      <c r="AV6" s="186">
        <v>48</v>
      </c>
      <c r="AW6" s="186">
        <v>49</v>
      </c>
      <c r="AX6" s="542">
        <v>50</v>
      </c>
      <c r="AY6" s="578">
        <v>51</v>
      </c>
      <c r="AZ6" s="542">
        <v>52</v>
      </c>
      <c r="BA6" s="578">
        <v>53</v>
      </c>
    </row>
    <row r="7" spans="1:53" s="593" customFormat="1" ht="24" customHeight="1">
      <c r="A7" s="579" t="s">
        <v>652</v>
      </c>
      <c r="B7" s="990" t="s">
        <v>548</v>
      </c>
      <c r="C7" s="991" t="s">
        <v>653</v>
      </c>
      <c r="D7" s="993" t="s">
        <v>654</v>
      </c>
      <c r="E7" s="580" t="s">
        <v>454</v>
      </c>
      <c r="F7" s="581"/>
      <c r="G7" s="582">
        <v>111590</v>
      </c>
      <c r="H7" s="583">
        <v>119350</v>
      </c>
      <c r="I7" s="179" t="s">
        <v>535</v>
      </c>
      <c r="J7" s="584">
        <v>1090</v>
      </c>
      <c r="K7" s="585">
        <v>1170</v>
      </c>
      <c r="L7" s="586" t="s">
        <v>655</v>
      </c>
      <c r="M7" s="995" t="s">
        <v>535</v>
      </c>
      <c r="N7" s="996">
        <v>7470</v>
      </c>
      <c r="O7" s="995" t="s">
        <v>535</v>
      </c>
      <c r="P7" s="1005">
        <v>70</v>
      </c>
      <c r="Q7" s="179" t="s">
        <v>535</v>
      </c>
      <c r="R7" s="587">
        <v>7760</v>
      </c>
      <c r="S7" s="588">
        <v>70</v>
      </c>
      <c r="T7" s="589"/>
      <c r="U7" s="546"/>
      <c r="V7" s="178"/>
      <c r="W7" s="590"/>
      <c r="X7" s="178"/>
      <c r="Y7" s="546" t="s">
        <v>656</v>
      </c>
      <c r="Z7" s="178"/>
      <c r="AA7" s="591"/>
      <c r="AB7" s="1009" t="s">
        <v>535</v>
      </c>
      <c r="AC7" s="1011">
        <v>31050</v>
      </c>
      <c r="AD7" s="995" t="s">
        <v>535</v>
      </c>
      <c r="AE7" s="1000">
        <v>310</v>
      </c>
      <c r="AF7" s="995" t="s">
        <v>547</v>
      </c>
      <c r="AG7" s="996">
        <v>3640</v>
      </c>
      <c r="AH7" s="995" t="s">
        <v>535</v>
      </c>
      <c r="AI7" s="998">
        <v>30</v>
      </c>
      <c r="AJ7" s="995" t="s">
        <v>547</v>
      </c>
      <c r="AK7" s="1007">
        <v>2730</v>
      </c>
      <c r="AL7" s="995" t="s">
        <v>547</v>
      </c>
      <c r="AM7" s="1019">
        <v>20</v>
      </c>
      <c r="AN7" s="995" t="s">
        <v>547</v>
      </c>
      <c r="AO7" s="1021">
        <v>27330</v>
      </c>
      <c r="AP7" s="995" t="s">
        <v>537</v>
      </c>
      <c r="AQ7" s="592">
        <v>31050</v>
      </c>
      <c r="AR7" s="188"/>
      <c r="AS7" s="189" t="s">
        <v>657</v>
      </c>
      <c r="AT7" s="1023" t="s">
        <v>535</v>
      </c>
      <c r="AU7" s="1024">
        <v>5780</v>
      </c>
      <c r="AV7" s="995" t="s">
        <v>535</v>
      </c>
      <c r="AW7" s="1013">
        <v>50</v>
      </c>
      <c r="AX7" s="995" t="s">
        <v>547</v>
      </c>
      <c r="AY7" s="1015">
        <v>480</v>
      </c>
      <c r="AZ7" s="995" t="s">
        <v>547</v>
      </c>
      <c r="BA7" s="1017">
        <v>4</v>
      </c>
    </row>
    <row r="8" spans="1:53" s="593" customFormat="1" ht="24" customHeight="1">
      <c r="A8" s="579" t="s">
        <v>658</v>
      </c>
      <c r="B8" s="990"/>
      <c r="C8" s="992"/>
      <c r="D8" s="994"/>
      <c r="E8" s="594" t="s">
        <v>497</v>
      </c>
      <c r="F8" s="581"/>
      <c r="G8" s="595">
        <v>119350</v>
      </c>
      <c r="H8" s="596"/>
      <c r="I8" s="179" t="s">
        <v>535</v>
      </c>
      <c r="J8" s="597">
        <v>1170</v>
      </c>
      <c r="K8" s="598"/>
      <c r="L8" s="599" t="s">
        <v>655</v>
      </c>
      <c r="M8" s="995"/>
      <c r="N8" s="997"/>
      <c r="O8" s="995"/>
      <c r="P8" s="1006"/>
      <c r="Q8" s="179" t="s">
        <v>535</v>
      </c>
      <c r="R8" s="597">
        <v>7760</v>
      </c>
      <c r="S8" s="600">
        <v>70</v>
      </c>
      <c r="T8" s="601" t="s">
        <v>535</v>
      </c>
      <c r="U8" s="602">
        <v>54350</v>
      </c>
      <c r="V8" s="178" t="s">
        <v>535</v>
      </c>
      <c r="W8" s="603">
        <v>540</v>
      </c>
      <c r="X8" s="604" t="s">
        <v>535</v>
      </c>
      <c r="Y8" s="605">
        <v>46590</v>
      </c>
      <c r="Z8" s="604" t="s">
        <v>547</v>
      </c>
      <c r="AA8" s="603">
        <v>460</v>
      </c>
      <c r="AB8" s="1010"/>
      <c r="AC8" s="1012"/>
      <c r="AD8" s="995"/>
      <c r="AE8" s="1001"/>
      <c r="AF8" s="995"/>
      <c r="AG8" s="997"/>
      <c r="AH8" s="995"/>
      <c r="AI8" s="999"/>
      <c r="AJ8" s="995"/>
      <c r="AK8" s="1008"/>
      <c r="AL8" s="995"/>
      <c r="AM8" s="1020"/>
      <c r="AN8" s="995"/>
      <c r="AO8" s="1022"/>
      <c r="AP8" s="995"/>
      <c r="AQ8" s="606">
        <v>310</v>
      </c>
      <c r="AR8" s="188"/>
      <c r="AS8" s="607">
        <v>0.63</v>
      </c>
      <c r="AT8" s="1023"/>
      <c r="AU8" s="1025"/>
      <c r="AV8" s="995"/>
      <c r="AW8" s="1014"/>
      <c r="AX8" s="995"/>
      <c r="AY8" s="1016"/>
      <c r="AZ8" s="995"/>
      <c r="BA8" s="1018"/>
    </row>
    <row r="9" spans="1:53" s="578" customFormat="1" ht="24" customHeight="1">
      <c r="A9" s="608" t="s">
        <v>659</v>
      </c>
      <c r="B9" s="990"/>
      <c r="C9" s="949" t="s">
        <v>660</v>
      </c>
      <c r="D9" s="1003" t="s">
        <v>654</v>
      </c>
      <c r="E9" s="185" t="s">
        <v>454</v>
      </c>
      <c r="F9" s="180"/>
      <c r="G9" s="582">
        <v>68720</v>
      </c>
      <c r="H9" s="583">
        <v>76480</v>
      </c>
      <c r="I9" s="179" t="s">
        <v>535</v>
      </c>
      <c r="J9" s="584">
        <v>660</v>
      </c>
      <c r="K9" s="585">
        <v>740</v>
      </c>
      <c r="L9" s="586" t="s">
        <v>655</v>
      </c>
      <c r="M9" s="995" t="s">
        <v>535</v>
      </c>
      <c r="N9" s="996">
        <v>4480</v>
      </c>
      <c r="O9" s="995" t="s">
        <v>535</v>
      </c>
      <c r="P9" s="1005">
        <v>40</v>
      </c>
      <c r="Q9" s="179" t="s">
        <v>535</v>
      </c>
      <c r="R9" s="587">
        <v>7760</v>
      </c>
      <c r="S9" s="588">
        <v>70</v>
      </c>
      <c r="T9" s="589"/>
      <c r="U9" s="609"/>
      <c r="V9" s="178"/>
      <c r="W9" s="610"/>
      <c r="X9" s="178"/>
      <c r="Y9" s="546" t="s">
        <v>656</v>
      </c>
      <c r="Z9" s="178"/>
      <c r="AA9" s="591"/>
      <c r="AB9" s="1026" t="s">
        <v>535</v>
      </c>
      <c r="AC9" s="1011">
        <v>18630</v>
      </c>
      <c r="AD9" s="995" t="s">
        <v>535</v>
      </c>
      <c r="AE9" s="1000">
        <v>180</v>
      </c>
      <c r="AF9" s="995" t="s">
        <v>547</v>
      </c>
      <c r="AG9" s="996">
        <v>2490</v>
      </c>
      <c r="AH9" s="995" t="s">
        <v>535</v>
      </c>
      <c r="AI9" s="998">
        <v>20</v>
      </c>
      <c r="AJ9" s="995" t="s">
        <v>547</v>
      </c>
      <c r="AK9" s="1007">
        <v>1630</v>
      </c>
      <c r="AL9" s="995" t="s">
        <v>547</v>
      </c>
      <c r="AM9" s="1019">
        <v>10</v>
      </c>
      <c r="AN9" s="995" t="s">
        <v>547</v>
      </c>
      <c r="AO9" s="1021">
        <v>16800</v>
      </c>
      <c r="AP9" s="995" t="s">
        <v>537</v>
      </c>
      <c r="AQ9" s="592">
        <v>18630</v>
      </c>
      <c r="AR9" s="188"/>
      <c r="AS9" s="189" t="s">
        <v>657</v>
      </c>
      <c r="AT9" s="1023" t="s">
        <v>535</v>
      </c>
      <c r="AU9" s="1024">
        <v>3470</v>
      </c>
      <c r="AV9" s="995" t="s">
        <v>535</v>
      </c>
      <c r="AW9" s="1013">
        <v>30</v>
      </c>
      <c r="AX9" s="995" t="s">
        <v>547</v>
      </c>
      <c r="AY9" s="1015">
        <v>290</v>
      </c>
      <c r="AZ9" s="995" t="s">
        <v>547</v>
      </c>
      <c r="BA9" s="1017">
        <v>2</v>
      </c>
    </row>
    <row r="10" spans="1:53" s="578" customFormat="1" ht="24" customHeight="1">
      <c r="A10" s="608" t="s">
        <v>661</v>
      </c>
      <c r="B10" s="990"/>
      <c r="C10" s="1002"/>
      <c r="D10" s="1004"/>
      <c r="E10" s="181" t="s">
        <v>497</v>
      </c>
      <c r="F10" s="180"/>
      <c r="G10" s="595">
        <v>76480</v>
      </c>
      <c r="H10" s="596"/>
      <c r="I10" s="179" t="s">
        <v>535</v>
      </c>
      <c r="J10" s="597">
        <v>740</v>
      </c>
      <c r="K10" s="598"/>
      <c r="L10" s="599" t="s">
        <v>655</v>
      </c>
      <c r="M10" s="995"/>
      <c r="N10" s="997"/>
      <c r="O10" s="995"/>
      <c r="P10" s="1006"/>
      <c r="Q10" s="179" t="s">
        <v>535</v>
      </c>
      <c r="R10" s="597">
        <v>7760</v>
      </c>
      <c r="S10" s="600">
        <v>70</v>
      </c>
      <c r="T10" s="601" t="s">
        <v>535</v>
      </c>
      <c r="U10" s="602">
        <v>54350</v>
      </c>
      <c r="V10" s="178" t="s">
        <v>535</v>
      </c>
      <c r="W10" s="603">
        <v>540</v>
      </c>
      <c r="X10" s="604" t="s">
        <v>535</v>
      </c>
      <c r="Y10" s="605">
        <v>46590</v>
      </c>
      <c r="Z10" s="604" t="s">
        <v>547</v>
      </c>
      <c r="AA10" s="603">
        <v>460</v>
      </c>
      <c r="AB10" s="1026"/>
      <c r="AC10" s="1012"/>
      <c r="AD10" s="995"/>
      <c r="AE10" s="1001"/>
      <c r="AF10" s="995"/>
      <c r="AG10" s="997"/>
      <c r="AH10" s="995"/>
      <c r="AI10" s="999"/>
      <c r="AJ10" s="995"/>
      <c r="AK10" s="1008"/>
      <c r="AL10" s="995"/>
      <c r="AM10" s="1020"/>
      <c r="AN10" s="995"/>
      <c r="AO10" s="1022"/>
      <c r="AP10" s="995"/>
      <c r="AQ10" s="606">
        <v>180</v>
      </c>
      <c r="AR10" s="188"/>
      <c r="AS10" s="607">
        <v>0.75</v>
      </c>
      <c r="AT10" s="1023"/>
      <c r="AU10" s="1025"/>
      <c r="AV10" s="995"/>
      <c r="AW10" s="1014"/>
      <c r="AX10" s="995"/>
      <c r="AY10" s="1016"/>
      <c r="AZ10" s="995"/>
      <c r="BA10" s="1018"/>
    </row>
    <row r="11" spans="1:53" s="593" customFormat="1" ht="24" customHeight="1">
      <c r="A11" s="579" t="s">
        <v>662</v>
      </c>
      <c r="B11" s="990"/>
      <c r="C11" s="991" t="s">
        <v>663</v>
      </c>
      <c r="D11" s="993" t="s">
        <v>654</v>
      </c>
      <c r="E11" s="580" t="s">
        <v>454</v>
      </c>
      <c r="F11" s="581"/>
      <c r="G11" s="582">
        <v>50340</v>
      </c>
      <c r="H11" s="583">
        <v>58100</v>
      </c>
      <c r="I11" s="179" t="s">
        <v>535</v>
      </c>
      <c r="J11" s="584">
        <v>480</v>
      </c>
      <c r="K11" s="585">
        <v>560</v>
      </c>
      <c r="L11" s="586" t="s">
        <v>655</v>
      </c>
      <c r="M11" s="995" t="s">
        <v>535</v>
      </c>
      <c r="N11" s="996">
        <v>3200</v>
      </c>
      <c r="O11" s="995" t="s">
        <v>535</v>
      </c>
      <c r="P11" s="1005">
        <v>30</v>
      </c>
      <c r="Q11" s="179" t="s">
        <v>535</v>
      </c>
      <c r="R11" s="587">
        <v>7760</v>
      </c>
      <c r="S11" s="588">
        <v>70</v>
      </c>
      <c r="T11" s="589"/>
      <c r="U11" s="609"/>
      <c r="V11" s="178"/>
      <c r="W11" s="610"/>
      <c r="X11" s="178"/>
      <c r="Y11" s="546" t="s">
        <v>656</v>
      </c>
      <c r="Z11" s="178"/>
      <c r="AA11" s="591"/>
      <c r="AB11" s="1010" t="s">
        <v>535</v>
      </c>
      <c r="AC11" s="1011">
        <v>13310</v>
      </c>
      <c r="AD11" s="995" t="s">
        <v>535</v>
      </c>
      <c r="AE11" s="1000">
        <v>130</v>
      </c>
      <c r="AF11" s="995" t="s">
        <v>547</v>
      </c>
      <c r="AG11" s="996">
        <v>2000</v>
      </c>
      <c r="AH11" s="995" t="s">
        <v>535</v>
      </c>
      <c r="AI11" s="998">
        <v>20</v>
      </c>
      <c r="AJ11" s="995" t="s">
        <v>547</v>
      </c>
      <c r="AK11" s="1007">
        <v>1170</v>
      </c>
      <c r="AL11" s="995" t="s">
        <v>547</v>
      </c>
      <c r="AM11" s="1019">
        <v>10</v>
      </c>
      <c r="AN11" s="995" t="s">
        <v>547</v>
      </c>
      <c r="AO11" s="1021">
        <v>12280</v>
      </c>
      <c r="AP11" s="995" t="s">
        <v>537</v>
      </c>
      <c r="AQ11" s="592">
        <v>13310</v>
      </c>
      <c r="AR11" s="188"/>
      <c r="AS11" s="189" t="s">
        <v>657</v>
      </c>
      <c r="AT11" s="1023" t="s">
        <v>535</v>
      </c>
      <c r="AU11" s="1024">
        <v>2480</v>
      </c>
      <c r="AV11" s="995" t="s">
        <v>535</v>
      </c>
      <c r="AW11" s="1013">
        <v>20</v>
      </c>
      <c r="AX11" s="995" t="s">
        <v>547</v>
      </c>
      <c r="AY11" s="1015">
        <v>200</v>
      </c>
      <c r="AZ11" s="995" t="s">
        <v>547</v>
      </c>
      <c r="BA11" s="1017">
        <v>2</v>
      </c>
    </row>
    <row r="12" spans="1:53" s="593" customFormat="1" ht="24" customHeight="1">
      <c r="A12" s="579" t="s">
        <v>664</v>
      </c>
      <c r="B12" s="990"/>
      <c r="C12" s="992"/>
      <c r="D12" s="994"/>
      <c r="E12" s="594" t="s">
        <v>497</v>
      </c>
      <c r="F12" s="581"/>
      <c r="G12" s="595">
        <v>58100</v>
      </c>
      <c r="H12" s="596"/>
      <c r="I12" s="179" t="s">
        <v>535</v>
      </c>
      <c r="J12" s="597">
        <v>560</v>
      </c>
      <c r="K12" s="598"/>
      <c r="L12" s="599" t="s">
        <v>655</v>
      </c>
      <c r="M12" s="995"/>
      <c r="N12" s="997"/>
      <c r="O12" s="995"/>
      <c r="P12" s="1006"/>
      <c r="Q12" s="179" t="s">
        <v>535</v>
      </c>
      <c r="R12" s="597">
        <v>7760</v>
      </c>
      <c r="S12" s="600">
        <v>70</v>
      </c>
      <c r="T12" s="601" t="s">
        <v>535</v>
      </c>
      <c r="U12" s="602">
        <v>54350</v>
      </c>
      <c r="V12" s="178" t="s">
        <v>535</v>
      </c>
      <c r="W12" s="603">
        <v>540</v>
      </c>
      <c r="X12" s="604" t="s">
        <v>535</v>
      </c>
      <c r="Y12" s="605">
        <v>46590</v>
      </c>
      <c r="Z12" s="604" t="s">
        <v>547</v>
      </c>
      <c r="AA12" s="603">
        <v>460</v>
      </c>
      <c r="AB12" s="1010"/>
      <c r="AC12" s="1012"/>
      <c r="AD12" s="995"/>
      <c r="AE12" s="1001"/>
      <c r="AF12" s="995"/>
      <c r="AG12" s="997"/>
      <c r="AH12" s="995"/>
      <c r="AI12" s="999"/>
      <c r="AJ12" s="995"/>
      <c r="AK12" s="1008"/>
      <c r="AL12" s="995"/>
      <c r="AM12" s="1020"/>
      <c r="AN12" s="995"/>
      <c r="AO12" s="1022"/>
      <c r="AP12" s="995"/>
      <c r="AQ12" s="606">
        <v>130</v>
      </c>
      <c r="AR12" s="188"/>
      <c r="AS12" s="607">
        <v>0.96</v>
      </c>
      <c r="AT12" s="1023"/>
      <c r="AU12" s="1025"/>
      <c r="AV12" s="995"/>
      <c r="AW12" s="1014"/>
      <c r="AX12" s="995"/>
      <c r="AY12" s="1016"/>
      <c r="AZ12" s="995"/>
      <c r="BA12" s="1018"/>
    </row>
    <row r="13" spans="1:53" s="578" customFormat="1" ht="24" customHeight="1">
      <c r="A13" s="608" t="s">
        <v>665</v>
      </c>
      <c r="B13" s="990"/>
      <c r="C13" s="949" t="s">
        <v>666</v>
      </c>
      <c r="D13" s="1003" t="s">
        <v>654</v>
      </c>
      <c r="E13" s="185" t="s">
        <v>454</v>
      </c>
      <c r="F13" s="180"/>
      <c r="G13" s="582">
        <v>50550</v>
      </c>
      <c r="H13" s="583">
        <v>58310</v>
      </c>
      <c r="I13" s="179" t="s">
        <v>535</v>
      </c>
      <c r="J13" s="584">
        <v>480</v>
      </c>
      <c r="K13" s="585">
        <v>560</v>
      </c>
      <c r="L13" s="586" t="s">
        <v>655</v>
      </c>
      <c r="M13" s="995" t="s">
        <v>535</v>
      </c>
      <c r="N13" s="996">
        <v>2490</v>
      </c>
      <c r="O13" s="995" t="s">
        <v>535</v>
      </c>
      <c r="P13" s="1005">
        <v>20</v>
      </c>
      <c r="Q13" s="179" t="s">
        <v>535</v>
      </c>
      <c r="R13" s="587">
        <v>7760</v>
      </c>
      <c r="S13" s="588">
        <v>70</v>
      </c>
      <c r="T13" s="589"/>
      <c r="U13" s="609"/>
      <c r="V13" s="178"/>
      <c r="W13" s="610"/>
      <c r="X13" s="178"/>
      <c r="Y13" s="546" t="s">
        <v>656</v>
      </c>
      <c r="Z13" s="178"/>
      <c r="AA13" s="591"/>
      <c r="AB13" s="1026" t="s">
        <v>535</v>
      </c>
      <c r="AC13" s="1011">
        <v>10350</v>
      </c>
      <c r="AD13" s="995" t="s">
        <v>535</v>
      </c>
      <c r="AE13" s="1000">
        <v>100</v>
      </c>
      <c r="AF13" s="995" t="s">
        <v>547</v>
      </c>
      <c r="AG13" s="996">
        <v>1730</v>
      </c>
      <c r="AH13" s="995" t="s">
        <v>535</v>
      </c>
      <c r="AI13" s="998">
        <v>10</v>
      </c>
      <c r="AJ13" s="995" t="s">
        <v>547</v>
      </c>
      <c r="AK13" s="1007">
        <v>910</v>
      </c>
      <c r="AL13" s="995" t="s">
        <v>547</v>
      </c>
      <c r="AM13" s="1019">
        <v>9</v>
      </c>
      <c r="AN13" s="995" t="s">
        <v>547</v>
      </c>
      <c r="AO13" s="1021">
        <v>9770</v>
      </c>
      <c r="AP13" s="995" t="s">
        <v>537</v>
      </c>
      <c r="AQ13" s="592">
        <v>10350</v>
      </c>
      <c r="AR13" s="188"/>
      <c r="AS13" s="189" t="s">
        <v>657</v>
      </c>
      <c r="AT13" s="1023" t="s">
        <v>535</v>
      </c>
      <c r="AU13" s="1024" t="s">
        <v>667</v>
      </c>
      <c r="AV13" s="995" t="s">
        <v>535</v>
      </c>
      <c r="AW13" s="1013" t="s">
        <v>667</v>
      </c>
      <c r="AX13" s="995" t="s">
        <v>547</v>
      </c>
      <c r="AY13" s="1015">
        <v>160</v>
      </c>
      <c r="AZ13" s="995" t="s">
        <v>547</v>
      </c>
      <c r="BA13" s="1017">
        <v>1</v>
      </c>
    </row>
    <row r="14" spans="1:53" s="578" customFormat="1" ht="24" customHeight="1">
      <c r="A14" s="608" t="s">
        <v>668</v>
      </c>
      <c r="B14" s="990"/>
      <c r="C14" s="1002"/>
      <c r="D14" s="1004"/>
      <c r="E14" s="181" t="s">
        <v>497</v>
      </c>
      <c r="F14" s="180"/>
      <c r="G14" s="595">
        <v>58310</v>
      </c>
      <c r="H14" s="596"/>
      <c r="I14" s="179" t="s">
        <v>535</v>
      </c>
      <c r="J14" s="597">
        <v>560</v>
      </c>
      <c r="K14" s="598"/>
      <c r="L14" s="599" t="s">
        <v>655</v>
      </c>
      <c r="M14" s="995"/>
      <c r="N14" s="997"/>
      <c r="O14" s="995"/>
      <c r="P14" s="1006"/>
      <c r="Q14" s="179" t="s">
        <v>535</v>
      </c>
      <c r="R14" s="597">
        <v>7760</v>
      </c>
      <c r="S14" s="600">
        <v>70</v>
      </c>
      <c r="T14" s="601" t="s">
        <v>535</v>
      </c>
      <c r="U14" s="602">
        <v>54350</v>
      </c>
      <c r="V14" s="178" t="s">
        <v>535</v>
      </c>
      <c r="W14" s="603">
        <v>540</v>
      </c>
      <c r="X14" s="604" t="s">
        <v>535</v>
      </c>
      <c r="Y14" s="605">
        <v>46590</v>
      </c>
      <c r="Z14" s="604" t="s">
        <v>547</v>
      </c>
      <c r="AA14" s="603">
        <v>460</v>
      </c>
      <c r="AB14" s="1026"/>
      <c r="AC14" s="1012"/>
      <c r="AD14" s="995"/>
      <c r="AE14" s="1001"/>
      <c r="AF14" s="995"/>
      <c r="AG14" s="997"/>
      <c r="AH14" s="995"/>
      <c r="AI14" s="999"/>
      <c r="AJ14" s="995"/>
      <c r="AK14" s="1008"/>
      <c r="AL14" s="995"/>
      <c r="AM14" s="1020"/>
      <c r="AN14" s="995"/>
      <c r="AO14" s="1022"/>
      <c r="AP14" s="995"/>
      <c r="AQ14" s="606">
        <v>100</v>
      </c>
      <c r="AR14" s="188"/>
      <c r="AS14" s="607">
        <v>0.98</v>
      </c>
      <c r="AT14" s="1023"/>
      <c r="AU14" s="1025"/>
      <c r="AV14" s="995"/>
      <c r="AW14" s="1014"/>
      <c r="AX14" s="995"/>
      <c r="AY14" s="1016"/>
      <c r="AZ14" s="995"/>
      <c r="BA14" s="1018"/>
    </row>
    <row r="15" spans="1:53" s="593" customFormat="1" ht="24" customHeight="1">
      <c r="A15" s="579" t="s">
        <v>546</v>
      </c>
      <c r="B15" s="990"/>
      <c r="C15" s="991" t="s">
        <v>669</v>
      </c>
      <c r="D15" s="993" t="s">
        <v>654</v>
      </c>
      <c r="E15" s="580" t="s">
        <v>454</v>
      </c>
      <c r="F15" s="581"/>
      <c r="G15" s="582">
        <v>46750</v>
      </c>
      <c r="H15" s="583">
        <v>54510</v>
      </c>
      <c r="I15" s="179" t="s">
        <v>535</v>
      </c>
      <c r="J15" s="584">
        <v>440</v>
      </c>
      <c r="K15" s="585">
        <v>520</v>
      </c>
      <c r="L15" s="586" t="s">
        <v>655</v>
      </c>
      <c r="M15" s="995" t="s">
        <v>535</v>
      </c>
      <c r="N15" s="996">
        <v>1860</v>
      </c>
      <c r="O15" s="995" t="s">
        <v>535</v>
      </c>
      <c r="P15" s="1005">
        <v>10</v>
      </c>
      <c r="Q15" s="179" t="s">
        <v>535</v>
      </c>
      <c r="R15" s="587">
        <v>7760</v>
      </c>
      <c r="S15" s="588">
        <v>70</v>
      </c>
      <c r="T15" s="589"/>
      <c r="U15" s="609"/>
      <c r="V15" s="178"/>
      <c r="W15" s="610"/>
      <c r="X15" s="178"/>
      <c r="Y15" s="546" t="s">
        <v>656</v>
      </c>
      <c r="Z15" s="178"/>
      <c r="AA15" s="591"/>
      <c r="AB15" s="1010" t="s">
        <v>535</v>
      </c>
      <c r="AC15" s="1011">
        <v>7760</v>
      </c>
      <c r="AD15" s="995" t="s">
        <v>535</v>
      </c>
      <c r="AE15" s="1000">
        <v>70</v>
      </c>
      <c r="AF15" s="995" t="s">
        <v>547</v>
      </c>
      <c r="AG15" s="996">
        <v>1300</v>
      </c>
      <c r="AH15" s="995" t="s">
        <v>535</v>
      </c>
      <c r="AI15" s="998">
        <v>10</v>
      </c>
      <c r="AJ15" s="995" t="s">
        <v>547</v>
      </c>
      <c r="AK15" s="1007">
        <v>680</v>
      </c>
      <c r="AL15" s="995" t="s">
        <v>547</v>
      </c>
      <c r="AM15" s="1019">
        <v>6</v>
      </c>
      <c r="AN15" s="995" t="s">
        <v>547</v>
      </c>
      <c r="AO15" s="1021">
        <v>7500</v>
      </c>
      <c r="AP15" s="995" t="s">
        <v>537</v>
      </c>
      <c r="AQ15" s="592">
        <v>7760</v>
      </c>
      <c r="AR15" s="188"/>
      <c r="AS15" s="189" t="s">
        <v>657</v>
      </c>
      <c r="AT15" s="1023" t="s">
        <v>535</v>
      </c>
      <c r="AU15" s="1024" t="s">
        <v>667</v>
      </c>
      <c r="AV15" s="995" t="s">
        <v>535</v>
      </c>
      <c r="AW15" s="1013" t="s">
        <v>667</v>
      </c>
      <c r="AX15" s="995" t="s">
        <v>547</v>
      </c>
      <c r="AY15" s="1015">
        <v>120</v>
      </c>
      <c r="AZ15" s="995" t="s">
        <v>547</v>
      </c>
      <c r="BA15" s="1017">
        <v>1</v>
      </c>
    </row>
    <row r="16" spans="1:53" s="593" customFormat="1" ht="24" customHeight="1">
      <c r="A16" s="579" t="s">
        <v>545</v>
      </c>
      <c r="B16" s="990"/>
      <c r="C16" s="992"/>
      <c r="D16" s="994"/>
      <c r="E16" s="594" t="s">
        <v>497</v>
      </c>
      <c r="F16" s="581"/>
      <c r="G16" s="595">
        <v>54510</v>
      </c>
      <c r="H16" s="596"/>
      <c r="I16" s="179" t="s">
        <v>535</v>
      </c>
      <c r="J16" s="597">
        <v>520</v>
      </c>
      <c r="K16" s="598"/>
      <c r="L16" s="599" t="s">
        <v>655</v>
      </c>
      <c r="M16" s="995"/>
      <c r="N16" s="997"/>
      <c r="O16" s="995"/>
      <c r="P16" s="1006"/>
      <c r="Q16" s="179" t="s">
        <v>535</v>
      </c>
      <c r="R16" s="597">
        <v>7760</v>
      </c>
      <c r="S16" s="600">
        <v>70</v>
      </c>
      <c r="T16" s="601" t="s">
        <v>535</v>
      </c>
      <c r="U16" s="602">
        <v>54350</v>
      </c>
      <c r="V16" s="178" t="s">
        <v>535</v>
      </c>
      <c r="W16" s="603">
        <v>540</v>
      </c>
      <c r="X16" s="604" t="s">
        <v>535</v>
      </c>
      <c r="Y16" s="605">
        <v>46590</v>
      </c>
      <c r="Z16" s="604" t="s">
        <v>547</v>
      </c>
      <c r="AA16" s="603">
        <v>460</v>
      </c>
      <c r="AB16" s="1010"/>
      <c r="AC16" s="1012"/>
      <c r="AD16" s="995"/>
      <c r="AE16" s="1001"/>
      <c r="AF16" s="995"/>
      <c r="AG16" s="997"/>
      <c r="AH16" s="995"/>
      <c r="AI16" s="999"/>
      <c r="AJ16" s="995"/>
      <c r="AK16" s="1008"/>
      <c r="AL16" s="995"/>
      <c r="AM16" s="1020"/>
      <c r="AN16" s="995"/>
      <c r="AO16" s="1022"/>
      <c r="AP16" s="995"/>
      <c r="AQ16" s="606">
        <v>70</v>
      </c>
      <c r="AR16" s="188"/>
      <c r="AS16" s="607">
        <v>0.88</v>
      </c>
      <c r="AT16" s="1023"/>
      <c r="AU16" s="1025"/>
      <c r="AV16" s="995"/>
      <c r="AW16" s="1014"/>
      <c r="AX16" s="995"/>
      <c r="AY16" s="1016"/>
      <c r="AZ16" s="995"/>
      <c r="BA16" s="1018"/>
    </row>
    <row r="17" spans="1:53" s="578" customFormat="1" ht="24" customHeight="1">
      <c r="A17" s="608" t="s">
        <v>670</v>
      </c>
      <c r="B17" s="990"/>
      <c r="C17" s="949" t="s">
        <v>671</v>
      </c>
      <c r="D17" s="1003" t="s">
        <v>654</v>
      </c>
      <c r="E17" s="185" t="s">
        <v>454</v>
      </c>
      <c r="F17" s="180"/>
      <c r="G17" s="582">
        <v>41420</v>
      </c>
      <c r="H17" s="583">
        <v>49180</v>
      </c>
      <c r="I17" s="179" t="s">
        <v>535</v>
      </c>
      <c r="J17" s="584">
        <v>390</v>
      </c>
      <c r="K17" s="585">
        <v>470</v>
      </c>
      <c r="L17" s="586" t="s">
        <v>655</v>
      </c>
      <c r="M17" s="995" t="s">
        <v>535</v>
      </c>
      <c r="N17" s="996">
        <v>1490</v>
      </c>
      <c r="O17" s="995" t="s">
        <v>535</v>
      </c>
      <c r="P17" s="1005">
        <v>10</v>
      </c>
      <c r="Q17" s="179" t="s">
        <v>535</v>
      </c>
      <c r="R17" s="587">
        <v>7760</v>
      </c>
      <c r="S17" s="588">
        <v>70</v>
      </c>
      <c r="T17" s="589"/>
      <c r="U17" s="609"/>
      <c r="V17" s="178"/>
      <c r="W17" s="610"/>
      <c r="X17" s="178"/>
      <c r="Y17" s="546" t="s">
        <v>656</v>
      </c>
      <c r="Z17" s="178"/>
      <c r="AA17" s="591"/>
      <c r="AB17" s="1026" t="s">
        <v>535</v>
      </c>
      <c r="AC17" s="1011">
        <v>6210</v>
      </c>
      <c r="AD17" s="995" t="s">
        <v>535</v>
      </c>
      <c r="AE17" s="1000">
        <v>60</v>
      </c>
      <c r="AF17" s="995" t="s">
        <v>547</v>
      </c>
      <c r="AG17" s="996">
        <v>1040</v>
      </c>
      <c r="AH17" s="995" t="s">
        <v>535</v>
      </c>
      <c r="AI17" s="998">
        <v>10</v>
      </c>
      <c r="AJ17" s="995" t="s">
        <v>547</v>
      </c>
      <c r="AK17" s="1007">
        <v>570</v>
      </c>
      <c r="AL17" s="995" t="s">
        <v>547</v>
      </c>
      <c r="AM17" s="1019">
        <v>5</v>
      </c>
      <c r="AN17" s="995" t="s">
        <v>547</v>
      </c>
      <c r="AO17" s="1021">
        <v>6130</v>
      </c>
      <c r="AP17" s="995" t="s">
        <v>537</v>
      </c>
      <c r="AQ17" s="592">
        <v>6210</v>
      </c>
      <c r="AR17" s="188"/>
      <c r="AS17" s="189" t="s">
        <v>657</v>
      </c>
      <c r="AT17" s="1023" t="s">
        <v>535</v>
      </c>
      <c r="AU17" s="1024" t="s">
        <v>667</v>
      </c>
      <c r="AV17" s="995" t="s">
        <v>535</v>
      </c>
      <c r="AW17" s="1013" t="s">
        <v>667</v>
      </c>
      <c r="AX17" s="995" t="s">
        <v>547</v>
      </c>
      <c r="AY17" s="1015">
        <v>100</v>
      </c>
      <c r="AZ17" s="995" t="s">
        <v>547</v>
      </c>
      <c r="BA17" s="1017">
        <v>1</v>
      </c>
    </row>
    <row r="18" spans="1:53" s="578" customFormat="1" ht="24" customHeight="1">
      <c r="A18" s="608" t="s">
        <v>672</v>
      </c>
      <c r="B18" s="990"/>
      <c r="C18" s="1002"/>
      <c r="D18" s="1004"/>
      <c r="E18" s="181" t="s">
        <v>497</v>
      </c>
      <c r="F18" s="180"/>
      <c r="G18" s="595">
        <v>49180</v>
      </c>
      <c r="H18" s="596"/>
      <c r="I18" s="179" t="s">
        <v>535</v>
      </c>
      <c r="J18" s="597">
        <v>470</v>
      </c>
      <c r="K18" s="598"/>
      <c r="L18" s="599" t="s">
        <v>655</v>
      </c>
      <c r="M18" s="995"/>
      <c r="N18" s="997"/>
      <c r="O18" s="995"/>
      <c r="P18" s="1006"/>
      <c r="Q18" s="179" t="s">
        <v>535</v>
      </c>
      <c r="R18" s="597">
        <v>7760</v>
      </c>
      <c r="S18" s="600">
        <v>70</v>
      </c>
      <c r="T18" s="601" t="s">
        <v>535</v>
      </c>
      <c r="U18" s="602">
        <v>54350</v>
      </c>
      <c r="V18" s="178" t="s">
        <v>535</v>
      </c>
      <c r="W18" s="603">
        <v>540</v>
      </c>
      <c r="X18" s="604" t="s">
        <v>535</v>
      </c>
      <c r="Y18" s="605">
        <v>46590</v>
      </c>
      <c r="Z18" s="604" t="s">
        <v>547</v>
      </c>
      <c r="AA18" s="603">
        <v>460</v>
      </c>
      <c r="AB18" s="1026"/>
      <c r="AC18" s="1012"/>
      <c r="AD18" s="995"/>
      <c r="AE18" s="1001"/>
      <c r="AF18" s="995"/>
      <c r="AG18" s="997"/>
      <c r="AH18" s="995"/>
      <c r="AI18" s="999"/>
      <c r="AJ18" s="995"/>
      <c r="AK18" s="1008"/>
      <c r="AL18" s="995"/>
      <c r="AM18" s="1020"/>
      <c r="AN18" s="995"/>
      <c r="AO18" s="1022"/>
      <c r="AP18" s="995"/>
      <c r="AQ18" s="606">
        <v>60</v>
      </c>
      <c r="AR18" s="186"/>
      <c r="AS18" s="607">
        <v>0.91</v>
      </c>
      <c r="AT18" s="1023"/>
      <c r="AU18" s="1025"/>
      <c r="AV18" s="995"/>
      <c r="AW18" s="1014"/>
      <c r="AX18" s="995"/>
      <c r="AY18" s="1016"/>
      <c r="AZ18" s="995"/>
      <c r="BA18" s="1018"/>
    </row>
    <row r="19" spans="1:53" s="612" customFormat="1" ht="24" customHeight="1">
      <c r="A19" s="611" t="s">
        <v>544</v>
      </c>
      <c r="B19" s="990"/>
      <c r="C19" s="991" t="s">
        <v>673</v>
      </c>
      <c r="D19" s="993" t="s">
        <v>654</v>
      </c>
      <c r="E19" s="580" t="s">
        <v>454</v>
      </c>
      <c r="F19" s="581"/>
      <c r="G19" s="582">
        <v>37830</v>
      </c>
      <c r="H19" s="583">
        <v>45590</v>
      </c>
      <c r="I19" s="179" t="s">
        <v>535</v>
      </c>
      <c r="J19" s="584">
        <v>360</v>
      </c>
      <c r="K19" s="585">
        <v>430</v>
      </c>
      <c r="L19" s="586" t="s">
        <v>655</v>
      </c>
      <c r="M19" s="995" t="s">
        <v>535</v>
      </c>
      <c r="N19" s="996">
        <v>1240</v>
      </c>
      <c r="O19" s="995" t="s">
        <v>535</v>
      </c>
      <c r="P19" s="1005">
        <v>10</v>
      </c>
      <c r="Q19" s="179" t="s">
        <v>535</v>
      </c>
      <c r="R19" s="587">
        <v>7760</v>
      </c>
      <c r="S19" s="588">
        <v>70</v>
      </c>
      <c r="T19" s="589"/>
      <c r="U19" s="609"/>
      <c r="V19" s="178"/>
      <c r="W19" s="610"/>
      <c r="X19" s="178"/>
      <c r="Y19" s="546" t="s">
        <v>656</v>
      </c>
      <c r="Z19" s="178"/>
      <c r="AA19" s="591"/>
      <c r="AB19" s="1010" t="s">
        <v>535</v>
      </c>
      <c r="AC19" s="1011">
        <v>5170</v>
      </c>
      <c r="AD19" s="995" t="s">
        <v>535</v>
      </c>
      <c r="AE19" s="1000">
        <v>50</v>
      </c>
      <c r="AF19" s="995" t="s">
        <v>547</v>
      </c>
      <c r="AG19" s="996">
        <v>860</v>
      </c>
      <c r="AH19" s="995" t="s">
        <v>535</v>
      </c>
      <c r="AI19" s="998">
        <v>8</v>
      </c>
      <c r="AJ19" s="995" t="s">
        <v>547</v>
      </c>
      <c r="AK19" s="1007">
        <v>500</v>
      </c>
      <c r="AL19" s="995" t="s">
        <v>547</v>
      </c>
      <c r="AM19" s="1019">
        <v>5</v>
      </c>
      <c r="AN19" s="995" t="s">
        <v>547</v>
      </c>
      <c r="AO19" s="1021">
        <v>5220</v>
      </c>
      <c r="AP19" s="995" t="s">
        <v>537</v>
      </c>
      <c r="AQ19" s="592">
        <v>5170</v>
      </c>
      <c r="AR19" s="539"/>
      <c r="AS19" s="189" t="s">
        <v>657</v>
      </c>
      <c r="AT19" s="1023" t="s">
        <v>535</v>
      </c>
      <c r="AU19" s="1024" t="s">
        <v>667</v>
      </c>
      <c r="AV19" s="995" t="s">
        <v>535</v>
      </c>
      <c r="AW19" s="1013" t="s">
        <v>667</v>
      </c>
      <c r="AX19" s="995" t="s">
        <v>547</v>
      </c>
      <c r="AY19" s="1015">
        <v>80</v>
      </c>
      <c r="AZ19" s="995" t="s">
        <v>547</v>
      </c>
      <c r="BA19" s="1017">
        <v>1</v>
      </c>
    </row>
    <row r="20" spans="1:53" s="612" customFormat="1" ht="24" customHeight="1">
      <c r="A20" s="611" t="s">
        <v>543</v>
      </c>
      <c r="B20" s="990"/>
      <c r="C20" s="992"/>
      <c r="D20" s="994"/>
      <c r="E20" s="594" t="s">
        <v>497</v>
      </c>
      <c r="F20" s="581"/>
      <c r="G20" s="595">
        <v>45590</v>
      </c>
      <c r="H20" s="596"/>
      <c r="I20" s="179" t="s">
        <v>535</v>
      </c>
      <c r="J20" s="597">
        <v>430</v>
      </c>
      <c r="K20" s="598"/>
      <c r="L20" s="599" t="s">
        <v>655</v>
      </c>
      <c r="M20" s="995"/>
      <c r="N20" s="997"/>
      <c r="O20" s="995"/>
      <c r="P20" s="1006"/>
      <c r="Q20" s="179" t="s">
        <v>535</v>
      </c>
      <c r="R20" s="597">
        <v>7760</v>
      </c>
      <c r="S20" s="600">
        <v>70</v>
      </c>
      <c r="T20" s="601" t="s">
        <v>535</v>
      </c>
      <c r="U20" s="602">
        <v>54350</v>
      </c>
      <c r="V20" s="178" t="s">
        <v>535</v>
      </c>
      <c r="W20" s="603">
        <v>540</v>
      </c>
      <c r="X20" s="604" t="s">
        <v>535</v>
      </c>
      <c r="Y20" s="605">
        <v>46590</v>
      </c>
      <c r="Z20" s="604" t="s">
        <v>547</v>
      </c>
      <c r="AA20" s="603">
        <v>460</v>
      </c>
      <c r="AB20" s="1010"/>
      <c r="AC20" s="1012"/>
      <c r="AD20" s="995"/>
      <c r="AE20" s="1001"/>
      <c r="AF20" s="995"/>
      <c r="AG20" s="997"/>
      <c r="AH20" s="995"/>
      <c r="AI20" s="999"/>
      <c r="AJ20" s="995"/>
      <c r="AK20" s="1008"/>
      <c r="AL20" s="995"/>
      <c r="AM20" s="1020"/>
      <c r="AN20" s="995"/>
      <c r="AO20" s="1022"/>
      <c r="AP20" s="995"/>
      <c r="AQ20" s="606">
        <v>50</v>
      </c>
      <c r="AR20" s="539"/>
      <c r="AS20" s="607">
        <v>0.88</v>
      </c>
      <c r="AT20" s="1023"/>
      <c r="AU20" s="1025"/>
      <c r="AV20" s="995"/>
      <c r="AW20" s="1014"/>
      <c r="AX20" s="995"/>
      <c r="AY20" s="1016"/>
      <c r="AZ20" s="995"/>
      <c r="BA20" s="1018"/>
    </row>
    <row r="21" spans="1:53" s="614" customFormat="1" ht="24" customHeight="1">
      <c r="A21" s="613" t="s">
        <v>674</v>
      </c>
      <c r="B21" s="990"/>
      <c r="C21" s="949" t="s">
        <v>675</v>
      </c>
      <c r="D21" s="1003" t="s">
        <v>654</v>
      </c>
      <c r="E21" s="185" t="s">
        <v>454</v>
      </c>
      <c r="F21" s="180"/>
      <c r="G21" s="582">
        <v>35260</v>
      </c>
      <c r="H21" s="583">
        <v>43020</v>
      </c>
      <c r="I21" s="179" t="s">
        <v>535</v>
      </c>
      <c r="J21" s="584">
        <v>330</v>
      </c>
      <c r="K21" s="585">
        <v>410</v>
      </c>
      <c r="L21" s="586" t="s">
        <v>655</v>
      </c>
      <c r="M21" s="995" t="s">
        <v>535</v>
      </c>
      <c r="N21" s="996">
        <v>1060</v>
      </c>
      <c r="O21" s="995" t="s">
        <v>535</v>
      </c>
      <c r="P21" s="1005">
        <v>10</v>
      </c>
      <c r="Q21" s="179" t="s">
        <v>535</v>
      </c>
      <c r="R21" s="587">
        <v>7760</v>
      </c>
      <c r="S21" s="588">
        <v>70</v>
      </c>
      <c r="T21" s="589"/>
      <c r="U21" s="609"/>
      <c r="V21" s="178"/>
      <c r="W21" s="610"/>
      <c r="X21" s="178"/>
      <c r="Y21" s="546" t="s">
        <v>656</v>
      </c>
      <c r="Z21" s="178"/>
      <c r="AA21" s="591"/>
      <c r="AB21" s="1026" t="s">
        <v>535</v>
      </c>
      <c r="AC21" s="1011">
        <v>4430</v>
      </c>
      <c r="AD21" s="995" t="s">
        <v>535</v>
      </c>
      <c r="AE21" s="1000">
        <v>40</v>
      </c>
      <c r="AF21" s="995" t="s">
        <v>547</v>
      </c>
      <c r="AG21" s="996">
        <v>740</v>
      </c>
      <c r="AH21" s="995" t="s">
        <v>535</v>
      </c>
      <c r="AI21" s="998">
        <v>7</v>
      </c>
      <c r="AJ21" s="995" t="s">
        <v>547</v>
      </c>
      <c r="AK21" s="1007">
        <v>440</v>
      </c>
      <c r="AL21" s="995" t="s">
        <v>547</v>
      </c>
      <c r="AM21" s="1019">
        <v>4</v>
      </c>
      <c r="AN21" s="995" t="s">
        <v>547</v>
      </c>
      <c r="AO21" s="1021">
        <v>4660</v>
      </c>
      <c r="AP21" s="995" t="s">
        <v>537</v>
      </c>
      <c r="AQ21" s="592">
        <v>4430</v>
      </c>
      <c r="AR21" s="539"/>
      <c r="AS21" s="189" t="s">
        <v>657</v>
      </c>
      <c r="AT21" s="1023" t="s">
        <v>535</v>
      </c>
      <c r="AU21" s="1024" t="s">
        <v>667</v>
      </c>
      <c r="AV21" s="995" t="s">
        <v>535</v>
      </c>
      <c r="AW21" s="1013" t="s">
        <v>667</v>
      </c>
      <c r="AX21" s="995" t="s">
        <v>547</v>
      </c>
      <c r="AY21" s="1015">
        <v>80</v>
      </c>
      <c r="AZ21" s="995" t="s">
        <v>547</v>
      </c>
      <c r="BA21" s="1017">
        <v>1</v>
      </c>
    </row>
    <row r="22" spans="1:53" s="614" customFormat="1" ht="24" customHeight="1">
      <c r="A22" s="613" t="s">
        <v>676</v>
      </c>
      <c r="B22" s="990"/>
      <c r="C22" s="1002"/>
      <c r="D22" s="1004"/>
      <c r="E22" s="181" t="s">
        <v>497</v>
      </c>
      <c r="F22" s="180"/>
      <c r="G22" s="595">
        <v>43020</v>
      </c>
      <c r="H22" s="596"/>
      <c r="I22" s="179" t="s">
        <v>535</v>
      </c>
      <c r="J22" s="597">
        <v>410</v>
      </c>
      <c r="K22" s="598"/>
      <c r="L22" s="599" t="s">
        <v>655</v>
      </c>
      <c r="M22" s="995"/>
      <c r="N22" s="997"/>
      <c r="O22" s="995"/>
      <c r="P22" s="1006"/>
      <c r="Q22" s="179" t="s">
        <v>535</v>
      </c>
      <c r="R22" s="597">
        <v>7760</v>
      </c>
      <c r="S22" s="600">
        <v>70</v>
      </c>
      <c r="T22" s="601" t="s">
        <v>535</v>
      </c>
      <c r="U22" s="602">
        <v>54350</v>
      </c>
      <c r="V22" s="178" t="s">
        <v>535</v>
      </c>
      <c r="W22" s="603">
        <v>540</v>
      </c>
      <c r="X22" s="604" t="s">
        <v>535</v>
      </c>
      <c r="Y22" s="605">
        <v>46590</v>
      </c>
      <c r="Z22" s="604" t="s">
        <v>547</v>
      </c>
      <c r="AA22" s="603">
        <v>460</v>
      </c>
      <c r="AB22" s="1026"/>
      <c r="AC22" s="1012"/>
      <c r="AD22" s="995"/>
      <c r="AE22" s="1001"/>
      <c r="AF22" s="995"/>
      <c r="AG22" s="997"/>
      <c r="AH22" s="995"/>
      <c r="AI22" s="999"/>
      <c r="AJ22" s="995"/>
      <c r="AK22" s="1008"/>
      <c r="AL22" s="995"/>
      <c r="AM22" s="1020"/>
      <c r="AN22" s="995"/>
      <c r="AO22" s="1022"/>
      <c r="AP22" s="995"/>
      <c r="AQ22" s="606">
        <v>40</v>
      </c>
      <c r="AR22" s="539"/>
      <c r="AS22" s="607">
        <v>0.9</v>
      </c>
      <c r="AT22" s="1023"/>
      <c r="AU22" s="1025"/>
      <c r="AV22" s="995"/>
      <c r="AW22" s="1014"/>
      <c r="AX22" s="995"/>
      <c r="AY22" s="1016"/>
      <c r="AZ22" s="995"/>
      <c r="BA22" s="1018"/>
    </row>
    <row r="23" spans="1:53" s="612" customFormat="1" ht="24" customHeight="1">
      <c r="A23" s="611" t="s">
        <v>542</v>
      </c>
      <c r="B23" s="990"/>
      <c r="C23" s="991" t="s">
        <v>677</v>
      </c>
      <c r="D23" s="993" t="s">
        <v>654</v>
      </c>
      <c r="E23" s="580" t="s">
        <v>454</v>
      </c>
      <c r="F23" s="581"/>
      <c r="G23" s="582">
        <v>33360</v>
      </c>
      <c r="H23" s="583">
        <v>41120</v>
      </c>
      <c r="I23" s="179" t="s">
        <v>535</v>
      </c>
      <c r="J23" s="584">
        <v>310</v>
      </c>
      <c r="K23" s="585">
        <v>390</v>
      </c>
      <c r="L23" s="586" t="s">
        <v>655</v>
      </c>
      <c r="M23" s="995" t="s">
        <v>535</v>
      </c>
      <c r="N23" s="996">
        <v>930</v>
      </c>
      <c r="O23" s="995" t="s">
        <v>535</v>
      </c>
      <c r="P23" s="1005">
        <v>9</v>
      </c>
      <c r="Q23" s="179" t="s">
        <v>535</v>
      </c>
      <c r="R23" s="587">
        <v>7760</v>
      </c>
      <c r="S23" s="588">
        <v>70</v>
      </c>
      <c r="T23" s="589"/>
      <c r="U23" s="609"/>
      <c r="V23" s="178"/>
      <c r="W23" s="610"/>
      <c r="X23" s="178"/>
      <c r="Y23" s="546" t="s">
        <v>656</v>
      </c>
      <c r="Z23" s="178"/>
      <c r="AA23" s="591"/>
      <c r="AB23" s="1010" t="s">
        <v>535</v>
      </c>
      <c r="AC23" s="1011">
        <v>3880</v>
      </c>
      <c r="AD23" s="995" t="s">
        <v>535</v>
      </c>
      <c r="AE23" s="1000">
        <v>30</v>
      </c>
      <c r="AF23" s="995" t="s">
        <v>547</v>
      </c>
      <c r="AG23" s="996">
        <v>650</v>
      </c>
      <c r="AH23" s="995" t="s">
        <v>535</v>
      </c>
      <c r="AI23" s="998">
        <v>6</v>
      </c>
      <c r="AJ23" s="995" t="s">
        <v>547</v>
      </c>
      <c r="AK23" s="1007">
        <v>410</v>
      </c>
      <c r="AL23" s="995" t="s">
        <v>547</v>
      </c>
      <c r="AM23" s="1019">
        <v>4</v>
      </c>
      <c r="AN23" s="995" t="s">
        <v>547</v>
      </c>
      <c r="AO23" s="1021">
        <v>4250</v>
      </c>
      <c r="AP23" s="995" t="s">
        <v>537</v>
      </c>
      <c r="AQ23" s="592">
        <v>3880</v>
      </c>
      <c r="AR23" s="539"/>
      <c r="AS23" s="189" t="s">
        <v>657</v>
      </c>
      <c r="AT23" s="1023" t="s">
        <v>535</v>
      </c>
      <c r="AU23" s="1024" t="s">
        <v>667</v>
      </c>
      <c r="AV23" s="995" t="s">
        <v>535</v>
      </c>
      <c r="AW23" s="1013" t="s">
        <v>667</v>
      </c>
      <c r="AX23" s="995" t="s">
        <v>547</v>
      </c>
      <c r="AY23" s="1015">
        <v>70</v>
      </c>
      <c r="AZ23" s="995" t="s">
        <v>547</v>
      </c>
      <c r="BA23" s="1017">
        <v>1</v>
      </c>
    </row>
    <row r="24" spans="1:53" s="612" customFormat="1" ht="24" customHeight="1">
      <c r="A24" s="611" t="s">
        <v>541</v>
      </c>
      <c r="B24" s="990"/>
      <c r="C24" s="992"/>
      <c r="D24" s="994"/>
      <c r="E24" s="594" t="s">
        <v>497</v>
      </c>
      <c r="F24" s="581"/>
      <c r="G24" s="595">
        <v>41120</v>
      </c>
      <c r="H24" s="596"/>
      <c r="I24" s="179" t="s">
        <v>535</v>
      </c>
      <c r="J24" s="597">
        <v>390</v>
      </c>
      <c r="K24" s="598"/>
      <c r="L24" s="599" t="s">
        <v>655</v>
      </c>
      <c r="M24" s="995"/>
      <c r="N24" s="997"/>
      <c r="O24" s="995"/>
      <c r="P24" s="1006"/>
      <c r="Q24" s="179" t="s">
        <v>535</v>
      </c>
      <c r="R24" s="597">
        <v>7760</v>
      </c>
      <c r="S24" s="600">
        <v>70</v>
      </c>
      <c r="T24" s="601" t="s">
        <v>535</v>
      </c>
      <c r="U24" s="602">
        <v>54350</v>
      </c>
      <c r="V24" s="178" t="s">
        <v>535</v>
      </c>
      <c r="W24" s="603">
        <v>540</v>
      </c>
      <c r="X24" s="604" t="s">
        <v>535</v>
      </c>
      <c r="Y24" s="605">
        <v>46590</v>
      </c>
      <c r="Z24" s="604" t="s">
        <v>547</v>
      </c>
      <c r="AA24" s="603">
        <v>460</v>
      </c>
      <c r="AB24" s="1010"/>
      <c r="AC24" s="1012"/>
      <c r="AD24" s="995"/>
      <c r="AE24" s="1001"/>
      <c r="AF24" s="995"/>
      <c r="AG24" s="997"/>
      <c r="AH24" s="995"/>
      <c r="AI24" s="999"/>
      <c r="AJ24" s="995"/>
      <c r="AK24" s="1008"/>
      <c r="AL24" s="995"/>
      <c r="AM24" s="1020"/>
      <c r="AN24" s="995"/>
      <c r="AO24" s="1022"/>
      <c r="AP24" s="995"/>
      <c r="AQ24" s="606">
        <v>30</v>
      </c>
      <c r="AR24" s="539"/>
      <c r="AS24" s="607">
        <v>0.91</v>
      </c>
      <c r="AT24" s="1023"/>
      <c r="AU24" s="1025"/>
      <c r="AV24" s="995"/>
      <c r="AW24" s="1014"/>
      <c r="AX24" s="995"/>
      <c r="AY24" s="1016"/>
      <c r="AZ24" s="995"/>
      <c r="BA24" s="1018"/>
    </row>
    <row r="25" spans="1:53" s="614" customFormat="1" ht="24" customHeight="1">
      <c r="A25" s="613" t="s">
        <v>678</v>
      </c>
      <c r="B25" s="990"/>
      <c r="C25" s="949" t="s">
        <v>679</v>
      </c>
      <c r="D25" s="1003" t="s">
        <v>654</v>
      </c>
      <c r="E25" s="185" t="s">
        <v>454</v>
      </c>
      <c r="F25" s="180"/>
      <c r="G25" s="582">
        <v>31870</v>
      </c>
      <c r="H25" s="583">
        <v>39630</v>
      </c>
      <c r="I25" s="179" t="s">
        <v>535</v>
      </c>
      <c r="J25" s="584">
        <v>300</v>
      </c>
      <c r="K25" s="585">
        <v>370</v>
      </c>
      <c r="L25" s="586" t="s">
        <v>655</v>
      </c>
      <c r="M25" s="995" t="s">
        <v>535</v>
      </c>
      <c r="N25" s="996">
        <v>830</v>
      </c>
      <c r="O25" s="995" t="s">
        <v>535</v>
      </c>
      <c r="P25" s="1005">
        <v>8</v>
      </c>
      <c r="Q25" s="179" t="s">
        <v>535</v>
      </c>
      <c r="R25" s="587">
        <v>7760</v>
      </c>
      <c r="S25" s="588">
        <v>70</v>
      </c>
      <c r="T25" s="589"/>
      <c r="U25" s="609"/>
      <c r="V25" s="178"/>
      <c r="W25" s="610"/>
      <c r="X25" s="178"/>
      <c r="Y25" s="546" t="s">
        <v>656</v>
      </c>
      <c r="Z25" s="178"/>
      <c r="AA25" s="591"/>
      <c r="AB25" s="1026" t="s">
        <v>535</v>
      </c>
      <c r="AC25" s="1011">
        <v>3450</v>
      </c>
      <c r="AD25" s="995" t="s">
        <v>535</v>
      </c>
      <c r="AE25" s="1000">
        <v>30</v>
      </c>
      <c r="AF25" s="995" t="s">
        <v>547</v>
      </c>
      <c r="AG25" s="996">
        <v>570</v>
      </c>
      <c r="AH25" s="995" t="s">
        <v>535</v>
      </c>
      <c r="AI25" s="998">
        <v>5</v>
      </c>
      <c r="AJ25" s="995" t="s">
        <v>547</v>
      </c>
      <c r="AK25" s="1007">
        <v>370</v>
      </c>
      <c r="AL25" s="995" t="s">
        <v>547</v>
      </c>
      <c r="AM25" s="1019">
        <v>3</v>
      </c>
      <c r="AN25" s="995" t="s">
        <v>547</v>
      </c>
      <c r="AO25" s="1021">
        <v>3920</v>
      </c>
      <c r="AP25" s="995" t="s">
        <v>537</v>
      </c>
      <c r="AQ25" s="592">
        <v>3450</v>
      </c>
      <c r="AR25" s="539"/>
      <c r="AS25" s="189" t="s">
        <v>657</v>
      </c>
      <c r="AT25" s="1023" t="s">
        <v>535</v>
      </c>
      <c r="AU25" s="1024">
        <v>640</v>
      </c>
      <c r="AV25" s="995" t="s">
        <v>535</v>
      </c>
      <c r="AW25" s="1013">
        <v>6</v>
      </c>
      <c r="AX25" s="995" t="s">
        <v>547</v>
      </c>
      <c r="AY25" s="1015">
        <v>60</v>
      </c>
      <c r="AZ25" s="995" t="s">
        <v>547</v>
      </c>
      <c r="BA25" s="1017">
        <v>1</v>
      </c>
    </row>
    <row r="26" spans="1:53" s="614" customFormat="1" ht="24" customHeight="1">
      <c r="A26" s="613" t="s">
        <v>680</v>
      </c>
      <c r="B26" s="990"/>
      <c r="C26" s="1002"/>
      <c r="D26" s="1004"/>
      <c r="E26" s="181" t="s">
        <v>497</v>
      </c>
      <c r="F26" s="180"/>
      <c r="G26" s="595">
        <v>39630</v>
      </c>
      <c r="H26" s="596"/>
      <c r="I26" s="179" t="s">
        <v>535</v>
      </c>
      <c r="J26" s="597">
        <v>370</v>
      </c>
      <c r="K26" s="598"/>
      <c r="L26" s="599" t="s">
        <v>655</v>
      </c>
      <c r="M26" s="995"/>
      <c r="N26" s="997"/>
      <c r="O26" s="995"/>
      <c r="P26" s="1006"/>
      <c r="Q26" s="179" t="s">
        <v>535</v>
      </c>
      <c r="R26" s="597">
        <v>7760</v>
      </c>
      <c r="S26" s="600">
        <v>70</v>
      </c>
      <c r="T26" s="601" t="s">
        <v>535</v>
      </c>
      <c r="U26" s="602">
        <v>54350</v>
      </c>
      <c r="V26" s="178" t="s">
        <v>535</v>
      </c>
      <c r="W26" s="603">
        <v>540</v>
      </c>
      <c r="X26" s="604" t="s">
        <v>535</v>
      </c>
      <c r="Y26" s="605">
        <v>46590</v>
      </c>
      <c r="Z26" s="604" t="s">
        <v>547</v>
      </c>
      <c r="AA26" s="603">
        <v>460</v>
      </c>
      <c r="AB26" s="1026"/>
      <c r="AC26" s="1012"/>
      <c r="AD26" s="995"/>
      <c r="AE26" s="1001"/>
      <c r="AF26" s="995"/>
      <c r="AG26" s="997"/>
      <c r="AH26" s="995"/>
      <c r="AI26" s="999"/>
      <c r="AJ26" s="995"/>
      <c r="AK26" s="1008"/>
      <c r="AL26" s="995"/>
      <c r="AM26" s="1020"/>
      <c r="AN26" s="995"/>
      <c r="AO26" s="1022"/>
      <c r="AP26" s="995"/>
      <c r="AQ26" s="606">
        <v>30</v>
      </c>
      <c r="AR26" s="539"/>
      <c r="AS26" s="607">
        <v>0.94</v>
      </c>
      <c r="AT26" s="1023"/>
      <c r="AU26" s="1025"/>
      <c r="AV26" s="995"/>
      <c r="AW26" s="1014"/>
      <c r="AX26" s="995"/>
      <c r="AY26" s="1016"/>
      <c r="AZ26" s="995"/>
      <c r="BA26" s="1018"/>
    </row>
    <row r="27" spans="1:53" s="612" customFormat="1" ht="24" customHeight="1">
      <c r="A27" s="611" t="s">
        <v>540</v>
      </c>
      <c r="B27" s="990"/>
      <c r="C27" s="991" t="s">
        <v>681</v>
      </c>
      <c r="D27" s="993" t="s">
        <v>654</v>
      </c>
      <c r="E27" s="580" t="s">
        <v>454</v>
      </c>
      <c r="F27" s="581"/>
      <c r="G27" s="582">
        <v>30690</v>
      </c>
      <c r="H27" s="583">
        <v>38450</v>
      </c>
      <c r="I27" s="179" t="s">
        <v>535</v>
      </c>
      <c r="J27" s="584">
        <v>280</v>
      </c>
      <c r="K27" s="585">
        <v>360</v>
      </c>
      <c r="L27" s="586" t="s">
        <v>655</v>
      </c>
      <c r="M27" s="995" t="s">
        <v>535</v>
      </c>
      <c r="N27" s="996">
        <v>740</v>
      </c>
      <c r="O27" s="995" t="s">
        <v>535</v>
      </c>
      <c r="P27" s="1005">
        <v>7</v>
      </c>
      <c r="Q27" s="179" t="s">
        <v>535</v>
      </c>
      <c r="R27" s="587">
        <v>7760</v>
      </c>
      <c r="S27" s="588">
        <v>70</v>
      </c>
      <c r="T27" s="589"/>
      <c r="U27" s="609"/>
      <c r="V27" s="178"/>
      <c r="W27" s="610"/>
      <c r="X27" s="178"/>
      <c r="Y27" s="546" t="s">
        <v>656</v>
      </c>
      <c r="Z27" s="178"/>
      <c r="AA27" s="591"/>
      <c r="AB27" s="1010" t="s">
        <v>535</v>
      </c>
      <c r="AC27" s="1011">
        <v>3100</v>
      </c>
      <c r="AD27" s="995" t="s">
        <v>535</v>
      </c>
      <c r="AE27" s="1000">
        <v>30</v>
      </c>
      <c r="AF27" s="995" t="s">
        <v>547</v>
      </c>
      <c r="AG27" s="996">
        <v>520</v>
      </c>
      <c r="AH27" s="995" t="s">
        <v>535</v>
      </c>
      <c r="AI27" s="998">
        <v>5</v>
      </c>
      <c r="AJ27" s="995" t="s">
        <v>547</v>
      </c>
      <c r="AK27" s="1007">
        <v>350</v>
      </c>
      <c r="AL27" s="995" t="s">
        <v>547</v>
      </c>
      <c r="AM27" s="1019">
        <v>3</v>
      </c>
      <c r="AN27" s="995" t="s">
        <v>547</v>
      </c>
      <c r="AO27" s="1021">
        <v>3660</v>
      </c>
      <c r="AP27" s="995" t="s">
        <v>537</v>
      </c>
      <c r="AQ27" s="592">
        <v>3100</v>
      </c>
      <c r="AR27" s="539"/>
      <c r="AS27" s="189" t="s">
        <v>657</v>
      </c>
      <c r="AT27" s="1023" t="s">
        <v>535</v>
      </c>
      <c r="AU27" s="1024">
        <v>570</v>
      </c>
      <c r="AV27" s="995" t="s">
        <v>535</v>
      </c>
      <c r="AW27" s="1013">
        <v>5</v>
      </c>
      <c r="AX27" s="995" t="s">
        <v>547</v>
      </c>
      <c r="AY27" s="1015">
        <v>60</v>
      </c>
      <c r="AZ27" s="995" t="s">
        <v>547</v>
      </c>
      <c r="BA27" s="1017">
        <v>1</v>
      </c>
    </row>
    <row r="28" spans="1:53" s="612" customFormat="1" ht="24" customHeight="1">
      <c r="A28" s="611" t="s">
        <v>539</v>
      </c>
      <c r="B28" s="990"/>
      <c r="C28" s="992"/>
      <c r="D28" s="994"/>
      <c r="E28" s="594" t="s">
        <v>497</v>
      </c>
      <c r="F28" s="581"/>
      <c r="G28" s="595">
        <v>38450</v>
      </c>
      <c r="H28" s="596"/>
      <c r="I28" s="179" t="s">
        <v>535</v>
      </c>
      <c r="J28" s="597">
        <v>360</v>
      </c>
      <c r="K28" s="598"/>
      <c r="L28" s="599" t="s">
        <v>655</v>
      </c>
      <c r="M28" s="995"/>
      <c r="N28" s="997"/>
      <c r="O28" s="995"/>
      <c r="P28" s="1006"/>
      <c r="Q28" s="179" t="s">
        <v>535</v>
      </c>
      <c r="R28" s="597">
        <v>7760</v>
      </c>
      <c r="S28" s="600">
        <v>70</v>
      </c>
      <c r="T28" s="601" t="s">
        <v>535</v>
      </c>
      <c r="U28" s="602">
        <v>54350</v>
      </c>
      <c r="V28" s="178" t="s">
        <v>535</v>
      </c>
      <c r="W28" s="603">
        <v>540</v>
      </c>
      <c r="X28" s="604" t="s">
        <v>535</v>
      </c>
      <c r="Y28" s="605">
        <v>46590</v>
      </c>
      <c r="Z28" s="604" t="s">
        <v>547</v>
      </c>
      <c r="AA28" s="603">
        <v>460</v>
      </c>
      <c r="AB28" s="1010"/>
      <c r="AC28" s="1012"/>
      <c r="AD28" s="995"/>
      <c r="AE28" s="1001"/>
      <c r="AF28" s="995"/>
      <c r="AG28" s="997"/>
      <c r="AH28" s="995"/>
      <c r="AI28" s="999"/>
      <c r="AJ28" s="995"/>
      <c r="AK28" s="1008"/>
      <c r="AL28" s="995"/>
      <c r="AM28" s="1020"/>
      <c r="AN28" s="995"/>
      <c r="AO28" s="1022"/>
      <c r="AP28" s="995"/>
      <c r="AQ28" s="606">
        <v>30</v>
      </c>
      <c r="AR28" s="539"/>
      <c r="AS28" s="607">
        <v>0.98</v>
      </c>
      <c r="AT28" s="1023"/>
      <c r="AU28" s="1025"/>
      <c r="AV28" s="995"/>
      <c r="AW28" s="1014"/>
      <c r="AX28" s="995"/>
      <c r="AY28" s="1016"/>
      <c r="AZ28" s="995"/>
      <c r="BA28" s="1018"/>
    </row>
    <row r="29" spans="1:53" s="614" customFormat="1" ht="24" customHeight="1">
      <c r="A29" s="613" t="s">
        <v>538</v>
      </c>
      <c r="B29" s="990"/>
      <c r="C29" s="949" t="s">
        <v>682</v>
      </c>
      <c r="D29" s="1003" t="s">
        <v>654</v>
      </c>
      <c r="E29" s="185" t="s">
        <v>454</v>
      </c>
      <c r="F29" s="180"/>
      <c r="G29" s="582">
        <v>28900</v>
      </c>
      <c r="H29" s="583">
        <v>36660</v>
      </c>
      <c r="I29" s="179" t="s">
        <v>535</v>
      </c>
      <c r="J29" s="584">
        <v>270</v>
      </c>
      <c r="K29" s="585">
        <v>340</v>
      </c>
      <c r="L29" s="586" t="s">
        <v>655</v>
      </c>
      <c r="M29" s="995" t="s">
        <v>535</v>
      </c>
      <c r="N29" s="996">
        <v>620</v>
      </c>
      <c r="O29" s="995" t="s">
        <v>535</v>
      </c>
      <c r="P29" s="1005">
        <v>6</v>
      </c>
      <c r="Q29" s="179" t="s">
        <v>535</v>
      </c>
      <c r="R29" s="587">
        <v>7760</v>
      </c>
      <c r="S29" s="588">
        <v>70</v>
      </c>
      <c r="T29" s="589"/>
      <c r="U29" s="609"/>
      <c r="V29" s="178"/>
      <c r="W29" s="610"/>
      <c r="X29" s="178"/>
      <c r="Y29" s="546" t="s">
        <v>656</v>
      </c>
      <c r="Z29" s="178"/>
      <c r="AA29" s="591"/>
      <c r="AB29" s="1026" t="s">
        <v>535</v>
      </c>
      <c r="AC29" s="1011">
        <v>2580</v>
      </c>
      <c r="AD29" s="995" t="s">
        <v>535</v>
      </c>
      <c r="AE29" s="1000">
        <v>20</v>
      </c>
      <c r="AF29" s="995" t="s">
        <v>547</v>
      </c>
      <c r="AG29" s="996">
        <v>500</v>
      </c>
      <c r="AH29" s="995" t="s">
        <v>535</v>
      </c>
      <c r="AI29" s="998">
        <v>5</v>
      </c>
      <c r="AJ29" s="995" t="s">
        <v>547</v>
      </c>
      <c r="AK29" s="1007">
        <v>300</v>
      </c>
      <c r="AL29" s="995" t="s">
        <v>547</v>
      </c>
      <c r="AM29" s="1019">
        <v>3</v>
      </c>
      <c r="AN29" s="995" t="s">
        <v>547</v>
      </c>
      <c r="AO29" s="1021">
        <v>3160</v>
      </c>
      <c r="AP29" s="995" t="s">
        <v>537</v>
      </c>
      <c r="AQ29" s="592">
        <v>2580</v>
      </c>
      <c r="AR29" s="539"/>
      <c r="AS29" s="189" t="s">
        <v>657</v>
      </c>
      <c r="AT29" s="1023" t="s">
        <v>535</v>
      </c>
      <c r="AU29" s="1024">
        <v>480</v>
      </c>
      <c r="AV29" s="995" t="s">
        <v>535</v>
      </c>
      <c r="AW29" s="1013">
        <v>4</v>
      </c>
      <c r="AX29" s="995" t="s">
        <v>547</v>
      </c>
      <c r="AY29" s="1015">
        <v>50</v>
      </c>
      <c r="AZ29" s="995" t="s">
        <v>547</v>
      </c>
      <c r="BA29" s="1017">
        <v>1</v>
      </c>
    </row>
    <row r="30" spans="1:53" s="614" customFormat="1" ht="24" customHeight="1">
      <c r="A30" s="613" t="s">
        <v>536</v>
      </c>
      <c r="B30" s="990"/>
      <c r="C30" s="1002"/>
      <c r="D30" s="1004"/>
      <c r="E30" s="181" t="s">
        <v>497</v>
      </c>
      <c r="F30" s="180"/>
      <c r="G30" s="595">
        <v>36660</v>
      </c>
      <c r="H30" s="596"/>
      <c r="I30" s="179" t="s">
        <v>535</v>
      </c>
      <c r="J30" s="597">
        <v>340</v>
      </c>
      <c r="K30" s="598"/>
      <c r="L30" s="599" t="s">
        <v>655</v>
      </c>
      <c r="M30" s="995"/>
      <c r="N30" s="997"/>
      <c r="O30" s="995"/>
      <c r="P30" s="1006"/>
      <c r="Q30" s="179" t="s">
        <v>535</v>
      </c>
      <c r="R30" s="597">
        <v>7760</v>
      </c>
      <c r="S30" s="600">
        <v>70</v>
      </c>
      <c r="T30" s="601" t="s">
        <v>535</v>
      </c>
      <c r="U30" s="602">
        <v>54350</v>
      </c>
      <c r="V30" s="178" t="s">
        <v>535</v>
      </c>
      <c r="W30" s="603">
        <v>540</v>
      </c>
      <c r="X30" s="604" t="s">
        <v>535</v>
      </c>
      <c r="Y30" s="605">
        <v>46590</v>
      </c>
      <c r="Z30" s="604" t="s">
        <v>547</v>
      </c>
      <c r="AA30" s="603">
        <v>460</v>
      </c>
      <c r="AB30" s="1026"/>
      <c r="AC30" s="1012"/>
      <c r="AD30" s="995"/>
      <c r="AE30" s="1001"/>
      <c r="AF30" s="995"/>
      <c r="AG30" s="997"/>
      <c r="AH30" s="995"/>
      <c r="AI30" s="999"/>
      <c r="AJ30" s="995"/>
      <c r="AK30" s="1008"/>
      <c r="AL30" s="995"/>
      <c r="AM30" s="1020"/>
      <c r="AN30" s="995"/>
      <c r="AO30" s="1022"/>
      <c r="AP30" s="995"/>
      <c r="AQ30" s="606">
        <v>20</v>
      </c>
      <c r="AR30" s="539"/>
      <c r="AS30" s="607">
        <v>0.91</v>
      </c>
      <c r="AT30" s="1023"/>
      <c r="AU30" s="1025"/>
      <c r="AV30" s="995"/>
      <c r="AW30" s="1014"/>
      <c r="AX30" s="995"/>
      <c r="AY30" s="1016"/>
      <c r="AZ30" s="995"/>
      <c r="BA30" s="1018"/>
    </row>
    <row r="31" spans="1:53" s="612" customFormat="1" ht="24" customHeight="1">
      <c r="A31" s="611" t="s">
        <v>683</v>
      </c>
      <c r="B31" s="990"/>
      <c r="C31" s="991" t="s">
        <v>684</v>
      </c>
      <c r="D31" s="993" t="s">
        <v>654</v>
      </c>
      <c r="E31" s="580" t="s">
        <v>454</v>
      </c>
      <c r="F31" s="581"/>
      <c r="G31" s="582">
        <v>27610</v>
      </c>
      <c r="H31" s="583">
        <v>35370</v>
      </c>
      <c r="I31" s="179" t="s">
        <v>535</v>
      </c>
      <c r="J31" s="584">
        <v>250</v>
      </c>
      <c r="K31" s="585">
        <v>330</v>
      </c>
      <c r="L31" s="586" t="s">
        <v>655</v>
      </c>
      <c r="M31" s="995" t="s">
        <v>535</v>
      </c>
      <c r="N31" s="996">
        <v>530</v>
      </c>
      <c r="O31" s="995" t="s">
        <v>535</v>
      </c>
      <c r="P31" s="1005">
        <v>5</v>
      </c>
      <c r="Q31" s="179" t="s">
        <v>535</v>
      </c>
      <c r="R31" s="587">
        <v>7760</v>
      </c>
      <c r="S31" s="588">
        <v>70</v>
      </c>
      <c r="T31" s="589"/>
      <c r="U31" s="609"/>
      <c r="V31" s="178"/>
      <c r="W31" s="610"/>
      <c r="X31" s="178"/>
      <c r="Y31" s="546" t="s">
        <v>656</v>
      </c>
      <c r="Z31" s="178"/>
      <c r="AA31" s="591"/>
      <c r="AB31" s="1010" t="s">
        <v>535</v>
      </c>
      <c r="AC31" s="1011">
        <v>2210</v>
      </c>
      <c r="AD31" s="995" t="s">
        <v>535</v>
      </c>
      <c r="AE31" s="1000">
        <v>20</v>
      </c>
      <c r="AF31" s="995" t="s">
        <v>547</v>
      </c>
      <c r="AG31" s="996">
        <v>500</v>
      </c>
      <c r="AH31" s="995" t="s">
        <v>535</v>
      </c>
      <c r="AI31" s="998">
        <v>5</v>
      </c>
      <c r="AJ31" s="995" t="s">
        <v>547</v>
      </c>
      <c r="AK31" s="1007">
        <v>270</v>
      </c>
      <c r="AL31" s="995" t="s">
        <v>547</v>
      </c>
      <c r="AM31" s="1019">
        <v>2</v>
      </c>
      <c r="AN31" s="995" t="s">
        <v>547</v>
      </c>
      <c r="AO31" s="1021">
        <v>2810</v>
      </c>
      <c r="AP31" s="995" t="s">
        <v>537</v>
      </c>
      <c r="AQ31" s="592">
        <v>2210</v>
      </c>
      <c r="AR31" s="539"/>
      <c r="AS31" s="189" t="s">
        <v>657</v>
      </c>
      <c r="AT31" s="1023" t="s">
        <v>535</v>
      </c>
      <c r="AU31" s="1024">
        <v>410</v>
      </c>
      <c r="AV31" s="995" t="s">
        <v>535</v>
      </c>
      <c r="AW31" s="1013">
        <v>4</v>
      </c>
      <c r="AX31" s="995" t="s">
        <v>547</v>
      </c>
      <c r="AY31" s="1015">
        <v>40</v>
      </c>
      <c r="AZ31" s="995" t="s">
        <v>547</v>
      </c>
      <c r="BA31" s="1017">
        <v>1</v>
      </c>
    </row>
    <row r="32" spans="1:53" s="612" customFormat="1" ht="24" customHeight="1">
      <c r="A32" s="611" t="s">
        <v>685</v>
      </c>
      <c r="B32" s="990"/>
      <c r="C32" s="992"/>
      <c r="D32" s="994"/>
      <c r="E32" s="594" t="s">
        <v>497</v>
      </c>
      <c r="F32" s="581"/>
      <c r="G32" s="595">
        <v>35370</v>
      </c>
      <c r="H32" s="596"/>
      <c r="I32" s="179" t="s">
        <v>535</v>
      </c>
      <c r="J32" s="597">
        <v>330</v>
      </c>
      <c r="K32" s="598"/>
      <c r="L32" s="599" t="s">
        <v>655</v>
      </c>
      <c r="M32" s="995"/>
      <c r="N32" s="997"/>
      <c r="O32" s="995"/>
      <c r="P32" s="1006"/>
      <c r="Q32" s="179" t="s">
        <v>535</v>
      </c>
      <c r="R32" s="597">
        <v>7760</v>
      </c>
      <c r="S32" s="600">
        <v>70</v>
      </c>
      <c r="T32" s="601" t="s">
        <v>535</v>
      </c>
      <c r="U32" s="602">
        <v>54350</v>
      </c>
      <c r="V32" s="178" t="s">
        <v>535</v>
      </c>
      <c r="W32" s="603">
        <v>540</v>
      </c>
      <c r="X32" s="604" t="s">
        <v>535</v>
      </c>
      <c r="Y32" s="605">
        <v>46590</v>
      </c>
      <c r="Z32" s="604" t="s">
        <v>547</v>
      </c>
      <c r="AA32" s="603">
        <v>460</v>
      </c>
      <c r="AB32" s="1010"/>
      <c r="AC32" s="1012"/>
      <c r="AD32" s="995"/>
      <c r="AE32" s="1001"/>
      <c r="AF32" s="995"/>
      <c r="AG32" s="997"/>
      <c r="AH32" s="995"/>
      <c r="AI32" s="999"/>
      <c r="AJ32" s="995"/>
      <c r="AK32" s="1008"/>
      <c r="AL32" s="995"/>
      <c r="AM32" s="1020"/>
      <c r="AN32" s="995"/>
      <c r="AO32" s="1022"/>
      <c r="AP32" s="995"/>
      <c r="AQ32" s="606">
        <v>20</v>
      </c>
      <c r="AR32" s="539"/>
      <c r="AS32" s="607">
        <v>0.94</v>
      </c>
      <c r="AT32" s="1023"/>
      <c r="AU32" s="1025"/>
      <c r="AV32" s="995"/>
      <c r="AW32" s="1014"/>
      <c r="AX32" s="995"/>
      <c r="AY32" s="1016"/>
      <c r="AZ32" s="995"/>
      <c r="BA32" s="1018"/>
    </row>
    <row r="33" spans="1:53" s="614" customFormat="1" ht="24" customHeight="1">
      <c r="A33" s="613" t="s">
        <v>686</v>
      </c>
      <c r="B33" s="990"/>
      <c r="C33" s="949" t="s">
        <v>687</v>
      </c>
      <c r="D33" s="1003" t="s">
        <v>654</v>
      </c>
      <c r="E33" s="185" t="s">
        <v>454</v>
      </c>
      <c r="F33" s="180"/>
      <c r="G33" s="582">
        <v>26660</v>
      </c>
      <c r="H33" s="583">
        <v>34420</v>
      </c>
      <c r="I33" s="179" t="s">
        <v>535</v>
      </c>
      <c r="J33" s="584">
        <v>240</v>
      </c>
      <c r="K33" s="585">
        <v>320</v>
      </c>
      <c r="L33" s="586" t="s">
        <v>655</v>
      </c>
      <c r="M33" s="995" t="s">
        <v>535</v>
      </c>
      <c r="N33" s="996">
        <v>460</v>
      </c>
      <c r="O33" s="995" t="s">
        <v>535</v>
      </c>
      <c r="P33" s="1005">
        <v>4</v>
      </c>
      <c r="Q33" s="179" t="s">
        <v>535</v>
      </c>
      <c r="R33" s="587">
        <v>7760</v>
      </c>
      <c r="S33" s="588">
        <v>70</v>
      </c>
      <c r="T33" s="589"/>
      <c r="U33" s="609"/>
      <c r="V33" s="178"/>
      <c r="W33" s="610"/>
      <c r="X33" s="178"/>
      <c r="Y33" s="546" t="s">
        <v>656</v>
      </c>
      <c r="Z33" s="178"/>
      <c r="AA33" s="591"/>
      <c r="AB33" s="1026" t="s">
        <v>535</v>
      </c>
      <c r="AC33" s="1011">
        <v>1940</v>
      </c>
      <c r="AD33" s="995" t="s">
        <v>535</v>
      </c>
      <c r="AE33" s="1000">
        <v>10</v>
      </c>
      <c r="AF33" s="995" t="s">
        <v>547</v>
      </c>
      <c r="AG33" s="996">
        <v>500</v>
      </c>
      <c r="AH33" s="995" t="s">
        <v>535</v>
      </c>
      <c r="AI33" s="998">
        <v>5</v>
      </c>
      <c r="AJ33" s="995" t="s">
        <v>547</v>
      </c>
      <c r="AK33" s="1007">
        <v>250</v>
      </c>
      <c r="AL33" s="995" t="s">
        <v>547</v>
      </c>
      <c r="AM33" s="1019">
        <v>2</v>
      </c>
      <c r="AN33" s="995" t="s">
        <v>547</v>
      </c>
      <c r="AO33" s="1021">
        <v>2540</v>
      </c>
      <c r="AP33" s="995" t="s">
        <v>537</v>
      </c>
      <c r="AQ33" s="592">
        <v>1940</v>
      </c>
      <c r="AR33" s="539"/>
      <c r="AS33" s="189" t="s">
        <v>657</v>
      </c>
      <c r="AT33" s="1023" t="s">
        <v>535</v>
      </c>
      <c r="AU33" s="1024">
        <v>360</v>
      </c>
      <c r="AV33" s="995" t="s">
        <v>535</v>
      </c>
      <c r="AW33" s="1013">
        <v>3</v>
      </c>
      <c r="AX33" s="995" t="s">
        <v>547</v>
      </c>
      <c r="AY33" s="1015">
        <v>40</v>
      </c>
      <c r="AZ33" s="995" t="s">
        <v>547</v>
      </c>
      <c r="BA33" s="1017">
        <v>1</v>
      </c>
    </row>
    <row r="34" spans="1:53" s="614" customFormat="1" ht="24" customHeight="1">
      <c r="A34" s="613" t="s">
        <v>688</v>
      </c>
      <c r="B34" s="990"/>
      <c r="C34" s="1002"/>
      <c r="D34" s="1004"/>
      <c r="E34" s="181" t="s">
        <v>497</v>
      </c>
      <c r="F34" s="180"/>
      <c r="G34" s="595">
        <v>34420</v>
      </c>
      <c r="H34" s="596"/>
      <c r="I34" s="179" t="s">
        <v>535</v>
      </c>
      <c r="J34" s="597">
        <v>320</v>
      </c>
      <c r="K34" s="598"/>
      <c r="L34" s="599" t="s">
        <v>655</v>
      </c>
      <c r="M34" s="995"/>
      <c r="N34" s="997"/>
      <c r="O34" s="995"/>
      <c r="P34" s="1006"/>
      <c r="Q34" s="179" t="s">
        <v>535</v>
      </c>
      <c r="R34" s="597">
        <v>7760</v>
      </c>
      <c r="S34" s="600">
        <v>70</v>
      </c>
      <c r="T34" s="601" t="s">
        <v>535</v>
      </c>
      <c r="U34" s="602">
        <v>54350</v>
      </c>
      <c r="V34" s="178" t="s">
        <v>535</v>
      </c>
      <c r="W34" s="603">
        <v>540</v>
      </c>
      <c r="X34" s="604" t="s">
        <v>535</v>
      </c>
      <c r="Y34" s="605">
        <v>46590</v>
      </c>
      <c r="Z34" s="604" t="s">
        <v>547</v>
      </c>
      <c r="AA34" s="603">
        <v>460</v>
      </c>
      <c r="AB34" s="1026"/>
      <c r="AC34" s="1012"/>
      <c r="AD34" s="995"/>
      <c r="AE34" s="1001"/>
      <c r="AF34" s="995"/>
      <c r="AG34" s="997"/>
      <c r="AH34" s="995"/>
      <c r="AI34" s="999"/>
      <c r="AJ34" s="995"/>
      <c r="AK34" s="1008"/>
      <c r="AL34" s="995"/>
      <c r="AM34" s="1020"/>
      <c r="AN34" s="995"/>
      <c r="AO34" s="1022"/>
      <c r="AP34" s="995"/>
      <c r="AQ34" s="606">
        <v>10</v>
      </c>
      <c r="AR34" s="539"/>
      <c r="AS34" s="607">
        <v>0.98</v>
      </c>
      <c r="AT34" s="1023"/>
      <c r="AU34" s="1025"/>
      <c r="AV34" s="995"/>
      <c r="AW34" s="1014"/>
      <c r="AX34" s="995"/>
      <c r="AY34" s="1016"/>
      <c r="AZ34" s="995"/>
      <c r="BA34" s="1018"/>
    </row>
    <row r="35" spans="1:53" s="612" customFormat="1" ht="24" customHeight="1">
      <c r="A35" s="611" t="s">
        <v>689</v>
      </c>
      <c r="B35" s="990"/>
      <c r="C35" s="991" t="s">
        <v>690</v>
      </c>
      <c r="D35" s="993" t="s">
        <v>654</v>
      </c>
      <c r="E35" s="580" t="s">
        <v>454</v>
      </c>
      <c r="F35" s="581"/>
      <c r="G35" s="582">
        <v>25920</v>
      </c>
      <c r="H35" s="583">
        <v>33680</v>
      </c>
      <c r="I35" s="179" t="s">
        <v>535</v>
      </c>
      <c r="J35" s="584">
        <v>240</v>
      </c>
      <c r="K35" s="585">
        <v>310</v>
      </c>
      <c r="L35" s="586" t="s">
        <v>655</v>
      </c>
      <c r="M35" s="995" t="s">
        <v>535</v>
      </c>
      <c r="N35" s="996">
        <v>410</v>
      </c>
      <c r="O35" s="995" t="s">
        <v>535</v>
      </c>
      <c r="P35" s="1005">
        <v>4</v>
      </c>
      <c r="Q35" s="179" t="s">
        <v>535</v>
      </c>
      <c r="R35" s="587">
        <v>7760</v>
      </c>
      <c r="S35" s="588">
        <v>70</v>
      </c>
      <c r="T35" s="589"/>
      <c r="U35" s="609"/>
      <c r="V35" s="178"/>
      <c r="W35" s="610"/>
      <c r="X35" s="178"/>
      <c r="Y35" s="546" t="s">
        <v>656</v>
      </c>
      <c r="Z35" s="178"/>
      <c r="AA35" s="591"/>
      <c r="AB35" s="1010" t="s">
        <v>535</v>
      </c>
      <c r="AC35" s="1011">
        <v>1720</v>
      </c>
      <c r="AD35" s="995" t="s">
        <v>535</v>
      </c>
      <c r="AE35" s="1000">
        <v>10</v>
      </c>
      <c r="AF35" s="995" t="s">
        <v>547</v>
      </c>
      <c r="AG35" s="996">
        <v>500</v>
      </c>
      <c r="AH35" s="995" t="s">
        <v>535</v>
      </c>
      <c r="AI35" s="998">
        <v>5</v>
      </c>
      <c r="AJ35" s="995" t="s">
        <v>547</v>
      </c>
      <c r="AK35" s="1007">
        <v>220</v>
      </c>
      <c r="AL35" s="995" t="s">
        <v>547</v>
      </c>
      <c r="AM35" s="1019">
        <v>2</v>
      </c>
      <c r="AN35" s="995" t="s">
        <v>547</v>
      </c>
      <c r="AO35" s="1021">
        <v>2440</v>
      </c>
      <c r="AP35" s="995" t="s">
        <v>537</v>
      </c>
      <c r="AQ35" s="592">
        <v>1720</v>
      </c>
      <c r="AR35" s="539"/>
      <c r="AS35" s="189" t="s">
        <v>657</v>
      </c>
      <c r="AT35" s="1023" t="s">
        <v>535</v>
      </c>
      <c r="AU35" s="1024">
        <v>320</v>
      </c>
      <c r="AV35" s="995" t="s">
        <v>535</v>
      </c>
      <c r="AW35" s="1013">
        <v>3</v>
      </c>
      <c r="AX35" s="995" t="s">
        <v>547</v>
      </c>
      <c r="AY35" s="1015">
        <v>40</v>
      </c>
      <c r="AZ35" s="995" t="s">
        <v>547</v>
      </c>
      <c r="BA35" s="1017">
        <v>1</v>
      </c>
    </row>
    <row r="36" spans="1:53" s="612" customFormat="1" ht="24" customHeight="1">
      <c r="A36" s="611" t="s">
        <v>691</v>
      </c>
      <c r="B36" s="990"/>
      <c r="C36" s="992"/>
      <c r="D36" s="994"/>
      <c r="E36" s="594" t="s">
        <v>497</v>
      </c>
      <c r="F36" s="581"/>
      <c r="G36" s="595">
        <v>33680</v>
      </c>
      <c r="H36" s="596"/>
      <c r="I36" s="179" t="s">
        <v>535</v>
      </c>
      <c r="J36" s="597">
        <v>310</v>
      </c>
      <c r="K36" s="598"/>
      <c r="L36" s="599" t="s">
        <v>655</v>
      </c>
      <c r="M36" s="995"/>
      <c r="N36" s="997"/>
      <c r="O36" s="995"/>
      <c r="P36" s="1006"/>
      <c r="Q36" s="179" t="s">
        <v>535</v>
      </c>
      <c r="R36" s="597">
        <v>7760</v>
      </c>
      <c r="S36" s="600">
        <v>70</v>
      </c>
      <c r="T36" s="601" t="s">
        <v>535</v>
      </c>
      <c r="U36" s="602">
        <v>54350</v>
      </c>
      <c r="V36" s="178" t="s">
        <v>535</v>
      </c>
      <c r="W36" s="603">
        <v>540</v>
      </c>
      <c r="X36" s="604" t="s">
        <v>535</v>
      </c>
      <c r="Y36" s="605">
        <v>46590</v>
      </c>
      <c r="Z36" s="604" t="s">
        <v>547</v>
      </c>
      <c r="AA36" s="603">
        <v>460</v>
      </c>
      <c r="AB36" s="1010"/>
      <c r="AC36" s="1012"/>
      <c r="AD36" s="995"/>
      <c r="AE36" s="1001"/>
      <c r="AF36" s="995"/>
      <c r="AG36" s="997"/>
      <c r="AH36" s="995"/>
      <c r="AI36" s="999"/>
      <c r="AJ36" s="995"/>
      <c r="AK36" s="1008"/>
      <c r="AL36" s="995"/>
      <c r="AM36" s="1020"/>
      <c r="AN36" s="995"/>
      <c r="AO36" s="1022"/>
      <c r="AP36" s="995"/>
      <c r="AQ36" s="606">
        <v>10</v>
      </c>
      <c r="AR36" s="539"/>
      <c r="AS36" s="607">
        <v>0.98</v>
      </c>
      <c r="AT36" s="1023"/>
      <c r="AU36" s="1025"/>
      <c r="AV36" s="995"/>
      <c r="AW36" s="1014"/>
      <c r="AX36" s="995"/>
      <c r="AY36" s="1016"/>
      <c r="AZ36" s="995"/>
      <c r="BA36" s="1018"/>
    </row>
    <row r="37" spans="1:53" s="614" customFormat="1" ht="24" customHeight="1">
      <c r="A37" s="613" t="s">
        <v>692</v>
      </c>
      <c r="B37" s="990"/>
      <c r="C37" s="949" t="s">
        <v>693</v>
      </c>
      <c r="D37" s="1003" t="s">
        <v>654</v>
      </c>
      <c r="E37" s="185" t="s">
        <v>454</v>
      </c>
      <c r="F37" s="180"/>
      <c r="G37" s="582">
        <v>25330</v>
      </c>
      <c r="H37" s="583">
        <v>33090</v>
      </c>
      <c r="I37" s="179" t="s">
        <v>535</v>
      </c>
      <c r="J37" s="584">
        <v>230</v>
      </c>
      <c r="K37" s="585">
        <v>310</v>
      </c>
      <c r="L37" s="586" t="s">
        <v>655</v>
      </c>
      <c r="M37" s="995" t="s">
        <v>535</v>
      </c>
      <c r="N37" s="996">
        <v>370</v>
      </c>
      <c r="O37" s="995" t="s">
        <v>535</v>
      </c>
      <c r="P37" s="1005">
        <v>3</v>
      </c>
      <c r="Q37" s="179" t="s">
        <v>535</v>
      </c>
      <c r="R37" s="587">
        <v>7760</v>
      </c>
      <c r="S37" s="588">
        <v>70</v>
      </c>
      <c r="T37" s="589"/>
      <c r="U37" s="609"/>
      <c r="V37" s="178"/>
      <c r="W37" s="610"/>
      <c r="X37" s="178"/>
      <c r="Y37" s="546" t="s">
        <v>656</v>
      </c>
      <c r="Z37" s="178"/>
      <c r="AA37" s="591"/>
      <c r="AB37" s="1026" t="s">
        <v>535</v>
      </c>
      <c r="AC37" s="1011">
        <v>1550</v>
      </c>
      <c r="AD37" s="995" t="s">
        <v>535</v>
      </c>
      <c r="AE37" s="1000">
        <v>10</v>
      </c>
      <c r="AF37" s="995" t="s">
        <v>547</v>
      </c>
      <c r="AG37" s="996">
        <v>500</v>
      </c>
      <c r="AH37" s="995" t="s">
        <v>535</v>
      </c>
      <c r="AI37" s="998">
        <v>5</v>
      </c>
      <c r="AJ37" s="995" t="s">
        <v>547</v>
      </c>
      <c r="AK37" s="1007">
        <v>200</v>
      </c>
      <c r="AL37" s="995" t="s">
        <v>547</v>
      </c>
      <c r="AM37" s="1019">
        <v>2</v>
      </c>
      <c r="AN37" s="995" t="s">
        <v>547</v>
      </c>
      <c r="AO37" s="1021">
        <v>2360</v>
      </c>
      <c r="AP37" s="995" t="s">
        <v>537</v>
      </c>
      <c r="AQ37" s="592">
        <v>1550</v>
      </c>
      <c r="AR37" s="539"/>
      <c r="AS37" s="189" t="s">
        <v>657</v>
      </c>
      <c r="AT37" s="1023" t="s">
        <v>535</v>
      </c>
      <c r="AU37" s="1024">
        <v>280</v>
      </c>
      <c r="AV37" s="995" t="s">
        <v>535</v>
      </c>
      <c r="AW37" s="1013">
        <v>2</v>
      </c>
      <c r="AX37" s="995" t="s">
        <v>547</v>
      </c>
      <c r="AY37" s="1015">
        <v>30</v>
      </c>
      <c r="AZ37" s="995" t="s">
        <v>547</v>
      </c>
      <c r="BA37" s="1017">
        <v>1</v>
      </c>
    </row>
    <row r="38" spans="1:53" s="614" customFormat="1" ht="24" customHeight="1">
      <c r="A38" s="613" t="s">
        <v>694</v>
      </c>
      <c r="B38" s="990"/>
      <c r="C38" s="1002"/>
      <c r="D38" s="1004"/>
      <c r="E38" s="181" t="s">
        <v>497</v>
      </c>
      <c r="F38" s="180"/>
      <c r="G38" s="595">
        <v>33090</v>
      </c>
      <c r="H38" s="596"/>
      <c r="I38" s="179" t="s">
        <v>535</v>
      </c>
      <c r="J38" s="597">
        <v>310</v>
      </c>
      <c r="K38" s="598"/>
      <c r="L38" s="599" t="s">
        <v>655</v>
      </c>
      <c r="M38" s="995"/>
      <c r="N38" s="997"/>
      <c r="O38" s="995"/>
      <c r="P38" s="1006"/>
      <c r="Q38" s="179" t="s">
        <v>535</v>
      </c>
      <c r="R38" s="597">
        <v>7760</v>
      </c>
      <c r="S38" s="600">
        <v>70</v>
      </c>
      <c r="T38" s="601" t="s">
        <v>535</v>
      </c>
      <c r="U38" s="602">
        <v>54350</v>
      </c>
      <c r="V38" s="178" t="s">
        <v>535</v>
      </c>
      <c r="W38" s="603">
        <v>540</v>
      </c>
      <c r="X38" s="604" t="s">
        <v>535</v>
      </c>
      <c r="Y38" s="605">
        <v>46590</v>
      </c>
      <c r="Z38" s="604" t="s">
        <v>547</v>
      </c>
      <c r="AA38" s="603">
        <v>460</v>
      </c>
      <c r="AB38" s="1026"/>
      <c r="AC38" s="1012"/>
      <c r="AD38" s="995"/>
      <c r="AE38" s="1001"/>
      <c r="AF38" s="995"/>
      <c r="AG38" s="997"/>
      <c r="AH38" s="995"/>
      <c r="AI38" s="999"/>
      <c r="AJ38" s="995"/>
      <c r="AK38" s="1008"/>
      <c r="AL38" s="995"/>
      <c r="AM38" s="1020"/>
      <c r="AN38" s="995"/>
      <c r="AO38" s="1022"/>
      <c r="AP38" s="995"/>
      <c r="AQ38" s="606">
        <v>10</v>
      </c>
      <c r="AR38" s="539"/>
      <c r="AS38" s="607">
        <v>0.98</v>
      </c>
      <c r="AT38" s="1023"/>
      <c r="AU38" s="1025"/>
      <c r="AV38" s="995"/>
      <c r="AW38" s="1014"/>
      <c r="AX38" s="995"/>
      <c r="AY38" s="1016"/>
      <c r="AZ38" s="995"/>
      <c r="BA38" s="1018"/>
    </row>
    <row r="39" spans="1:53" s="612" customFormat="1" ht="24" customHeight="1">
      <c r="A39" s="611" t="s">
        <v>695</v>
      </c>
      <c r="B39" s="990"/>
      <c r="C39" s="991" t="s">
        <v>696</v>
      </c>
      <c r="D39" s="993" t="s">
        <v>654</v>
      </c>
      <c r="E39" s="580" t="s">
        <v>454</v>
      </c>
      <c r="F39" s="581"/>
      <c r="G39" s="582">
        <v>23430</v>
      </c>
      <c r="H39" s="583">
        <v>31190</v>
      </c>
      <c r="I39" s="179" t="s">
        <v>535</v>
      </c>
      <c r="J39" s="584">
        <v>210</v>
      </c>
      <c r="K39" s="585">
        <v>290</v>
      </c>
      <c r="L39" s="586" t="s">
        <v>655</v>
      </c>
      <c r="M39" s="995" t="s">
        <v>535</v>
      </c>
      <c r="N39" s="996">
        <v>330</v>
      </c>
      <c r="O39" s="995" t="s">
        <v>535</v>
      </c>
      <c r="P39" s="1005">
        <v>3</v>
      </c>
      <c r="Q39" s="179" t="s">
        <v>535</v>
      </c>
      <c r="R39" s="587">
        <v>7760</v>
      </c>
      <c r="S39" s="588">
        <v>70</v>
      </c>
      <c r="T39" s="589"/>
      <c r="U39" s="609"/>
      <c r="V39" s="178"/>
      <c r="W39" s="610"/>
      <c r="X39" s="178"/>
      <c r="Y39" s="546" t="s">
        <v>656</v>
      </c>
      <c r="Z39" s="178"/>
      <c r="AA39" s="591"/>
      <c r="AB39" s="1010" t="s">
        <v>535</v>
      </c>
      <c r="AC39" s="1011">
        <v>1410</v>
      </c>
      <c r="AD39" s="995" t="s">
        <v>535</v>
      </c>
      <c r="AE39" s="1000">
        <v>10</v>
      </c>
      <c r="AF39" s="995" t="s">
        <v>547</v>
      </c>
      <c r="AG39" s="996">
        <v>500</v>
      </c>
      <c r="AH39" s="995" t="s">
        <v>535</v>
      </c>
      <c r="AI39" s="998">
        <v>5</v>
      </c>
      <c r="AJ39" s="995" t="s">
        <v>547</v>
      </c>
      <c r="AK39" s="1007">
        <v>180</v>
      </c>
      <c r="AL39" s="995" t="s">
        <v>547</v>
      </c>
      <c r="AM39" s="1019">
        <v>1</v>
      </c>
      <c r="AN39" s="995" t="s">
        <v>547</v>
      </c>
      <c r="AO39" s="1021">
        <v>2150</v>
      </c>
      <c r="AP39" s="995" t="s">
        <v>537</v>
      </c>
      <c r="AQ39" s="592">
        <v>1410</v>
      </c>
      <c r="AR39" s="539"/>
      <c r="AS39" s="189" t="s">
        <v>657</v>
      </c>
      <c r="AT39" s="1023" t="s">
        <v>535</v>
      </c>
      <c r="AU39" s="1024">
        <v>260</v>
      </c>
      <c r="AV39" s="995" t="s">
        <v>535</v>
      </c>
      <c r="AW39" s="1013">
        <v>2</v>
      </c>
      <c r="AX39" s="995" t="s">
        <v>547</v>
      </c>
      <c r="AY39" s="1015">
        <v>30</v>
      </c>
      <c r="AZ39" s="995" t="s">
        <v>547</v>
      </c>
      <c r="BA39" s="1017">
        <v>1</v>
      </c>
    </row>
    <row r="40" spans="1:53" s="612" customFormat="1" ht="24" customHeight="1">
      <c r="A40" s="611" t="s">
        <v>697</v>
      </c>
      <c r="B40" s="990"/>
      <c r="C40" s="992"/>
      <c r="D40" s="994"/>
      <c r="E40" s="594" t="s">
        <v>497</v>
      </c>
      <c r="F40" s="581"/>
      <c r="G40" s="595">
        <v>31190</v>
      </c>
      <c r="H40" s="596"/>
      <c r="I40" s="179" t="s">
        <v>535</v>
      </c>
      <c r="J40" s="597">
        <v>290</v>
      </c>
      <c r="K40" s="598"/>
      <c r="L40" s="599" t="s">
        <v>655</v>
      </c>
      <c r="M40" s="995"/>
      <c r="N40" s="997"/>
      <c r="O40" s="995"/>
      <c r="P40" s="1006"/>
      <c r="Q40" s="179" t="s">
        <v>535</v>
      </c>
      <c r="R40" s="597">
        <v>7760</v>
      </c>
      <c r="S40" s="600">
        <v>70</v>
      </c>
      <c r="T40" s="601" t="s">
        <v>535</v>
      </c>
      <c r="U40" s="602">
        <v>54350</v>
      </c>
      <c r="V40" s="178" t="s">
        <v>535</v>
      </c>
      <c r="W40" s="603">
        <v>540</v>
      </c>
      <c r="X40" s="604" t="s">
        <v>535</v>
      </c>
      <c r="Y40" s="605">
        <v>46590</v>
      </c>
      <c r="Z40" s="604" t="s">
        <v>547</v>
      </c>
      <c r="AA40" s="603">
        <v>460</v>
      </c>
      <c r="AB40" s="1010"/>
      <c r="AC40" s="1012"/>
      <c r="AD40" s="995"/>
      <c r="AE40" s="1001"/>
      <c r="AF40" s="995"/>
      <c r="AG40" s="997"/>
      <c r="AH40" s="995"/>
      <c r="AI40" s="999"/>
      <c r="AJ40" s="995"/>
      <c r="AK40" s="1008"/>
      <c r="AL40" s="995"/>
      <c r="AM40" s="1020"/>
      <c r="AN40" s="995"/>
      <c r="AO40" s="1022"/>
      <c r="AP40" s="995"/>
      <c r="AQ40" s="606">
        <v>10</v>
      </c>
      <c r="AR40" s="539"/>
      <c r="AS40" s="615">
        <v>0.98</v>
      </c>
      <c r="AT40" s="1023"/>
      <c r="AU40" s="1025"/>
      <c r="AV40" s="995"/>
      <c r="AW40" s="1014"/>
      <c r="AX40" s="995"/>
      <c r="AY40" s="1016"/>
      <c r="AZ40" s="995"/>
      <c r="BA40" s="1018"/>
    </row>
    <row r="41" spans="1:53" ht="13.5" customHeight="1"/>
  </sheetData>
  <autoFilter ref="B4:AS5"/>
  <mergeCells count="532">
    <mergeCell ref="AV39:AV40"/>
    <mergeCell ref="AW39:AW40"/>
    <mergeCell ref="AX39:AX40"/>
    <mergeCell ref="AY39:AY40"/>
    <mergeCell ref="AZ39:AZ40"/>
    <mergeCell ref="BA39:BA40"/>
    <mergeCell ref="AM39:AM40"/>
    <mergeCell ref="AN39:AN40"/>
    <mergeCell ref="AO39:AO40"/>
    <mergeCell ref="AP39:AP40"/>
    <mergeCell ref="AT39:AT40"/>
    <mergeCell ref="AU39:AU40"/>
    <mergeCell ref="AG39:AG40"/>
    <mergeCell ref="AH39:AH40"/>
    <mergeCell ref="AI39:AI40"/>
    <mergeCell ref="AJ39:AJ40"/>
    <mergeCell ref="AK39:AK40"/>
    <mergeCell ref="AL39:AL40"/>
    <mergeCell ref="P39:P40"/>
    <mergeCell ref="AB39:AB40"/>
    <mergeCell ref="AC39:AC40"/>
    <mergeCell ref="AD39:AD40"/>
    <mergeCell ref="AE39:AE40"/>
    <mergeCell ref="AF39:AF40"/>
    <mergeCell ref="AW37:AW38"/>
    <mergeCell ref="AX37:AX38"/>
    <mergeCell ref="AY37:AY38"/>
    <mergeCell ref="AZ37:AZ38"/>
    <mergeCell ref="BA37:BA38"/>
    <mergeCell ref="C39:C40"/>
    <mergeCell ref="D39:D40"/>
    <mergeCell ref="M39:M40"/>
    <mergeCell ref="N39:N40"/>
    <mergeCell ref="O39:O40"/>
    <mergeCell ref="AN37:AN38"/>
    <mergeCell ref="AO37:AO38"/>
    <mergeCell ref="AP37:AP38"/>
    <mergeCell ref="AT37:AT38"/>
    <mergeCell ref="AU37:AU38"/>
    <mergeCell ref="AV37:AV38"/>
    <mergeCell ref="AH37:AH38"/>
    <mergeCell ref="AI37:AI38"/>
    <mergeCell ref="AJ37:AJ38"/>
    <mergeCell ref="AK37:AK38"/>
    <mergeCell ref="AL37:AL38"/>
    <mergeCell ref="AM37:AM38"/>
    <mergeCell ref="AB37:AB38"/>
    <mergeCell ref="AC37:AC38"/>
    <mergeCell ref="AD37:AD38"/>
    <mergeCell ref="AE37:AE38"/>
    <mergeCell ref="AF37:AF38"/>
    <mergeCell ref="AG37:AG38"/>
    <mergeCell ref="C37:C38"/>
    <mergeCell ref="D37:D38"/>
    <mergeCell ref="M37:M38"/>
    <mergeCell ref="N37:N38"/>
    <mergeCell ref="O37:O38"/>
    <mergeCell ref="P37:P38"/>
    <mergeCell ref="AV35:AV36"/>
    <mergeCell ref="AW35:AW36"/>
    <mergeCell ref="AX35:AX36"/>
    <mergeCell ref="AY35:AY36"/>
    <mergeCell ref="AZ35:AZ36"/>
    <mergeCell ref="BA35:BA36"/>
    <mergeCell ref="AM35:AM36"/>
    <mergeCell ref="AN35:AN36"/>
    <mergeCell ref="AO35:AO36"/>
    <mergeCell ref="AP35:AP36"/>
    <mergeCell ref="AT35:AT36"/>
    <mergeCell ref="AU35:AU36"/>
    <mergeCell ref="AG35:AG36"/>
    <mergeCell ref="AH35:AH36"/>
    <mergeCell ref="AI35:AI36"/>
    <mergeCell ref="AJ35:AJ36"/>
    <mergeCell ref="AK35:AK36"/>
    <mergeCell ref="AL35:AL36"/>
    <mergeCell ref="P35:P36"/>
    <mergeCell ref="AB35:AB36"/>
    <mergeCell ref="AC35:AC36"/>
    <mergeCell ref="AD35:AD36"/>
    <mergeCell ref="AE35:AE36"/>
    <mergeCell ref="AF35:AF36"/>
    <mergeCell ref="AW33:AW34"/>
    <mergeCell ref="AX33:AX34"/>
    <mergeCell ref="AY33:AY34"/>
    <mergeCell ref="AZ33:AZ34"/>
    <mergeCell ref="BA33:BA34"/>
    <mergeCell ref="C35:C36"/>
    <mergeCell ref="D35:D36"/>
    <mergeCell ref="M35:M36"/>
    <mergeCell ref="N35:N36"/>
    <mergeCell ref="O35:O36"/>
    <mergeCell ref="AN33:AN34"/>
    <mergeCell ref="AO33:AO34"/>
    <mergeCell ref="AP33:AP34"/>
    <mergeCell ref="AT33:AT34"/>
    <mergeCell ref="AU33:AU34"/>
    <mergeCell ref="AV33:AV34"/>
    <mergeCell ref="AH33:AH34"/>
    <mergeCell ref="AI33:AI34"/>
    <mergeCell ref="AJ33:AJ34"/>
    <mergeCell ref="AK33:AK34"/>
    <mergeCell ref="AL33:AL34"/>
    <mergeCell ref="AM33:AM34"/>
    <mergeCell ref="AB33:AB34"/>
    <mergeCell ref="AC33:AC34"/>
    <mergeCell ref="AD33:AD34"/>
    <mergeCell ref="AE33:AE34"/>
    <mergeCell ref="AF33:AF34"/>
    <mergeCell ref="AG33:AG34"/>
    <mergeCell ref="C33:C34"/>
    <mergeCell ref="D33:D34"/>
    <mergeCell ref="M33:M34"/>
    <mergeCell ref="N33:N34"/>
    <mergeCell ref="O33:O34"/>
    <mergeCell ref="P33:P34"/>
    <mergeCell ref="AV31:AV32"/>
    <mergeCell ref="AW31:AW32"/>
    <mergeCell ref="AX31:AX32"/>
    <mergeCell ref="AY31:AY32"/>
    <mergeCell ref="AZ31:AZ32"/>
    <mergeCell ref="BA31:BA32"/>
    <mergeCell ref="AM31:AM32"/>
    <mergeCell ref="AN31:AN32"/>
    <mergeCell ref="AO31:AO32"/>
    <mergeCell ref="AP31:AP32"/>
    <mergeCell ref="AT31:AT32"/>
    <mergeCell ref="AU31:AU32"/>
    <mergeCell ref="AG31:AG32"/>
    <mergeCell ref="AH31:AH32"/>
    <mergeCell ref="AI31:AI32"/>
    <mergeCell ref="AJ31:AJ32"/>
    <mergeCell ref="AK31:AK32"/>
    <mergeCell ref="AL31:AL32"/>
    <mergeCell ref="P31:P32"/>
    <mergeCell ref="AB31:AB32"/>
    <mergeCell ref="AC31:AC32"/>
    <mergeCell ref="AD31:AD32"/>
    <mergeCell ref="AE31:AE32"/>
    <mergeCell ref="AF31:AF32"/>
    <mergeCell ref="AW29:AW30"/>
    <mergeCell ref="AX29:AX30"/>
    <mergeCell ref="AY29:AY30"/>
    <mergeCell ref="AZ29:AZ30"/>
    <mergeCell ref="BA29:BA30"/>
    <mergeCell ref="C31:C32"/>
    <mergeCell ref="D31:D32"/>
    <mergeCell ref="M31:M32"/>
    <mergeCell ref="N31:N32"/>
    <mergeCell ref="O31:O32"/>
    <mergeCell ref="AN29:AN30"/>
    <mergeCell ref="AO29:AO30"/>
    <mergeCell ref="AP29:AP30"/>
    <mergeCell ref="AT29:AT30"/>
    <mergeCell ref="AU29:AU30"/>
    <mergeCell ref="AV29:AV30"/>
    <mergeCell ref="AH29:AH30"/>
    <mergeCell ref="AI29:AI30"/>
    <mergeCell ref="AJ29:AJ30"/>
    <mergeCell ref="AK29:AK30"/>
    <mergeCell ref="AL29:AL30"/>
    <mergeCell ref="AM29:AM30"/>
    <mergeCell ref="AB29:AB30"/>
    <mergeCell ref="AC29:AC30"/>
    <mergeCell ref="AD29:AD30"/>
    <mergeCell ref="AE29:AE30"/>
    <mergeCell ref="AF29:AF30"/>
    <mergeCell ref="AG29:AG30"/>
    <mergeCell ref="C29:C30"/>
    <mergeCell ref="D29:D30"/>
    <mergeCell ref="M29:M30"/>
    <mergeCell ref="N29:N30"/>
    <mergeCell ref="O29:O30"/>
    <mergeCell ref="P29:P30"/>
    <mergeCell ref="AV27:AV28"/>
    <mergeCell ref="AW27:AW28"/>
    <mergeCell ref="AX27:AX28"/>
    <mergeCell ref="AY27:AY28"/>
    <mergeCell ref="AZ27:AZ28"/>
    <mergeCell ref="BA27:BA28"/>
    <mergeCell ref="AM27:AM28"/>
    <mergeCell ref="AN27:AN28"/>
    <mergeCell ref="AO27:AO28"/>
    <mergeCell ref="AP27:AP28"/>
    <mergeCell ref="AT27:AT28"/>
    <mergeCell ref="AU27:AU28"/>
    <mergeCell ref="AG27:AG28"/>
    <mergeCell ref="AH27:AH28"/>
    <mergeCell ref="AI27:AI28"/>
    <mergeCell ref="AJ27:AJ28"/>
    <mergeCell ref="AK27:AK28"/>
    <mergeCell ref="AL27:AL28"/>
    <mergeCell ref="P27:P28"/>
    <mergeCell ref="AB27:AB28"/>
    <mergeCell ref="AC27:AC28"/>
    <mergeCell ref="AD27:AD28"/>
    <mergeCell ref="AE27:AE28"/>
    <mergeCell ref="AF27:AF28"/>
    <mergeCell ref="AW25:AW26"/>
    <mergeCell ref="AX25:AX26"/>
    <mergeCell ref="AY25:AY26"/>
    <mergeCell ref="AZ25:AZ26"/>
    <mergeCell ref="BA25:BA26"/>
    <mergeCell ref="C27:C28"/>
    <mergeCell ref="D27:D28"/>
    <mergeCell ref="M27:M28"/>
    <mergeCell ref="N27:N28"/>
    <mergeCell ref="O27:O28"/>
    <mergeCell ref="AN25:AN26"/>
    <mergeCell ref="AO25:AO26"/>
    <mergeCell ref="AP25:AP26"/>
    <mergeCell ref="AT25:AT26"/>
    <mergeCell ref="AU25:AU26"/>
    <mergeCell ref="AV25:AV26"/>
    <mergeCell ref="AH25:AH26"/>
    <mergeCell ref="AI25:AI26"/>
    <mergeCell ref="AJ25:AJ26"/>
    <mergeCell ref="AK25:AK26"/>
    <mergeCell ref="AL25:AL26"/>
    <mergeCell ref="AM25:AM26"/>
    <mergeCell ref="AB25:AB26"/>
    <mergeCell ref="AC25:AC26"/>
    <mergeCell ref="AD25:AD26"/>
    <mergeCell ref="AE25:AE26"/>
    <mergeCell ref="AF25:AF26"/>
    <mergeCell ref="AG25:AG26"/>
    <mergeCell ref="C25:C26"/>
    <mergeCell ref="D25:D26"/>
    <mergeCell ref="M25:M26"/>
    <mergeCell ref="N25:N26"/>
    <mergeCell ref="O25:O26"/>
    <mergeCell ref="P25:P26"/>
    <mergeCell ref="AV23:AV24"/>
    <mergeCell ref="AW23:AW24"/>
    <mergeCell ref="AX23:AX24"/>
    <mergeCell ref="AY23:AY24"/>
    <mergeCell ref="AZ23:AZ24"/>
    <mergeCell ref="BA23:BA24"/>
    <mergeCell ref="AM23:AM24"/>
    <mergeCell ref="AN23:AN24"/>
    <mergeCell ref="AO23:AO24"/>
    <mergeCell ref="AP23:AP24"/>
    <mergeCell ref="AT23:AT24"/>
    <mergeCell ref="AU23:AU24"/>
    <mergeCell ref="AG23:AG24"/>
    <mergeCell ref="AH23:AH24"/>
    <mergeCell ref="AI23:AI24"/>
    <mergeCell ref="AJ23:AJ24"/>
    <mergeCell ref="AK23:AK24"/>
    <mergeCell ref="AL23:AL24"/>
    <mergeCell ref="P23:P24"/>
    <mergeCell ref="AB23:AB24"/>
    <mergeCell ref="AC23:AC24"/>
    <mergeCell ref="AD23:AD24"/>
    <mergeCell ref="AE23:AE24"/>
    <mergeCell ref="AF23:AF24"/>
    <mergeCell ref="AW21:AW22"/>
    <mergeCell ref="AX21:AX22"/>
    <mergeCell ref="AY21:AY22"/>
    <mergeCell ref="AZ21:AZ22"/>
    <mergeCell ref="BA21:BA22"/>
    <mergeCell ref="C23:C24"/>
    <mergeCell ref="D23:D24"/>
    <mergeCell ref="M23:M24"/>
    <mergeCell ref="N23:N24"/>
    <mergeCell ref="O23:O24"/>
    <mergeCell ref="AN21:AN22"/>
    <mergeCell ref="AO21:AO22"/>
    <mergeCell ref="AP21:AP22"/>
    <mergeCell ref="AT21:AT22"/>
    <mergeCell ref="AU21:AU22"/>
    <mergeCell ref="AV21:AV22"/>
    <mergeCell ref="AH21:AH22"/>
    <mergeCell ref="AI21:AI22"/>
    <mergeCell ref="AJ21:AJ22"/>
    <mergeCell ref="AK21:AK22"/>
    <mergeCell ref="AL21:AL22"/>
    <mergeCell ref="AM21:AM22"/>
    <mergeCell ref="AB21:AB22"/>
    <mergeCell ref="AC21:AC22"/>
    <mergeCell ref="AD21:AD22"/>
    <mergeCell ref="AE21:AE22"/>
    <mergeCell ref="AF21:AF22"/>
    <mergeCell ref="AG21:AG22"/>
    <mergeCell ref="C21:C22"/>
    <mergeCell ref="D21:D22"/>
    <mergeCell ref="M21:M22"/>
    <mergeCell ref="N21:N22"/>
    <mergeCell ref="O21:O22"/>
    <mergeCell ref="P21:P22"/>
    <mergeCell ref="AV19:AV20"/>
    <mergeCell ref="AW19:AW20"/>
    <mergeCell ref="AX19:AX20"/>
    <mergeCell ref="AY19:AY20"/>
    <mergeCell ref="AZ19:AZ20"/>
    <mergeCell ref="BA19:BA20"/>
    <mergeCell ref="AM19:AM20"/>
    <mergeCell ref="AN19:AN20"/>
    <mergeCell ref="AO19:AO20"/>
    <mergeCell ref="AP19:AP20"/>
    <mergeCell ref="AT19:AT20"/>
    <mergeCell ref="AU19:AU20"/>
    <mergeCell ref="AG19:AG20"/>
    <mergeCell ref="AH19:AH20"/>
    <mergeCell ref="AI19:AI20"/>
    <mergeCell ref="AJ19:AJ20"/>
    <mergeCell ref="AK19:AK20"/>
    <mergeCell ref="AL19:AL20"/>
    <mergeCell ref="P19:P20"/>
    <mergeCell ref="AB19:AB20"/>
    <mergeCell ref="AC19:AC20"/>
    <mergeCell ref="AD19:AD20"/>
    <mergeCell ref="AE19:AE20"/>
    <mergeCell ref="AF19:AF20"/>
    <mergeCell ref="AW17:AW18"/>
    <mergeCell ref="AX17:AX18"/>
    <mergeCell ref="AY17:AY18"/>
    <mergeCell ref="AZ17:AZ18"/>
    <mergeCell ref="BA17:BA18"/>
    <mergeCell ref="C19:C20"/>
    <mergeCell ref="D19:D20"/>
    <mergeCell ref="M19:M20"/>
    <mergeCell ref="N19:N20"/>
    <mergeCell ref="O19:O20"/>
    <mergeCell ref="AN17:AN18"/>
    <mergeCell ref="AO17:AO18"/>
    <mergeCell ref="AP17:AP18"/>
    <mergeCell ref="AT17:AT18"/>
    <mergeCell ref="AU17:AU18"/>
    <mergeCell ref="AV17:AV18"/>
    <mergeCell ref="AH17:AH18"/>
    <mergeCell ref="AI17:AI18"/>
    <mergeCell ref="AJ17:AJ18"/>
    <mergeCell ref="AK17:AK18"/>
    <mergeCell ref="AL17:AL18"/>
    <mergeCell ref="AM17:AM18"/>
    <mergeCell ref="AB17:AB18"/>
    <mergeCell ref="AC17:AC18"/>
    <mergeCell ref="AD17:AD18"/>
    <mergeCell ref="AE17:AE18"/>
    <mergeCell ref="AF17:AF18"/>
    <mergeCell ref="AG17:AG18"/>
    <mergeCell ref="C17:C18"/>
    <mergeCell ref="D17:D18"/>
    <mergeCell ref="M17:M18"/>
    <mergeCell ref="N17:N18"/>
    <mergeCell ref="O17:O18"/>
    <mergeCell ref="P17:P18"/>
    <mergeCell ref="AV15:AV16"/>
    <mergeCell ref="AW15:AW16"/>
    <mergeCell ref="AX15:AX16"/>
    <mergeCell ref="AY15:AY16"/>
    <mergeCell ref="AZ15:AZ16"/>
    <mergeCell ref="BA15:BA16"/>
    <mergeCell ref="AM15:AM16"/>
    <mergeCell ref="AN15:AN16"/>
    <mergeCell ref="AO15:AO16"/>
    <mergeCell ref="AP15:AP16"/>
    <mergeCell ref="AT15:AT16"/>
    <mergeCell ref="AU15:AU16"/>
    <mergeCell ref="AH15:AH16"/>
    <mergeCell ref="AI15:AI16"/>
    <mergeCell ref="AJ15:AJ16"/>
    <mergeCell ref="AK15:AK16"/>
    <mergeCell ref="AL15:AL16"/>
    <mergeCell ref="P15:P16"/>
    <mergeCell ref="AB15:AB16"/>
    <mergeCell ref="AC15:AC16"/>
    <mergeCell ref="AD15:AD16"/>
    <mergeCell ref="AE15:AE16"/>
    <mergeCell ref="AF15:AF16"/>
    <mergeCell ref="AX13:AX14"/>
    <mergeCell ref="AY13:AY14"/>
    <mergeCell ref="AZ13:AZ14"/>
    <mergeCell ref="BA13:BA14"/>
    <mergeCell ref="C15:C16"/>
    <mergeCell ref="D15:D16"/>
    <mergeCell ref="M15:M16"/>
    <mergeCell ref="N15:N16"/>
    <mergeCell ref="O15:O16"/>
    <mergeCell ref="AN13:AN14"/>
    <mergeCell ref="AO13:AO14"/>
    <mergeCell ref="AP13:AP14"/>
    <mergeCell ref="AT13:AT14"/>
    <mergeCell ref="AU13:AU14"/>
    <mergeCell ref="AV13:AV14"/>
    <mergeCell ref="AH13:AH14"/>
    <mergeCell ref="AI13:AI14"/>
    <mergeCell ref="AJ13:AJ14"/>
    <mergeCell ref="AK13:AK14"/>
    <mergeCell ref="AL13:AL14"/>
    <mergeCell ref="AM13:AM14"/>
    <mergeCell ref="AB13:AB14"/>
    <mergeCell ref="AC13:AC14"/>
    <mergeCell ref="AG15:AG16"/>
    <mergeCell ref="AF13:AF14"/>
    <mergeCell ref="AG13:AG14"/>
    <mergeCell ref="C13:C14"/>
    <mergeCell ref="D13:D14"/>
    <mergeCell ref="M13:M14"/>
    <mergeCell ref="N13:N14"/>
    <mergeCell ref="O13:O14"/>
    <mergeCell ref="P13:P14"/>
    <mergeCell ref="AW13:AW14"/>
    <mergeCell ref="AV11:AV12"/>
    <mergeCell ref="AW11:AW12"/>
    <mergeCell ref="AX11:AX12"/>
    <mergeCell ref="AY11:AY12"/>
    <mergeCell ref="AZ11:AZ12"/>
    <mergeCell ref="BA11:BA12"/>
    <mergeCell ref="AM11:AM12"/>
    <mergeCell ref="AN11:AN12"/>
    <mergeCell ref="AO11:AO12"/>
    <mergeCell ref="AP11:AP12"/>
    <mergeCell ref="AT11:AT12"/>
    <mergeCell ref="AU11:AU12"/>
    <mergeCell ref="AJ11:AJ12"/>
    <mergeCell ref="AK11:AK12"/>
    <mergeCell ref="AL11:AL12"/>
    <mergeCell ref="P11:P12"/>
    <mergeCell ref="AB11:AB12"/>
    <mergeCell ref="AC11:AC12"/>
    <mergeCell ref="AD11:AD12"/>
    <mergeCell ref="AE11:AE12"/>
    <mergeCell ref="AF11:AF12"/>
    <mergeCell ref="AW9:AW10"/>
    <mergeCell ref="AX9:AX10"/>
    <mergeCell ref="AY9:AY10"/>
    <mergeCell ref="AZ9:AZ10"/>
    <mergeCell ref="BA9:BA10"/>
    <mergeCell ref="C11:C12"/>
    <mergeCell ref="D11:D12"/>
    <mergeCell ref="M11:M12"/>
    <mergeCell ref="N11:N12"/>
    <mergeCell ref="O11:O12"/>
    <mergeCell ref="AN9:AN10"/>
    <mergeCell ref="AO9:AO10"/>
    <mergeCell ref="AP9:AP10"/>
    <mergeCell ref="AT9:AT10"/>
    <mergeCell ref="AU9:AU10"/>
    <mergeCell ref="AV9:AV10"/>
    <mergeCell ref="AH9:AH10"/>
    <mergeCell ref="AI9:AI10"/>
    <mergeCell ref="AJ9:AJ10"/>
    <mergeCell ref="AK9:AK10"/>
    <mergeCell ref="AL9:AL10"/>
    <mergeCell ref="AM9:AM10"/>
    <mergeCell ref="AB9:AB10"/>
    <mergeCell ref="AC9:AC10"/>
    <mergeCell ref="AV7:AV8"/>
    <mergeCell ref="AW7:AW8"/>
    <mergeCell ref="AX7:AX8"/>
    <mergeCell ref="AY7:AY8"/>
    <mergeCell ref="AZ7:AZ8"/>
    <mergeCell ref="BA7:BA8"/>
    <mergeCell ref="AM7:AM8"/>
    <mergeCell ref="AN7:AN8"/>
    <mergeCell ref="AO7:AO8"/>
    <mergeCell ref="AP7:AP8"/>
    <mergeCell ref="AT7:AT8"/>
    <mergeCell ref="AU7:AU8"/>
    <mergeCell ref="AJ7:AJ8"/>
    <mergeCell ref="AK7:AK8"/>
    <mergeCell ref="AL7:AL8"/>
    <mergeCell ref="P7:P8"/>
    <mergeCell ref="AB7:AB8"/>
    <mergeCell ref="AC7:AC8"/>
    <mergeCell ref="AD7:AD8"/>
    <mergeCell ref="AE7:AE8"/>
    <mergeCell ref="AF7:AF8"/>
    <mergeCell ref="B7:B40"/>
    <mergeCell ref="C7:C8"/>
    <mergeCell ref="D7:D8"/>
    <mergeCell ref="M7:M8"/>
    <mergeCell ref="N7:N8"/>
    <mergeCell ref="O7:O8"/>
    <mergeCell ref="AG7:AG8"/>
    <mergeCell ref="AH7:AH8"/>
    <mergeCell ref="AI7:AI8"/>
    <mergeCell ref="AD9:AD10"/>
    <mergeCell ref="AE9:AE10"/>
    <mergeCell ref="AF9:AF10"/>
    <mergeCell ref="AG9:AG10"/>
    <mergeCell ref="C9:C10"/>
    <mergeCell ref="D9:D10"/>
    <mergeCell ref="M9:M10"/>
    <mergeCell ref="N9:N10"/>
    <mergeCell ref="O9:O10"/>
    <mergeCell ref="P9:P10"/>
    <mergeCell ref="AG11:AG12"/>
    <mergeCell ref="AH11:AH12"/>
    <mergeCell ref="AI11:AI12"/>
    <mergeCell ref="AD13:AD14"/>
    <mergeCell ref="AE13:AE14"/>
    <mergeCell ref="AW3:AW4"/>
    <mergeCell ref="BA3:BA4"/>
    <mergeCell ref="G5:H5"/>
    <mergeCell ref="J5:L5"/>
    <mergeCell ref="N5:P5"/>
    <mergeCell ref="R5:S5"/>
    <mergeCell ref="U5:W5"/>
    <mergeCell ref="Y5:AA5"/>
    <mergeCell ref="AC5:AE5"/>
    <mergeCell ref="P3:P4"/>
    <mergeCell ref="S3:S4"/>
    <mergeCell ref="W3:W4"/>
    <mergeCell ref="AA3:AA4"/>
    <mergeCell ref="AE3:AE4"/>
    <mergeCell ref="AI3:AI4"/>
    <mergeCell ref="AG5:AI5"/>
    <mergeCell ref="AK5:AM5"/>
    <mergeCell ref="AU5:AW5"/>
    <mergeCell ref="AY5:BA5"/>
    <mergeCell ref="AS1:AS2"/>
    <mergeCell ref="AU1:AW2"/>
    <mergeCell ref="AY1:BA2"/>
    <mergeCell ref="N1:P2"/>
    <mergeCell ref="R1:S2"/>
    <mergeCell ref="U1:W2"/>
    <mergeCell ref="Y1:AA2"/>
    <mergeCell ref="AC1:AE2"/>
    <mergeCell ref="AG1:AI2"/>
    <mergeCell ref="B1:B4"/>
    <mergeCell ref="C1:C4"/>
    <mergeCell ref="D1:D4"/>
    <mergeCell ref="E1:E4"/>
    <mergeCell ref="G1:H3"/>
    <mergeCell ref="J1:L2"/>
    <mergeCell ref="AK1:AM2"/>
    <mergeCell ref="AO1:AO2"/>
    <mergeCell ref="AQ1:AQ2"/>
    <mergeCell ref="AM3:AM4"/>
  </mergeCells>
  <phoneticPr fontId="16"/>
  <printOptions verticalCentered="1"/>
  <pageMargins left="0.39370078740157483" right="0.39370078740157483" top="0.78740157480314965" bottom="0.39370078740157483" header="0.39370078740157483" footer="0.15748031496062992"/>
  <pageSetup paperSize="9" scale="90"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52" man="1"/>
  </rowBreaks>
  <colBreaks count="3" manualBreakCount="3">
    <brk id="19" max="39" man="1"/>
    <brk id="31" max="39" man="1"/>
    <brk id="41"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A41"/>
  <sheetViews>
    <sheetView view="pageBreakPreview" topLeftCell="AL1" zoomScaleNormal="85" zoomScaleSheetLayoutView="100" workbookViewId="0">
      <selection activeCell="J15" sqref="J15:U15"/>
    </sheetView>
  </sheetViews>
  <sheetFormatPr defaultRowHeight="13.5"/>
  <cols>
    <col min="1" max="1" width="9" style="616"/>
    <col min="2" max="2" width="5.625" style="176" customWidth="1"/>
    <col min="3" max="3" width="8.375" style="176" customWidth="1"/>
    <col min="4" max="4" width="4.5" style="176" bestFit="1" customWidth="1"/>
    <col min="5" max="5" width="8.375" style="176" customWidth="1"/>
    <col min="6" max="6" width="2.25" style="175" customWidth="1"/>
    <col min="7" max="7" width="6.875" style="617" customWidth="1"/>
    <col min="8" max="8" width="8.125" style="618" customWidth="1"/>
    <col min="9" max="9" width="2.25" style="539" customWidth="1"/>
    <col min="10" max="10" width="6.25" style="173" customWidth="1"/>
    <col min="11" max="11" width="6.25" style="618" customWidth="1"/>
    <col min="12" max="12" width="6.625" style="619" customWidth="1"/>
    <col min="13" max="13" width="2.25" style="172" customWidth="1"/>
    <col min="14" max="14" width="5.5" style="620" customWidth="1"/>
    <col min="15" max="15" width="2.25" style="539" customWidth="1"/>
    <col min="16" max="16" width="9.25" style="621" customWidth="1"/>
    <col min="17" max="17" width="2.25" style="539" customWidth="1"/>
    <col min="18" max="18" width="6.25" style="617" customWidth="1"/>
    <col min="19" max="19" width="9.25" style="622" customWidth="1"/>
    <col min="20" max="20" width="2.25" style="172" customWidth="1"/>
    <col min="21" max="21" width="5.5" style="620" customWidth="1"/>
    <col min="22" max="22" width="2.25" style="539" customWidth="1"/>
    <col min="23" max="23" width="9.25" style="621" customWidth="1"/>
    <col min="24" max="24" width="2.25" style="172" customWidth="1"/>
    <col min="25" max="25" width="5.5" style="620" customWidth="1"/>
    <col min="26" max="26" width="2.25" style="539" customWidth="1"/>
    <col min="27" max="27" width="9.25" style="621" customWidth="1"/>
    <col min="28" max="28" width="2.25" style="172" customWidth="1"/>
    <col min="29" max="29" width="14.125" style="174" customWidth="1"/>
    <col min="30" max="30" width="2.25" style="539" customWidth="1"/>
    <col min="31" max="31" width="18.625" style="617" customWidth="1"/>
    <col min="32" max="32" width="2.25" style="619" customWidth="1"/>
    <col min="33" max="33" width="7.25" style="620" customWidth="1"/>
    <col min="34" max="34" width="2.25" style="539" customWidth="1"/>
    <col min="35" max="35" width="9.25" style="617" customWidth="1"/>
    <col min="36" max="36" width="2.25" style="173" customWidth="1"/>
    <col min="37" max="37" width="19.125" style="620" customWidth="1"/>
    <col min="38" max="38" width="2.25" style="539" customWidth="1"/>
    <col min="39" max="39" width="23.125" style="617" customWidth="1"/>
    <col min="40" max="40" width="2.25" style="617" customWidth="1"/>
    <col min="41" max="41" width="10.5" style="620" customWidth="1"/>
    <col min="42" max="42" width="2.25" style="173" customWidth="1"/>
    <col min="43" max="43" width="18.625" style="173" customWidth="1"/>
    <col min="44" max="44" width="2.25" style="172" customWidth="1"/>
    <col min="45" max="45" width="13.75" style="172" customWidth="1"/>
    <col min="46" max="46" width="1.75" style="616" customWidth="1"/>
    <col min="47" max="47" width="9" style="616"/>
    <col min="48" max="48" width="2.25" style="616" customWidth="1"/>
    <col min="49" max="49" width="9" style="616"/>
    <col min="50" max="50" width="2.25" style="173" customWidth="1"/>
    <col min="51" max="51" width="19.125" style="620" customWidth="1"/>
    <col min="52" max="52" width="2.25" style="539" customWidth="1"/>
    <col min="53" max="53" width="23.125" style="617" customWidth="1"/>
    <col min="54" max="16384" width="9" style="616"/>
  </cols>
  <sheetData>
    <row r="1" spans="1:53" s="194" customFormat="1" ht="21" customHeight="1">
      <c r="B1" s="949" t="s">
        <v>568</v>
      </c>
      <c r="C1" s="949" t="s">
        <v>481</v>
      </c>
      <c r="D1" s="949" t="s">
        <v>567</v>
      </c>
      <c r="E1" s="949" t="s">
        <v>566</v>
      </c>
      <c r="F1" s="541"/>
      <c r="G1" s="951" t="s">
        <v>564</v>
      </c>
      <c r="H1" s="952"/>
      <c r="I1" s="195"/>
      <c r="J1" s="955" t="s">
        <v>637</v>
      </c>
      <c r="K1" s="956"/>
      <c r="L1" s="957"/>
      <c r="M1" s="195"/>
      <c r="N1" s="955" t="s">
        <v>638</v>
      </c>
      <c r="O1" s="956"/>
      <c r="P1" s="957"/>
      <c r="Q1" s="195"/>
      <c r="R1" s="955" t="s">
        <v>565</v>
      </c>
      <c r="S1" s="957"/>
      <c r="T1" s="195"/>
      <c r="U1" s="951" t="s">
        <v>639</v>
      </c>
      <c r="V1" s="974"/>
      <c r="W1" s="952"/>
      <c r="X1" s="195"/>
      <c r="Y1" s="951" t="s">
        <v>640</v>
      </c>
      <c r="Z1" s="974"/>
      <c r="AA1" s="952"/>
      <c r="AB1" s="195"/>
      <c r="AC1" s="951" t="s">
        <v>641</v>
      </c>
      <c r="AD1" s="974"/>
      <c r="AE1" s="952"/>
      <c r="AF1" s="195"/>
      <c r="AG1" s="955" t="s">
        <v>642</v>
      </c>
      <c r="AH1" s="956"/>
      <c r="AI1" s="957"/>
      <c r="AJ1" s="195"/>
      <c r="AK1" s="961" t="s">
        <v>698</v>
      </c>
      <c r="AL1" s="962"/>
      <c r="AM1" s="963"/>
      <c r="AN1" s="195"/>
      <c r="AO1" s="949" t="s">
        <v>644</v>
      </c>
      <c r="AP1" s="195"/>
      <c r="AQ1" s="949" t="s">
        <v>645</v>
      </c>
      <c r="AR1" s="195"/>
      <c r="AS1" s="949" t="s">
        <v>646</v>
      </c>
      <c r="AT1" s="567"/>
      <c r="AU1" s="967" t="s">
        <v>620</v>
      </c>
      <c r="AV1" s="968"/>
      <c r="AW1" s="969"/>
      <c r="AX1" s="195"/>
      <c r="AY1" s="961" t="s">
        <v>647</v>
      </c>
      <c r="AZ1" s="962"/>
      <c r="BA1" s="963"/>
    </row>
    <row r="2" spans="1:53" s="194" customFormat="1" ht="36.75" customHeight="1">
      <c r="B2" s="950"/>
      <c r="C2" s="950"/>
      <c r="D2" s="950"/>
      <c r="E2" s="950"/>
      <c r="F2" s="541"/>
      <c r="G2" s="953"/>
      <c r="H2" s="954"/>
      <c r="I2" s="539"/>
      <c r="J2" s="958"/>
      <c r="K2" s="959"/>
      <c r="L2" s="960"/>
      <c r="M2" s="539"/>
      <c r="N2" s="958"/>
      <c r="O2" s="959"/>
      <c r="P2" s="960"/>
      <c r="Q2" s="539"/>
      <c r="R2" s="958"/>
      <c r="S2" s="960"/>
      <c r="T2" s="539"/>
      <c r="U2" s="953"/>
      <c r="V2" s="975"/>
      <c r="W2" s="954"/>
      <c r="X2" s="539"/>
      <c r="Y2" s="953"/>
      <c r="Z2" s="975"/>
      <c r="AA2" s="954"/>
      <c r="AB2" s="539"/>
      <c r="AC2" s="953"/>
      <c r="AD2" s="975"/>
      <c r="AE2" s="954"/>
      <c r="AF2" s="539"/>
      <c r="AG2" s="958"/>
      <c r="AH2" s="959"/>
      <c r="AI2" s="960"/>
      <c r="AJ2" s="195"/>
      <c r="AK2" s="964"/>
      <c r="AL2" s="965"/>
      <c r="AM2" s="966"/>
      <c r="AN2" s="195"/>
      <c r="AO2" s="950"/>
      <c r="AP2" s="195"/>
      <c r="AQ2" s="950"/>
      <c r="AR2" s="539"/>
      <c r="AS2" s="950"/>
      <c r="AT2" s="568"/>
      <c r="AU2" s="970"/>
      <c r="AV2" s="971"/>
      <c r="AW2" s="972"/>
      <c r="AX2" s="195"/>
      <c r="AY2" s="964"/>
      <c r="AZ2" s="965"/>
      <c r="BA2" s="966"/>
    </row>
    <row r="3" spans="1:53" s="186" customFormat="1" ht="13.5" customHeight="1">
      <c r="B3" s="950"/>
      <c r="C3" s="950"/>
      <c r="D3" s="950"/>
      <c r="E3" s="950"/>
      <c r="F3" s="543"/>
      <c r="G3" s="953"/>
      <c r="H3" s="954"/>
      <c r="I3" s="544"/>
      <c r="J3" s="191"/>
      <c r="K3" s="569"/>
      <c r="L3" s="570"/>
      <c r="M3" s="188"/>
      <c r="N3" s="183"/>
      <c r="O3" s="545"/>
      <c r="P3" s="983" t="s">
        <v>637</v>
      </c>
      <c r="Q3" s="544"/>
      <c r="R3" s="571"/>
      <c r="S3" s="985" t="s">
        <v>577</v>
      </c>
      <c r="T3" s="188"/>
      <c r="U3" s="183"/>
      <c r="V3" s="545"/>
      <c r="W3" s="983" t="s">
        <v>637</v>
      </c>
      <c r="X3" s="188"/>
      <c r="Y3" s="183"/>
      <c r="Z3" s="545"/>
      <c r="AA3" s="983" t="s">
        <v>637</v>
      </c>
      <c r="AB3" s="188"/>
      <c r="AC3" s="183"/>
      <c r="AD3" s="545"/>
      <c r="AE3" s="949" t="s">
        <v>637</v>
      </c>
      <c r="AF3" s="188"/>
      <c r="AG3" s="183"/>
      <c r="AH3" s="545"/>
      <c r="AI3" s="949" t="s">
        <v>637</v>
      </c>
      <c r="AJ3" s="192"/>
      <c r="AK3" s="183"/>
      <c r="AL3" s="545"/>
      <c r="AM3" s="949" t="s">
        <v>637</v>
      </c>
      <c r="AN3" s="192"/>
      <c r="AO3" s="182"/>
      <c r="AP3" s="192"/>
      <c r="AQ3" s="182"/>
      <c r="AR3" s="188"/>
      <c r="AS3" s="182"/>
      <c r="AT3" s="572"/>
      <c r="AU3" s="184"/>
      <c r="AV3" s="193"/>
      <c r="AW3" s="976" t="s">
        <v>637</v>
      </c>
      <c r="AX3" s="192"/>
      <c r="AY3" s="573"/>
      <c r="AZ3" s="545"/>
      <c r="BA3" s="1027" t="s">
        <v>637</v>
      </c>
    </row>
    <row r="4" spans="1:53" s="186" customFormat="1" ht="13.5" customHeight="1">
      <c r="B4" s="950"/>
      <c r="C4" s="950"/>
      <c r="D4" s="950"/>
      <c r="E4" s="950"/>
      <c r="F4" s="543"/>
      <c r="G4" s="191"/>
      <c r="H4" s="574" t="s">
        <v>562</v>
      </c>
      <c r="I4" s="179"/>
      <c r="J4" s="183"/>
      <c r="K4" s="575" t="s">
        <v>563</v>
      </c>
      <c r="L4" s="570"/>
      <c r="M4" s="188"/>
      <c r="N4" s="191"/>
      <c r="O4" s="179"/>
      <c r="P4" s="984"/>
      <c r="Q4" s="539"/>
      <c r="R4" s="183"/>
      <c r="S4" s="986"/>
      <c r="T4" s="188"/>
      <c r="U4" s="191"/>
      <c r="V4" s="179"/>
      <c r="W4" s="984"/>
      <c r="X4" s="188"/>
      <c r="Y4" s="191"/>
      <c r="Z4" s="179"/>
      <c r="AA4" s="984"/>
      <c r="AB4" s="188"/>
      <c r="AC4" s="191"/>
      <c r="AD4" s="179"/>
      <c r="AE4" s="950"/>
      <c r="AF4" s="188"/>
      <c r="AG4" s="191"/>
      <c r="AH4" s="179"/>
      <c r="AI4" s="950"/>
      <c r="AJ4" s="190"/>
      <c r="AK4" s="191"/>
      <c r="AL4" s="179"/>
      <c r="AM4" s="950"/>
      <c r="AN4" s="190"/>
      <c r="AO4" s="571"/>
      <c r="AP4" s="190"/>
      <c r="AQ4" s="571"/>
      <c r="AR4" s="188"/>
      <c r="AS4" s="571"/>
      <c r="AT4" s="572"/>
      <c r="AU4" s="187"/>
      <c r="AV4" s="540"/>
      <c r="AW4" s="977"/>
      <c r="AX4" s="190"/>
      <c r="AY4" s="576"/>
      <c r="AZ4" s="179"/>
      <c r="BA4" s="1028"/>
    </row>
    <row r="5" spans="1:53" s="186" customFormat="1" ht="13.5" customHeight="1">
      <c r="B5" s="542" t="s">
        <v>561</v>
      </c>
      <c r="C5" s="577" t="s">
        <v>560</v>
      </c>
      <c r="D5" s="542" t="s">
        <v>559</v>
      </c>
      <c r="E5" s="542" t="s">
        <v>558</v>
      </c>
      <c r="F5" s="544"/>
      <c r="G5" s="980" t="s">
        <v>648</v>
      </c>
      <c r="H5" s="981"/>
      <c r="I5" s="539"/>
      <c r="J5" s="980" t="s">
        <v>557</v>
      </c>
      <c r="K5" s="982"/>
      <c r="L5" s="981"/>
      <c r="M5" s="188"/>
      <c r="N5" s="980" t="s">
        <v>556</v>
      </c>
      <c r="O5" s="982"/>
      <c r="P5" s="981"/>
      <c r="Q5" s="539"/>
      <c r="R5" s="980" t="s">
        <v>555</v>
      </c>
      <c r="S5" s="981"/>
      <c r="T5" s="188"/>
      <c r="U5" s="980" t="s">
        <v>554</v>
      </c>
      <c r="V5" s="982"/>
      <c r="W5" s="981"/>
      <c r="X5" s="188"/>
      <c r="Y5" s="980" t="s">
        <v>649</v>
      </c>
      <c r="Z5" s="982"/>
      <c r="AA5" s="981"/>
      <c r="AB5" s="188"/>
      <c r="AC5" s="980" t="s">
        <v>552</v>
      </c>
      <c r="AD5" s="982"/>
      <c r="AE5" s="981"/>
      <c r="AF5" s="188"/>
      <c r="AG5" s="980" t="s">
        <v>551</v>
      </c>
      <c r="AH5" s="982"/>
      <c r="AI5" s="981"/>
      <c r="AJ5" s="190"/>
      <c r="AK5" s="980" t="s">
        <v>550</v>
      </c>
      <c r="AL5" s="982"/>
      <c r="AM5" s="981"/>
      <c r="AN5" s="190"/>
      <c r="AO5" s="177" t="s">
        <v>650</v>
      </c>
      <c r="AP5" s="190"/>
      <c r="AQ5" s="177" t="s">
        <v>650</v>
      </c>
      <c r="AR5" s="188"/>
      <c r="AS5" s="177" t="s">
        <v>549</v>
      </c>
      <c r="AT5" s="572"/>
      <c r="AU5" s="987" t="s">
        <v>553</v>
      </c>
      <c r="AV5" s="988"/>
      <c r="AW5" s="989"/>
      <c r="AX5" s="190"/>
      <c r="AY5" s="980" t="s">
        <v>651</v>
      </c>
      <c r="AZ5" s="982"/>
      <c r="BA5" s="981"/>
    </row>
    <row r="6" spans="1:53" s="186" customFormat="1" ht="13.5" customHeight="1">
      <c r="A6" s="186">
        <v>1</v>
      </c>
      <c r="B6" s="542">
        <v>2</v>
      </c>
      <c r="C6" s="186">
        <v>3</v>
      </c>
      <c r="D6" s="542">
        <v>4</v>
      </c>
      <c r="E6" s="186">
        <v>5</v>
      </c>
      <c r="F6" s="542">
        <v>6</v>
      </c>
      <c r="G6" s="186">
        <v>7</v>
      </c>
      <c r="H6" s="542">
        <v>8</v>
      </c>
      <c r="I6" s="186">
        <v>9</v>
      </c>
      <c r="J6" s="542">
        <v>10</v>
      </c>
      <c r="K6" s="186">
        <v>11</v>
      </c>
      <c r="L6" s="542">
        <v>12</v>
      </c>
      <c r="M6" s="186">
        <v>13</v>
      </c>
      <c r="N6" s="542">
        <v>14</v>
      </c>
      <c r="O6" s="186">
        <v>15</v>
      </c>
      <c r="P6" s="542">
        <v>16</v>
      </c>
      <c r="Q6" s="186">
        <v>17</v>
      </c>
      <c r="R6" s="542">
        <v>18</v>
      </c>
      <c r="S6" s="186">
        <v>19</v>
      </c>
      <c r="T6" s="542">
        <v>20</v>
      </c>
      <c r="U6" s="186">
        <v>21</v>
      </c>
      <c r="V6" s="542">
        <v>22</v>
      </c>
      <c r="W6" s="186">
        <v>23</v>
      </c>
      <c r="X6" s="542">
        <v>24</v>
      </c>
      <c r="Y6" s="186">
        <v>25</v>
      </c>
      <c r="Z6" s="542">
        <v>26</v>
      </c>
      <c r="AA6" s="186">
        <v>27</v>
      </c>
      <c r="AB6" s="542">
        <v>28</v>
      </c>
      <c r="AC6" s="186">
        <v>29</v>
      </c>
      <c r="AD6" s="542">
        <v>30</v>
      </c>
      <c r="AE6" s="186">
        <v>31</v>
      </c>
      <c r="AF6" s="542">
        <v>32</v>
      </c>
      <c r="AG6" s="186">
        <v>33</v>
      </c>
      <c r="AH6" s="542">
        <v>34</v>
      </c>
      <c r="AI6" s="186">
        <v>35</v>
      </c>
      <c r="AJ6" s="542">
        <v>36</v>
      </c>
      <c r="AK6" s="186">
        <v>37</v>
      </c>
      <c r="AL6" s="542">
        <v>38</v>
      </c>
      <c r="AM6" s="186">
        <v>39</v>
      </c>
      <c r="AN6" s="542">
        <v>40</v>
      </c>
      <c r="AO6" s="186">
        <v>41</v>
      </c>
      <c r="AP6" s="542">
        <v>42</v>
      </c>
      <c r="AQ6" s="186">
        <v>43</v>
      </c>
      <c r="AR6" s="542">
        <v>44</v>
      </c>
      <c r="AS6" s="186">
        <v>45</v>
      </c>
      <c r="AT6" s="186">
        <v>46</v>
      </c>
      <c r="AU6" s="186">
        <v>47</v>
      </c>
      <c r="AV6" s="186">
        <v>48</v>
      </c>
      <c r="AW6" s="186">
        <v>49</v>
      </c>
      <c r="AX6" s="542">
        <v>50</v>
      </c>
      <c r="AY6" s="578">
        <v>51</v>
      </c>
      <c r="AZ6" s="542">
        <v>52</v>
      </c>
      <c r="BA6" s="578">
        <v>53</v>
      </c>
    </row>
    <row r="7" spans="1:53" s="593" customFormat="1" ht="24" customHeight="1">
      <c r="A7" s="579" t="s">
        <v>652</v>
      </c>
      <c r="B7" s="990" t="s">
        <v>548</v>
      </c>
      <c r="C7" s="991" t="s">
        <v>653</v>
      </c>
      <c r="D7" s="993" t="s">
        <v>654</v>
      </c>
      <c r="E7" s="580" t="s">
        <v>454</v>
      </c>
      <c r="F7" s="581"/>
      <c r="G7" s="582">
        <v>111040</v>
      </c>
      <c r="H7" s="583">
        <v>118760</v>
      </c>
      <c r="I7" s="179" t="s">
        <v>535</v>
      </c>
      <c r="J7" s="584">
        <v>1090</v>
      </c>
      <c r="K7" s="585">
        <v>1160</v>
      </c>
      <c r="L7" s="586" t="s">
        <v>655</v>
      </c>
      <c r="M7" s="995" t="s">
        <v>535</v>
      </c>
      <c r="N7" s="996">
        <v>7440</v>
      </c>
      <c r="O7" s="995" t="s">
        <v>535</v>
      </c>
      <c r="P7" s="1005">
        <v>70</v>
      </c>
      <c r="Q7" s="179" t="s">
        <v>535</v>
      </c>
      <c r="R7" s="587">
        <v>7720</v>
      </c>
      <c r="S7" s="588">
        <v>70</v>
      </c>
      <c r="T7" s="589"/>
      <c r="U7" s="546"/>
      <c r="V7" s="178"/>
      <c r="W7" s="590"/>
      <c r="X7" s="178"/>
      <c r="Y7" s="546" t="s">
        <v>656</v>
      </c>
      <c r="Z7" s="178"/>
      <c r="AA7" s="623"/>
      <c r="AB7" s="1026" t="s">
        <v>535</v>
      </c>
      <c r="AC7" s="1011">
        <v>30900</v>
      </c>
      <c r="AD7" s="995" t="s">
        <v>535</v>
      </c>
      <c r="AE7" s="1000">
        <v>300</v>
      </c>
      <c r="AF7" s="995" t="s">
        <v>547</v>
      </c>
      <c r="AG7" s="996">
        <v>3640</v>
      </c>
      <c r="AH7" s="995" t="s">
        <v>535</v>
      </c>
      <c r="AI7" s="998">
        <v>30</v>
      </c>
      <c r="AJ7" s="995" t="s">
        <v>547</v>
      </c>
      <c r="AK7" s="1007">
        <v>2730</v>
      </c>
      <c r="AL7" s="995" t="s">
        <v>547</v>
      </c>
      <c r="AM7" s="1019">
        <v>20</v>
      </c>
      <c r="AN7" s="995" t="s">
        <v>547</v>
      </c>
      <c r="AO7" s="1021">
        <v>27330</v>
      </c>
      <c r="AP7" s="986" t="s">
        <v>547</v>
      </c>
      <c r="AQ7" s="592">
        <v>30900</v>
      </c>
      <c r="AR7" s="188"/>
      <c r="AS7" s="189" t="s">
        <v>699</v>
      </c>
      <c r="AT7" s="1023" t="s">
        <v>535</v>
      </c>
      <c r="AU7" s="1024">
        <v>5780</v>
      </c>
      <c r="AV7" s="995" t="s">
        <v>535</v>
      </c>
      <c r="AW7" s="1013">
        <v>50</v>
      </c>
      <c r="AX7" s="995" t="s">
        <v>547</v>
      </c>
      <c r="AY7" s="1015">
        <v>480</v>
      </c>
      <c r="AZ7" s="995" t="s">
        <v>547</v>
      </c>
      <c r="BA7" s="1017">
        <v>4</v>
      </c>
    </row>
    <row r="8" spans="1:53" s="593" customFormat="1" ht="24" customHeight="1">
      <c r="A8" s="579" t="s">
        <v>658</v>
      </c>
      <c r="B8" s="990"/>
      <c r="C8" s="992"/>
      <c r="D8" s="994"/>
      <c r="E8" s="594" t="s">
        <v>497</v>
      </c>
      <c r="F8" s="581"/>
      <c r="G8" s="595">
        <v>118760</v>
      </c>
      <c r="H8" s="596"/>
      <c r="I8" s="179" t="s">
        <v>535</v>
      </c>
      <c r="J8" s="597">
        <v>1160</v>
      </c>
      <c r="K8" s="598"/>
      <c r="L8" s="599" t="s">
        <v>655</v>
      </c>
      <c r="M8" s="995"/>
      <c r="N8" s="997"/>
      <c r="O8" s="995"/>
      <c r="P8" s="1006"/>
      <c r="Q8" s="179" t="s">
        <v>535</v>
      </c>
      <c r="R8" s="597">
        <v>7720</v>
      </c>
      <c r="S8" s="600">
        <v>70</v>
      </c>
      <c r="T8" s="601" t="s">
        <v>535</v>
      </c>
      <c r="U8" s="602">
        <v>54070</v>
      </c>
      <c r="V8" s="178" t="s">
        <v>535</v>
      </c>
      <c r="W8" s="603">
        <v>540</v>
      </c>
      <c r="X8" s="604" t="s">
        <v>535</v>
      </c>
      <c r="Y8" s="605">
        <v>46350</v>
      </c>
      <c r="Z8" s="604" t="s">
        <v>547</v>
      </c>
      <c r="AA8" s="603">
        <v>460</v>
      </c>
      <c r="AB8" s="995"/>
      <c r="AC8" s="1012"/>
      <c r="AD8" s="995"/>
      <c r="AE8" s="1001"/>
      <c r="AF8" s="995"/>
      <c r="AG8" s="997"/>
      <c r="AH8" s="995"/>
      <c r="AI8" s="999"/>
      <c r="AJ8" s="995"/>
      <c r="AK8" s="1008"/>
      <c r="AL8" s="995"/>
      <c r="AM8" s="1020"/>
      <c r="AN8" s="995"/>
      <c r="AO8" s="1022"/>
      <c r="AP8" s="986"/>
      <c r="AQ8" s="606">
        <v>300</v>
      </c>
      <c r="AR8" s="188"/>
      <c r="AS8" s="607">
        <v>0.63</v>
      </c>
      <c r="AT8" s="1023"/>
      <c r="AU8" s="1025"/>
      <c r="AV8" s="995"/>
      <c r="AW8" s="1014"/>
      <c r="AX8" s="995"/>
      <c r="AY8" s="1016"/>
      <c r="AZ8" s="995"/>
      <c r="BA8" s="1018"/>
    </row>
    <row r="9" spans="1:53" s="578" customFormat="1" ht="24" customHeight="1">
      <c r="A9" s="608" t="s">
        <v>659</v>
      </c>
      <c r="B9" s="990"/>
      <c r="C9" s="949" t="s">
        <v>660</v>
      </c>
      <c r="D9" s="1003" t="s">
        <v>654</v>
      </c>
      <c r="E9" s="185" t="s">
        <v>454</v>
      </c>
      <c r="F9" s="180"/>
      <c r="G9" s="582">
        <v>68390</v>
      </c>
      <c r="H9" s="583">
        <v>76110</v>
      </c>
      <c r="I9" s="179" t="s">
        <v>535</v>
      </c>
      <c r="J9" s="584">
        <v>660</v>
      </c>
      <c r="K9" s="585">
        <v>740</v>
      </c>
      <c r="L9" s="586" t="s">
        <v>655</v>
      </c>
      <c r="M9" s="995" t="s">
        <v>535</v>
      </c>
      <c r="N9" s="996">
        <v>4460</v>
      </c>
      <c r="O9" s="995" t="s">
        <v>535</v>
      </c>
      <c r="P9" s="1005">
        <v>40</v>
      </c>
      <c r="Q9" s="179" t="s">
        <v>535</v>
      </c>
      <c r="R9" s="587">
        <v>7720</v>
      </c>
      <c r="S9" s="588">
        <v>70</v>
      </c>
      <c r="T9" s="589"/>
      <c r="U9" s="546"/>
      <c r="V9" s="178"/>
      <c r="W9" s="590"/>
      <c r="X9" s="178"/>
      <c r="Y9" s="546" t="s">
        <v>656</v>
      </c>
      <c r="Z9" s="178"/>
      <c r="AA9" s="623"/>
      <c r="AB9" s="1026" t="s">
        <v>535</v>
      </c>
      <c r="AC9" s="1011">
        <v>18540</v>
      </c>
      <c r="AD9" s="995" t="s">
        <v>535</v>
      </c>
      <c r="AE9" s="1000">
        <v>180</v>
      </c>
      <c r="AF9" s="995" t="s">
        <v>547</v>
      </c>
      <c r="AG9" s="996">
        <v>2490</v>
      </c>
      <c r="AH9" s="995" t="s">
        <v>535</v>
      </c>
      <c r="AI9" s="998">
        <v>20</v>
      </c>
      <c r="AJ9" s="995" t="s">
        <v>547</v>
      </c>
      <c r="AK9" s="1007">
        <v>1630</v>
      </c>
      <c r="AL9" s="995" t="s">
        <v>547</v>
      </c>
      <c r="AM9" s="1019">
        <v>10</v>
      </c>
      <c r="AN9" s="995" t="s">
        <v>547</v>
      </c>
      <c r="AO9" s="1021">
        <v>16800</v>
      </c>
      <c r="AP9" s="986" t="s">
        <v>547</v>
      </c>
      <c r="AQ9" s="592">
        <v>18540</v>
      </c>
      <c r="AR9" s="188"/>
      <c r="AS9" s="189" t="s">
        <v>699</v>
      </c>
      <c r="AT9" s="1023" t="s">
        <v>535</v>
      </c>
      <c r="AU9" s="1024">
        <v>3470</v>
      </c>
      <c r="AV9" s="995" t="s">
        <v>535</v>
      </c>
      <c r="AW9" s="1013">
        <v>30</v>
      </c>
      <c r="AX9" s="995" t="s">
        <v>547</v>
      </c>
      <c r="AY9" s="1015">
        <v>290</v>
      </c>
      <c r="AZ9" s="995" t="s">
        <v>547</v>
      </c>
      <c r="BA9" s="1017">
        <v>2</v>
      </c>
    </row>
    <row r="10" spans="1:53" s="578" customFormat="1" ht="24" customHeight="1">
      <c r="A10" s="608" t="s">
        <v>661</v>
      </c>
      <c r="B10" s="990"/>
      <c r="C10" s="1002"/>
      <c r="D10" s="1004"/>
      <c r="E10" s="181" t="s">
        <v>497</v>
      </c>
      <c r="F10" s="180"/>
      <c r="G10" s="595">
        <v>76110</v>
      </c>
      <c r="H10" s="596"/>
      <c r="I10" s="179" t="s">
        <v>535</v>
      </c>
      <c r="J10" s="597">
        <v>740</v>
      </c>
      <c r="K10" s="598"/>
      <c r="L10" s="599" t="s">
        <v>655</v>
      </c>
      <c r="M10" s="995"/>
      <c r="N10" s="997"/>
      <c r="O10" s="995"/>
      <c r="P10" s="1006"/>
      <c r="Q10" s="179" t="s">
        <v>535</v>
      </c>
      <c r="R10" s="597">
        <v>7720</v>
      </c>
      <c r="S10" s="600">
        <v>70</v>
      </c>
      <c r="T10" s="601" t="s">
        <v>535</v>
      </c>
      <c r="U10" s="602">
        <v>54070</v>
      </c>
      <c r="V10" s="178" t="s">
        <v>535</v>
      </c>
      <c r="W10" s="603">
        <v>540</v>
      </c>
      <c r="X10" s="604" t="s">
        <v>535</v>
      </c>
      <c r="Y10" s="605">
        <v>46350</v>
      </c>
      <c r="Z10" s="604" t="s">
        <v>547</v>
      </c>
      <c r="AA10" s="603">
        <v>460</v>
      </c>
      <c r="AB10" s="995"/>
      <c r="AC10" s="1012"/>
      <c r="AD10" s="995"/>
      <c r="AE10" s="1001"/>
      <c r="AF10" s="995"/>
      <c r="AG10" s="997"/>
      <c r="AH10" s="995"/>
      <c r="AI10" s="999"/>
      <c r="AJ10" s="995"/>
      <c r="AK10" s="1008"/>
      <c r="AL10" s="995"/>
      <c r="AM10" s="1020"/>
      <c r="AN10" s="995"/>
      <c r="AO10" s="1022"/>
      <c r="AP10" s="986"/>
      <c r="AQ10" s="606">
        <v>180</v>
      </c>
      <c r="AR10" s="188"/>
      <c r="AS10" s="607">
        <v>0.75</v>
      </c>
      <c r="AT10" s="1023"/>
      <c r="AU10" s="1025"/>
      <c r="AV10" s="995"/>
      <c r="AW10" s="1014"/>
      <c r="AX10" s="995"/>
      <c r="AY10" s="1016"/>
      <c r="AZ10" s="995"/>
      <c r="BA10" s="1018"/>
    </row>
    <row r="11" spans="1:53" s="593" customFormat="1" ht="24" customHeight="1">
      <c r="A11" s="579" t="s">
        <v>662</v>
      </c>
      <c r="B11" s="990"/>
      <c r="C11" s="991" t="s">
        <v>663</v>
      </c>
      <c r="D11" s="993" t="s">
        <v>654</v>
      </c>
      <c r="E11" s="580" t="s">
        <v>454</v>
      </c>
      <c r="F11" s="581"/>
      <c r="G11" s="582">
        <v>50110</v>
      </c>
      <c r="H11" s="583">
        <v>57830</v>
      </c>
      <c r="I11" s="179" t="s">
        <v>535</v>
      </c>
      <c r="J11" s="584">
        <v>480</v>
      </c>
      <c r="K11" s="585">
        <v>560</v>
      </c>
      <c r="L11" s="586" t="s">
        <v>655</v>
      </c>
      <c r="M11" s="995" t="s">
        <v>535</v>
      </c>
      <c r="N11" s="996">
        <v>3180</v>
      </c>
      <c r="O11" s="995" t="s">
        <v>535</v>
      </c>
      <c r="P11" s="1005">
        <v>30</v>
      </c>
      <c r="Q11" s="179" t="s">
        <v>535</v>
      </c>
      <c r="R11" s="587">
        <v>7720</v>
      </c>
      <c r="S11" s="588">
        <v>70</v>
      </c>
      <c r="T11" s="589"/>
      <c r="U11" s="546"/>
      <c r="V11" s="178"/>
      <c r="W11" s="590"/>
      <c r="X11" s="178"/>
      <c r="Y11" s="546" t="s">
        <v>656</v>
      </c>
      <c r="Z11" s="178"/>
      <c r="AA11" s="623"/>
      <c r="AB11" s="1026" t="s">
        <v>535</v>
      </c>
      <c r="AC11" s="1011">
        <v>13240</v>
      </c>
      <c r="AD11" s="995" t="s">
        <v>535</v>
      </c>
      <c r="AE11" s="1000">
        <v>130</v>
      </c>
      <c r="AF11" s="995" t="s">
        <v>547</v>
      </c>
      <c r="AG11" s="996">
        <v>2000</v>
      </c>
      <c r="AH11" s="995" t="s">
        <v>535</v>
      </c>
      <c r="AI11" s="998">
        <v>20</v>
      </c>
      <c r="AJ11" s="995" t="s">
        <v>547</v>
      </c>
      <c r="AK11" s="1007">
        <v>1170</v>
      </c>
      <c r="AL11" s="995" t="s">
        <v>547</v>
      </c>
      <c r="AM11" s="1019">
        <v>10</v>
      </c>
      <c r="AN11" s="995" t="s">
        <v>547</v>
      </c>
      <c r="AO11" s="1021">
        <v>12280</v>
      </c>
      <c r="AP11" s="986" t="s">
        <v>547</v>
      </c>
      <c r="AQ11" s="592">
        <v>13240</v>
      </c>
      <c r="AR11" s="188"/>
      <c r="AS11" s="189" t="s">
        <v>699</v>
      </c>
      <c r="AT11" s="1023" t="s">
        <v>535</v>
      </c>
      <c r="AU11" s="1024">
        <v>2480</v>
      </c>
      <c r="AV11" s="995" t="s">
        <v>535</v>
      </c>
      <c r="AW11" s="1013">
        <v>20</v>
      </c>
      <c r="AX11" s="995" t="s">
        <v>547</v>
      </c>
      <c r="AY11" s="1015">
        <v>200</v>
      </c>
      <c r="AZ11" s="995" t="s">
        <v>547</v>
      </c>
      <c r="BA11" s="1017">
        <v>2</v>
      </c>
    </row>
    <row r="12" spans="1:53" s="593" customFormat="1" ht="24" customHeight="1">
      <c r="A12" s="579" t="s">
        <v>664</v>
      </c>
      <c r="B12" s="990"/>
      <c r="C12" s="992"/>
      <c r="D12" s="994"/>
      <c r="E12" s="594" t="s">
        <v>497</v>
      </c>
      <c r="F12" s="581"/>
      <c r="G12" s="595">
        <v>57830</v>
      </c>
      <c r="H12" s="596"/>
      <c r="I12" s="179" t="s">
        <v>535</v>
      </c>
      <c r="J12" s="597">
        <v>560</v>
      </c>
      <c r="K12" s="598"/>
      <c r="L12" s="599" t="s">
        <v>655</v>
      </c>
      <c r="M12" s="995"/>
      <c r="N12" s="997"/>
      <c r="O12" s="995"/>
      <c r="P12" s="1006"/>
      <c r="Q12" s="179" t="s">
        <v>535</v>
      </c>
      <c r="R12" s="597">
        <v>7720</v>
      </c>
      <c r="S12" s="600">
        <v>70</v>
      </c>
      <c r="T12" s="601" t="s">
        <v>535</v>
      </c>
      <c r="U12" s="602">
        <v>54070</v>
      </c>
      <c r="V12" s="178" t="s">
        <v>535</v>
      </c>
      <c r="W12" s="603">
        <v>540</v>
      </c>
      <c r="X12" s="604" t="s">
        <v>535</v>
      </c>
      <c r="Y12" s="605">
        <v>46350</v>
      </c>
      <c r="Z12" s="604" t="s">
        <v>547</v>
      </c>
      <c r="AA12" s="603">
        <v>460</v>
      </c>
      <c r="AB12" s="995"/>
      <c r="AC12" s="1012"/>
      <c r="AD12" s="995"/>
      <c r="AE12" s="1001"/>
      <c r="AF12" s="995"/>
      <c r="AG12" s="997"/>
      <c r="AH12" s="995"/>
      <c r="AI12" s="999"/>
      <c r="AJ12" s="995"/>
      <c r="AK12" s="1008"/>
      <c r="AL12" s="995"/>
      <c r="AM12" s="1020"/>
      <c r="AN12" s="995"/>
      <c r="AO12" s="1022"/>
      <c r="AP12" s="986"/>
      <c r="AQ12" s="606">
        <v>130</v>
      </c>
      <c r="AR12" s="188"/>
      <c r="AS12" s="607">
        <v>0.96</v>
      </c>
      <c r="AT12" s="1023"/>
      <c r="AU12" s="1025"/>
      <c r="AV12" s="995"/>
      <c r="AW12" s="1014"/>
      <c r="AX12" s="995"/>
      <c r="AY12" s="1016"/>
      <c r="AZ12" s="995"/>
      <c r="BA12" s="1018"/>
    </row>
    <row r="13" spans="1:53" s="578" customFormat="1" ht="24" customHeight="1">
      <c r="A13" s="608" t="s">
        <v>665</v>
      </c>
      <c r="B13" s="990"/>
      <c r="C13" s="949" t="s">
        <v>666</v>
      </c>
      <c r="D13" s="1003" t="s">
        <v>654</v>
      </c>
      <c r="E13" s="185" t="s">
        <v>454</v>
      </c>
      <c r="F13" s="180"/>
      <c r="G13" s="582">
        <v>50310</v>
      </c>
      <c r="H13" s="583">
        <v>58030</v>
      </c>
      <c r="I13" s="179" t="s">
        <v>535</v>
      </c>
      <c r="J13" s="584">
        <v>480</v>
      </c>
      <c r="K13" s="585">
        <v>560</v>
      </c>
      <c r="L13" s="586" t="s">
        <v>655</v>
      </c>
      <c r="M13" s="995" t="s">
        <v>535</v>
      </c>
      <c r="N13" s="996">
        <v>2480</v>
      </c>
      <c r="O13" s="995" t="s">
        <v>535</v>
      </c>
      <c r="P13" s="1005">
        <v>20</v>
      </c>
      <c r="Q13" s="179" t="s">
        <v>535</v>
      </c>
      <c r="R13" s="587">
        <v>7720</v>
      </c>
      <c r="S13" s="588">
        <v>70</v>
      </c>
      <c r="T13" s="589"/>
      <c r="U13" s="546"/>
      <c r="V13" s="178"/>
      <c r="W13" s="590"/>
      <c r="X13" s="178"/>
      <c r="Y13" s="546" t="s">
        <v>656</v>
      </c>
      <c r="Z13" s="178"/>
      <c r="AA13" s="623"/>
      <c r="AB13" s="1026" t="s">
        <v>535</v>
      </c>
      <c r="AC13" s="1011">
        <v>10300</v>
      </c>
      <c r="AD13" s="995" t="s">
        <v>535</v>
      </c>
      <c r="AE13" s="1000">
        <v>100</v>
      </c>
      <c r="AF13" s="995" t="s">
        <v>547</v>
      </c>
      <c r="AG13" s="996">
        <v>1730</v>
      </c>
      <c r="AH13" s="995" t="s">
        <v>535</v>
      </c>
      <c r="AI13" s="998">
        <v>10</v>
      </c>
      <c r="AJ13" s="995" t="s">
        <v>547</v>
      </c>
      <c r="AK13" s="1007">
        <v>910</v>
      </c>
      <c r="AL13" s="995" t="s">
        <v>547</v>
      </c>
      <c r="AM13" s="1019">
        <v>9</v>
      </c>
      <c r="AN13" s="995" t="s">
        <v>547</v>
      </c>
      <c r="AO13" s="1021">
        <v>9770</v>
      </c>
      <c r="AP13" s="986" t="s">
        <v>547</v>
      </c>
      <c r="AQ13" s="592">
        <v>10300</v>
      </c>
      <c r="AR13" s="188"/>
      <c r="AS13" s="189" t="s">
        <v>699</v>
      </c>
      <c r="AT13" s="1023" t="s">
        <v>535</v>
      </c>
      <c r="AU13" s="1024" t="s">
        <v>667</v>
      </c>
      <c r="AV13" s="995" t="s">
        <v>535</v>
      </c>
      <c r="AW13" s="1013" t="s">
        <v>667</v>
      </c>
      <c r="AX13" s="995" t="s">
        <v>547</v>
      </c>
      <c r="AY13" s="1015">
        <v>160</v>
      </c>
      <c r="AZ13" s="995" t="s">
        <v>547</v>
      </c>
      <c r="BA13" s="1017">
        <v>1</v>
      </c>
    </row>
    <row r="14" spans="1:53" s="578" customFormat="1" ht="24" customHeight="1">
      <c r="A14" s="608" t="s">
        <v>668</v>
      </c>
      <c r="B14" s="990"/>
      <c r="C14" s="1002"/>
      <c r="D14" s="1004"/>
      <c r="E14" s="181" t="s">
        <v>497</v>
      </c>
      <c r="F14" s="180"/>
      <c r="G14" s="595">
        <v>58030</v>
      </c>
      <c r="H14" s="596"/>
      <c r="I14" s="179" t="s">
        <v>535</v>
      </c>
      <c r="J14" s="597">
        <v>560</v>
      </c>
      <c r="K14" s="598"/>
      <c r="L14" s="599" t="s">
        <v>655</v>
      </c>
      <c r="M14" s="995"/>
      <c r="N14" s="997"/>
      <c r="O14" s="995"/>
      <c r="P14" s="1006"/>
      <c r="Q14" s="179" t="s">
        <v>535</v>
      </c>
      <c r="R14" s="597">
        <v>7720</v>
      </c>
      <c r="S14" s="600">
        <v>70</v>
      </c>
      <c r="T14" s="601" t="s">
        <v>535</v>
      </c>
      <c r="U14" s="602">
        <v>54070</v>
      </c>
      <c r="V14" s="178" t="s">
        <v>535</v>
      </c>
      <c r="W14" s="603">
        <v>540</v>
      </c>
      <c r="X14" s="604" t="s">
        <v>535</v>
      </c>
      <c r="Y14" s="605">
        <v>46350</v>
      </c>
      <c r="Z14" s="604" t="s">
        <v>547</v>
      </c>
      <c r="AA14" s="603">
        <v>460</v>
      </c>
      <c r="AB14" s="995"/>
      <c r="AC14" s="1012"/>
      <c r="AD14" s="995"/>
      <c r="AE14" s="1001"/>
      <c r="AF14" s="995"/>
      <c r="AG14" s="997"/>
      <c r="AH14" s="995"/>
      <c r="AI14" s="999"/>
      <c r="AJ14" s="995"/>
      <c r="AK14" s="1008"/>
      <c r="AL14" s="995"/>
      <c r="AM14" s="1020"/>
      <c r="AN14" s="995"/>
      <c r="AO14" s="1022"/>
      <c r="AP14" s="986"/>
      <c r="AQ14" s="606">
        <v>100</v>
      </c>
      <c r="AR14" s="188"/>
      <c r="AS14" s="607">
        <v>0.98</v>
      </c>
      <c r="AT14" s="1023"/>
      <c r="AU14" s="1025"/>
      <c r="AV14" s="995"/>
      <c r="AW14" s="1014"/>
      <c r="AX14" s="995"/>
      <c r="AY14" s="1016"/>
      <c r="AZ14" s="995"/>
      <c r="BA14" s="1018"/>
    </row>
    <row r="15" spans="1:53" s="593" customFormat="1" ht="24" customHeight="1">
      <c r="A15" s="579" t="s">
        <v>546</v>
      </c>
      <c r="B15" s="990"/>
      <c r="C15" s="991" t="s">
        <v>669</v>
      </c>
      <c r="D15" s="993" t="s">
        <v>654</v>
      </c>
      <c r="E15" s="580" t="s">
        <v>454</v>
      </c>
      <c r="F15" s="581"/>
      <c r="G15" s="582">
        <v>46530</v>
      </c>
      <c r="H15" s="583">
        <v>54250</v>
      </c>
      <c r="I15" s="179" t="s">
        <v>535</v>
      </c>
      <c r="J15" s="584">
        <v>440</v>
      </c>
      <c r="K15" s="585">
        <v>520</v>
      </c>
      <c r="L15" s="586" t="s">
        <v>655</v>
      </c>
      <c r="M15" s="995" t="s">
        <v>535</v>
      </c>
      <c r="N15" s="996">
        <v>1860</v>
      </c>
      <c r="O15" s="995" t="s">
        <v>535</v>
      </c>
      <c r="P15" s="1005">
        <v>10</v>
      </c>
      <c r="Q15" s="179" t="s">
        <v>535</v>
      </c>
      <c r="R15" s="587">
        <v>7720</v>
      </c>
      <c r="S15" s="588">
        <v>70</v>
      </c>
      <c r="T15" s="589"/>
      <c r="U15" s="546"/>
      <c r="V15" s="178"/>
      <c r="W15" s="590"/>
      <c r="X15" s="178"/>
      <c r="Y15" s="546" t="s">
        <v>656</v>
      </c>
      <c r="Z15" s="178"/>
      <c r="AA15" s="623"/>
      <c r="AB15" s="1026" t="s">
        <v>535</v>
      </c>
      <c r="AC15" s="1011">
        <v>7720</v>
      </c>
      <c r="AD15" s="995" t="s">
        <v>535</v>
      </c>
      <c r="AE15" s="1000">
        <v>70</v>
      </c>
      <c r="AF15" s="995" t="s">
        <v>547</v>
      </c>
      <c r="AG15" s="996">
        <v>1300</v>
      </c>
      <c r="AH15" s="995" t="s">
        <v>535</v>
      </c>
      <c r="AI15" s="998">
        <v>10</v>
      </c>
      <c r="AJ15" s="995" t="s">
        <v>547</v>
      </c>
      <c r="AK15" s="1007">
        <v>680</v>
      </c>
      <c r="AL15" s="995" t="s">
        <v>547</v>
      </c>
      <c r="AM15" s="1019">
        <v>6</v>
      </c>
      <c r="AN15" s="995" t="s">
        <v>547</v>
      </c>
      <c r="AO15" s="1021">
        <v>7500</v>
      </c>
      <c r="AP15" s="986" t="s">
        <v>547</v>
      </c>
      <c r="AQ15" s="592">
        <v>7720</v>
      </c>
      <c r="AR15" s="188"/>
      <c r="AS15" s="189" t="s">
        <v>699</v>
      </c>
      <c r="AT15" s="1023" t="s">
        <v>535</v>
      </c>
      <c r="AU15" s="1024" t="s">
        <v>667</v>
      </c>
      <c r="AV15" s="995" t="s">
        <v>535</v>
      </c>
      <c r="AW15" s="1013" t="s">
        <v>667</v>
      </c>
      <c r="AX15" s="995" t="s">
        <v>547</v>
      </c>
      <c r="AY15" s="1015">
        <v>120</v>
      </c>
      <c r="AZ15" s="995" t="s">
        <v>547</v>
      </c>
      <c r="BA15" s="1017">
        <v>1</v>
      </c>
    </row>
    <row r="16" spans="1:53" s="593" customFormat="1" ht="24" customHeight="1">
      <c r="A16" s="579" t="s">
        <v>545</v>
      </c>
      <c r="B16" s="990"/>
      <c r="C16" s="992"/>
      <c r="D16" s="994"/>
      <c r="E16" s="594" t="s">
        <v>497</v>
      </c>
      <c r="F16" s="581"/>
      <c r="G16" s="595">
        <v>54250</v>
      </c>
      <c r="H16" s="596"/>
      <c r="I16" s="179" t="s">
        <v>535</v>
      </c>
      <c r="J16" s="597">
        <v>520</v>
      </c>
      <c r="K16" s="598"/>
      <c r="L16" s="599" t="s">
        <v>655</v>
      </c>
      <c r="M16" s="995"/>
      <c r="N16" s="997"/>
      <c r="O16" s="995"/>
      <c r="P16" s="1006"/>
      <c r="Q16" s="179" t="s">
        <v>535</v>
      </c>
      <c r="R16" s="597">
        <v>7720</v>
      </c>
      <c r="S16" s="600">
        <v>70</v>
      </c>
      <c r="T16" s="601" t="s">
        <v>535</v>
      </c>
      <c r="U16" s="602">
        <v>54070</v>
      </c>
      <c r="V16" s="178" t="s">
        <v>535</v>
      </c>
      <c r="W16" s="603">
        <v>540</v>
      </c>
      <c r="X16" s="604" t="s">
        <v>535</v>
      </c>
      <c r="Y16" s="605">
        <v>46350</v>
      </c>
      <c r="Z16" s="604" t="s">
        <v>547</v>
      </c>
      <c r="AA16" s="603">
        <v>460</v>
      </c>
      <c r="AB16" s="995"/>
      <c r="AC16" s="1012"/>
      <c r="AD16" s="995"/>
      <c r="AE16" s="1001"/>
      <c r="AF16" s="995"/>
      <c r="AG16" s="997"/>
      <c r="AH16" s="995"/>
      <c r="AI16" s="999"/>
      <c r="AJ16" s="995"/>
      <c r="AK16" s="1008"/>
      <c r="AL16" s="995"/>
      <c r="AM16" s="1020"/>
      <c r="AN16" s="995"/>
      <c r="AO16" s="1022"/>
      <c r="AP16" s="986"/>
      <c r="AQ16" s="606">
        <v>70</v>
      </c>
      <c r="AR16" s="188"/>
      <c r="AS16" s="607">
        <v>0.88</v>
      </c>
      <c r="AT16" s="1023"/>
      <c r="AU16" s="1025"/>
      <c r="AV16" s="995"/>
      <c r="AW16" s="1014"/>
      <c r="AX16" s="995"/>
      <c r="AY16" s="1016"/>
      <c r="AZ16" s="995"/>
      <c r="BA16" s="1018"/>
    </row>
    <row r="17" spans="1:53" s="578" customFormat="1" ht="24" customHeight="1">
      <c r="A17" s="608" t="s">
        <v>670</v>
      </c>
      <c r="B17" s="990"/>
      <c r="C17" s="949" t="s">
        <v>671</v>
      </c>
      <c r="D17" s="1003" t="s">
        <v>654</v>
      </c>
      <c r="E17" s="185" t="s">
        <v>454</v>
      </c>
      <c r="F17" s="180"/>
      <c r="G17" s="582">
        <v>41230</v>
      </c>
      <c r="H17" s="583">
        <v>48950</v>
      </c>
      <c r="I17" s="179" t="s">
        <v>535</v>
      </c>
      <c r="J17" s="584">
        <v>390</v>
      </c>
      <c r="K17" s="585">
        <v>470</v>
      </c>
      <c r="L17" s="586" t="s">
        <v>655</v>
      </c>
      <c r="M17" s="995" t="s">
        <v>535</v>
      </c>
      <c r="N17" s="996">
        <v>1480</v>
      </c>
      <c r="O17" s="995" t="s">
        <v>535</v>
      </c>
      <c r="P17" s="1005">
        <v>10</v>
      </c>
      <c r="Q17" s="179" t="s">
        <v>535</v>
      </c>
      <c r="R17" s="587">
        <v>7720</v>
      </c>
      <c r="S17" s="588">
        <v>70</v>
      </c>
      <c r="T17" s="589"/>
      <c r="U17" s="546"/>
      <c r="V17" s="178"/>
      <c r="W17" s="590"/>
      <c r="X17" s="178"/>
      <c r="Y17" s="546" t="s">
        <v>656</v>
      </c>
      <c r="Z17" s="178"/>
      <c r="AA17" s="623"/>
      <c r="AB17" s="1026" t="s">
        <v>535</v>
      </c>
      <c r="AC17" s="1011">
        <v>6180</v>
      </c>
      <c r="AD17" s="995" t="s">
        <v>535</v>
      </c>
      <c r="AE17" s="1000">
        <v>60</v>
      </c>
      <c r="AF17" s="995" t="s">
        <v>547</v>
      </c>
      <c r="AG17" s="996">
        <v>1040</v>
      </c>
      <c r="AH17" s="995" t="s">
        <v>535</v>
      </c>
      <c r="AI17" s="998">
        <v>10</v>
      </c>
      <c r="AJ17" s="995" t="s">
        <v>547</v>
      </c>
      <c r="AK17" s="1007">
        <v>570</v>
      </c>
      <c r="AL17" s="995" t="s">
        <v>547</v>
      </c>
      <c r="AM17" s="1019">
        <v>5</v>
      </c>
      <c r="AN17" s="995" t="s">
        <v>547</v>
      </c>
      <c r="AO17" s="1021">
        <v>6130</v>
      </c>
      <c r="AP17" s="986" t="s">
        <v>547</v>
      </c>
      <c r="AQ17" s="592">
        <v>6180</v>
      </c>
      <c r="AR17" s="188"/>
      <c r="AS17" s="189" t="s">
        <v>699</v>
      </c>
      <c r="AT17" s="1023" t="s">
        <v>535</v>
      </c>
      <c r="AU17" s="1024" t="s">
        <v>667</v>
      </c>
      <c r="AV17" s="995" t="s">
        <v>535</v>
      </c>
      <c r="AW17" s="1013" t="s">
        <v>667</v>
      </c>
      <c r="AX17" s="995" t="s">
        <v>547</v>
      </c>
      <c r="AY17" s="1015">
        <v>100</v>
      </c>
      <c r="AZ17" s="995" t="s">
        <v>547</v>
      </c>
      <c r="BA17" s="1017">
        <v>1</v>
      </c>
    </row>
    <row r="18" spans="1:53" s="578" customFormat="1" ht="24" customHeight="1">
      <c r="A18" s="608" t="s">
        <v>672</v>
      </c>
      <c r="B18" s="990"/>
      <c r="C18" s="1002"/>
      <c r="D18" s="1004"/>
      <c r="E18" s="181" t="s">
        <v>497</v>
      </c>
      <c r="F18" s="180"/>
      <c r="G18" s="595">
        <v>48950</v>
      </c>
      <c r="H18" s="596"/>
      <c r="I18" s="179" t="s">
        <v>535</v>
      </c>
      <c r="J18" s="597">
        <v>470</v>
      </c>
      <c r="K18" s="598"/>
      <c r="L18" s="599" t="s">
        <v>655</v>
      </c>
      <c r="M18" s="995"/>
      <c r="N18" s="997"/>
      <c r="O18" s="995"/>
      <c r="P18" s="1006"/>
      <c r="Q18" s="179" t="s">
        <v>535</v>
      </c>
      <c r="R18" s="597">
        <v>7720</v>
      </c>
      <c r="S18" s="600">
        <v>70</v>
      </c>
      <c r="T18" s="601" t="s">
        <v>535</v>
      </c>
      <c r="U18" s="602">
        <v>54070</v>
      </c>
      <c r="V18" s="178" t="s">
        <v>535</v>
      </c>
      <c r="W18" s="603">
        <v>540</v>
      </c>
      <c r="X18" s="604" t="s">
        <v>535</v>
      </c>
      <c r="Y18" s="605">
        <v>46350</v>
      </c>
      <c r="Z18" s="604" t="s">
        <v>547</v>
      </c>
      <c r="AA18" s="603">
        <v>460</v>
      </c>
      <c r="AB18" s="995"/>
      <c r="AC18" s="1012"/>
      <c r="AD18" s="995"/>
      <c r="AE18" s="1001"/>
      <c r="AF18" s="995"/>
      <c r="AG18" s="997"/>
      <c r="AH18" s="995"/>
      <c r="AI18" s="999"/>
      <c r="AJ18" s="995"/>
      <c r="AK18" s="1008"/>
      <c r="AL18" s="995"/>
      <c r="AM18" s="1020"/>
      <c r="AN18" s="995"/>
      <c r="AO18" s="1022"/>
      <c r="AP18" s="986"/>
      <c r="AQ18" s="606">
        <v>60</v>
      </c>
      <c r="AR18" s="186"/>
      <c r="AS18" s="607">
        <v>0.91</v>
      </c>
      <c r="AT18" s="1023"/>
      <c r="AU18" s="1025"/>
      <c r="AV18" s="995"/>
      <c r="AW18" s="1014"/>
      <c r="AX18" s="995"/>
      <c r="AY18" s="1016"/>
      <c r="AZ18" s="995"/>
      <c r="BA18" s="1018"/>
    </row>
    <row r="19" spans="1:53" s="612" customFormat="1" ht="24" customHeight="1">
      <c r="A19" s="611" t="s">
        <v>544</v>
      </c>
      <c r="B19" s="990"/>
      <c r="C19" s="991" t="s">
        <v>673</v>
      </c>
      <c r="D19" s="993" t="s">
        <v>654</v>
      </c>
      <c r="E19" s="580" t="s">
        <v>454</v>
      </c>
      <c r="F19" s="581"/>
      <c r="G19" s="582">
        <v>37660</v>
      </c>
      <c r="H19" s="583">
        <v>45380</v>
      </c>
      <c r="I19" s="179" t="s">
        <v>535</v>
      </c>
      <c r="J19" s="584">
        <v>350</v>
      </c>
      <c r="K19" s="585">
        <v>430</v>
      </c>
      <c r="L19" s="586" t="s">
        <v>655</v>
      </c>
      <c r="M19" s="995" t="s">
        <v>535</v>
      </c>
      <c r="N19" s="996">
        <v>1240</v>
      </c>
      <c r="O19" s="995" t="s">
        <v>535</v>
      </c>
      <c r="P19" s="1005">
        <v>10</v>
      </c>
      <c r="Q19" s="179" t="s">
        <v>535</v>
      </c>
      <c r="R19" s="587">
        <v>7720</v>
      </c>
      <c r="S19" s="588">
        <v>70</v>
      </c>
      <c r="T19" s="589"/>
      <c r="U19" s="546"/>
      <c r="V19" s="178"/>
      <c r="W19" s="590"/>
      <c r="X19" s="178"/>
      <c r="Y19" s="546" t="s">
        <v>656</v>
      </c>
      <c r="Z19" s="178"/>
      <c r="AA19" s="623"/>
      <c r="AB19" s="1026" t="s">
        <v>535</v>
      </c>
      <c r="AC19" s="1011">
        <v>5150</v>
      </c>
      <c r="AD19" s="995" t="s">
        <v>535</v>
      </c>
      <c r="AE19" s="1000">
        <v>50</v>
      </c>
      <c r="AF19" s="995" t="s">
        <v>547</v>
      </c>
      <c r="AG19" s="996">
        <v>860</v>
      </c>
      <c r="AH19" s="995" t="s">
        <v>535</v>
      </c>
      <c r="AI19" s="998">
        <v>8</v>
      </c>
      <c r="AJ19" s="995" t="s">
        <v>547</v>
      </c>
      <c r="AK19" s="1007">
        <v>500</v>
      </c>
      <c r="AL19" s="995" t="s">
        <v>547</v>
      </c>
      <c r="AM19" s="1019">
        <v>5</v>
      </c>
      <c r="AN19" s="995" t="s">
        <v>547</v>
      </c>
      <c r="AO19" s="1021">
        <v>5220</v>
      </c>
      <c r="AP19" s="986" t="s">
        <v>547</v>
      </c>
      <c r="AQ19" s="592">
        <v>5150</v>
      </c>
      <c r="AR19" s="539"/>
      <c r="AS19" s="189" t="s">
        <v>699</v>
      </c>
      <c r="AT19" s="1023" t="s">
        <v>535</v>
      </c>
      <c r="AU19" s="1024" t="s">
        <v>667</v>
      </c>
      <c r="AV19" s="995" t="s">
        <v>535</v>
      </c>
      <c r="AW19" s="1013" t="s">
        <v>667</v>
      </c>
      <c r="AX19" s="995" t="s">
        <v>547</v>
      </c>
      <c r="AY19" s="1015">
        <v>80</v>
      </c>
      <c r="AZ19" s="995" t="s">
        <v>547</v>
      </c>
      <c r="BA19" s="1017">
        <v>1</v>
      </c>
    </row>
    <row r="20" spans="1:53" s="612" customFormat="1" ht="24" customHeight="1">
      <c r="A20" s="611" t="s">
        <v>543</v>
      </c>
      <c r="B20" s="990"/>
      <c r="C20" s="992"/>
      <c r="D20" s="994"/>
      <c r="E20" s="594" t="s">
        <v>497</v>
      </c>
      <c r="F20" s="581"/>
      <c r="G20" s="595">
        <v>45380</v>
      </c>
      <c r="H20" s="596"/>
      <c r="I20" s="179" t="s">
        <v>535</v>
      </c>
      <c r="J20" s="597">
        <v>430</v>
      </c>
      <c r="K20" s="598"/>
      <c r="L20" s="599" t="s">
        <v>655</v>
      </c>
      <c r="M20" s="995"/>
      <c r="N20" s="997"/>
      <c r="O20" s="995"/>
      <c r="P20" s="1006"/>
      <c r="Q20" s="179" t="s">
        <v>535</v>
      </c>
      <c r="R20" s="597">
        <v>7720</v>
      </c>
      <c r="S20" s="600">
        <v>70</v>
      </c>
      <c r="T20" s="601" t="s">
        <v>535</v>
      </c>
      <c r="U20" s="602">
        <v>54070</v>
      </c>
      <c r="V20" s="178" t="s">
        <v>535</v>
      </c>
      <c r="W20" s="603">
        <v>540</v>
      </c>
      <c r="X20" s="604" t="s">
        <v>535</v>
      </c>
      <c r="Y20" s="605">
        <v>46350</v>
      </c>
      <c r="Z20" s="604" t="s">
        <v>547</v>
      </c>
      <c r="AA20" s="603">
        <v>460</v>
      </c>
      <c r="AB20" s="995"/>
      <c r="AC20" s="1012"/>
      <c r="AD20" s="995"/>
      <c r="AE20" s="1001"/>
      <c r="AF20" s="995"/>
      <c r="AG20" s="997"/>
      <c r="AH20" s="995"/>
      <c r="AI20" s="999"/>
      <c r="AJ20" s="995"/>
      <c r="AK20" s="1008"/>
      <c r="AL20" s="995"/>
      <c r="AM20" s="1020"/>
      <c r="AN20" s="995"/>
      <c r="AO20" s="1022"/>
      <c r="AP20" s="986"/>
      <c r="AQ20" s="606">
        <v>50</v>
      </c>
      <c r="AR20" s="539"/>
      <c r="AS20" s="607">
        <v>0.88</v>
      </c>
      <c r="AT20" s="1023"/>
      <c r="AU20" s="1025"/>
      <c r="AV20" s="995"/>
      <c r="AW20" s="1014"/>
      <c r="AX20" s="995"/>
      <c r="AY20" s="1016"/>
      <c r="AZ20" s="995"/>
      <c r="BA20" s="1018"/>
    </row>
    <row r="21" spans="1:53" s="614" customFormat="1" ht="24" customHeight="1">
      <c r="A21" s="613" t="s">
        <v>674</v>
      </c>
      <c r="B21" s="990"/>
      <c r="C21" s="949" t="s">
        <v>675</v>
      </c>
      <c r="D21" s="1003" t="s">
        <v>654</v>
      </c>
      <c r="E21" s="185" t="s">
        <v>454</v>
      </c>
      <c r="F21" s="180"/>
      <c r="G21" s="582">
        <v>35100</v>
      </c>
      <c r="H21" s="583">
        <v>42820</v>
      </c>
      <c r="I21" s="179" t="s">
        <v>535</v>
      </c>
      <c r="J21" s="584">
        <v>330</v>
      </c>
      <c r="K21" s="585">
        <v>410</v>
      </c>
      <c r="L21" s="586" t="s">
        <v>655</v>
      </c>
      <c r="M21" s="995" t="s">
        <v>535</v>
      </c>
      <c r="N21" s="996">
        <v>1060</v>
      </c>
      <c r="O21" s="995" t="s">
        <v>535</v>
      </c>
      <c r="P21" s="1005">
        <v>10</v>
      </c>
      <c r="Q21" s="179" t="s">
        <v>535</v>
      </c>
      <c r="R21" s="587">
        <v>7720</v>
      </c>
      <c r="S21" s="588">
        <v>70</v>
      </c>
      <c r="T21" s="589"/>
      <c r="U21" s="546"/>
      <c r="V21" s="178"/>
      <c r="W21" s="590"/>
      <c r="X21" s="178"/>
      <c r="Y21" s="546" t="s">
        <v>656</v>
      </c>
      <c r="Z21" s="178"/>
      <c r="AA21" s="623"/>
      <c r="AB21" s="1026" t="s">
        <v>535</v>
      </c>
      <c r="AC21" s="1011">
        <v>4410</v>
      </c>
      <c r="AD21" s="995" t="s">
        <v>535</v>
      </c>
      <c r="AE21" s="1000">
        <v>40</v>
      </c>
      <c r="AF21" s="995" t="s">
        <v>547</v>
      </c>
      <c r="AG21" s="996">
        <v>740</v>
      </c>
      <c r="AH21" s="995" t="s">
        <v>535</v>
      </c>
      <c r="AI21" s="998">
        <v>7</v>
      </c>
      <c r="AJ21" s="995" t="s">
        <v>547</v>
      </c>
      <c r="AK21" s="1007">
        <v>440</v>
      </c>
      <c r="AL21" s="995" t="s">
        <v>547</v>
      </c>
      <c r="AM21" s="1019">
        <v>4</v>
      </c>
      <c r="AN21" s="995" t="s">
        <v>547</v>
      </c>
      <c r="AO21" s="1021">
        <v>4660</v>
      </c>
      <c r="AP21" s="986" t="s">
        <v>547</v>
      </c>
      <c r="AQ21" s="592">
        <v>4410</v>
      </c>
      <c r="AR21" s="539"/>
      <c r="AS21" s="189" t="s">
        <v>699</v>
      </c>
      <c r="AT21" s="1023" t="s">
        <v>535</v>
      </c>
      <c r="AU21" s="1024" t="s">
        <v>667</v>
      </c>
      <c r="AV21" s="995" t="s">
        <v>535</v>
      </c>
      <c r="AW21" s="1013" t="s">
        <v>667</v>
      </c>
      <c r="AX21" s="995" t="s">
        <v>547</v>
      </c>
      <c r="AY21" s="1015">
        <v>80</v>
      </c>
      <c r="AZ21" s="995" t="s">
        <v>547</v>
      </c>
      <c r="BA21" s="1017">
        <v>1</v>
      </c>
    </row>
    <row r="22" spans="1:53" s="614" customFormat="1" ht="24" customHeight="1">
      <c r="A22" s="613" t="s">
        <v>676</v>
      </c>
      <c r="B22" s="990"/>
      <c r="C22" s="1002"/>
      <c r="D22" s="1004"/>
      <c r="E22" s="181" t="s">
        <v>497</v>
      </c>
      <c r="F22" s="180"/>
      <c r="G22" s="595">
        <v>42820</v>
      </c>
      <c r="H22" s="596"/>
      <c r="I22" s="179" t="s">
        <v>535</v>
      </c>
      <c r="J22" s="597">
        <v>410</v>
      </c>
      <c r="K22" s="598"/>
      <c r="L22" s="599" t="s">
        <v>655</v>
      </c>
      <c r="M22" s="995"/>
      <c r="N22" s="997"/>
      <c r="O22" s="995"/>
      <c r="P22" s="1006"/>
      <c r="Q22" s="179" t="s">
        <v>535</v>
      </c>
      <c r="R22" s="597">
        <v>7720</v>
      </c>
      <c r="S22" s="600">
        <v>70</v>
      </c>
      <c r="T22" s="601" t="s">
        <v>535</v>
      </c>
      <c r="U22" s="602">
        <v>54070</v>
      </c>
      <c r="V22" s="178" t="s">
        <v>535</v>
      </c>
      <c r="W22" s="603">
        <v>540</v>
      </c>
      <c r="X22" s="604" t="s">
        <v>535</v>
      </c>
      <c r="Y22" s="605">
        <v>46350</v>
      </c>
      <c r="Z22" s="604" t="s">
        <v>547</v>
      </c>
      <c r="AA22" s="603">
        <v>460</v>
      </c>
      <c r="AB22" s="995"/>
      <c r="AC22" s="1012"/>
      <c r="AD22" s="995"/>
      <c r="AE22" s="1001"/>
      <c r="AF22" s="995"/>
      <c r="AG22" s="997"/>
      <c r="AH22" s="995"/>
      <c r="AI22" s="999"/>
      <c r="AJ22" s="995"/>
      <c r="AK22" s="1008"/>
      <c r="AL22" s="995"/>
      <c r="AM22" s="1020"/>
      <c r="AN22" s="995"/>
      <c r="AO22" s="1022"/>
      <c r="AP22" s="986"/>
      <c r="AQ22" s="606">
        <v>40</v>
      </c>
      <c r="AR22" s="539"/>
      <c r="AS22" s="607">
        <v>0.9</v>
      </c>
      <c r="AT22" s="1023"/>
      <c r="AU22" s="1025"/>
      <c r="AV22" s="995"/>
      <c r="AW22" s="1014"/>
      <c r="AX22" s="995"/>
      <c r="AY22" s="1016"/>
      <c r="AZ22" s="995"/>
      <c r="BA22" s="1018"/>
    </row>
    <row r="23" spans="1:53" s="612" customFormat="1" ht="24" customHeight="1">
      <c r="A23" s="611" t="s">
        <v>542</v>
      </c>
      <c r="B23" s="990"/>
      <c r="C23" s="991" t="s">
        <v>677</v>
      </c>
      <c r="D23" s="993" t="s">
        <v>654</v>
      </c>
      <c r="E23" s="580" t="s">
        <v>454</v>
      </c>
      <c r="F23" s="581"/>
      <c r="G23" s="582">
        <v>33220</v>
      </c>
      <c r="H23" s="583">
        <v>40940</v>
      </c>
      <c r="I23" s="179" t="s">
        <v>535</v>
      </c>
      <c r="J23" s="584">
        <v>310</v>
      </c>
      <c r="K23" s="585">
        <v>390</v>
      </c>
      <c r="L23" s="586" t="s">
        <v>655</v>
      </c>
      <c r="M23" s="995" t="s">
        <v>535</v>
      </c>
      <c r="N23" s="996">
        <v>930</v>
      </c>
      <c r="O23" s="995" t="s">
        <v>535</v>
      </c>
      <c r="P23" s="1005">
        <v>9</v>
      </c>
      <c r="Q23" s="179" t="s">
        <v>535</v>
      </c>
      <c r="R23" s="587">
        <v>7720</v>
      </c>
      <c r="S23" s="588">
        <v>70</v>
      </c>
      <c r="T23" s="589"/>
      <c r="U23" s="546"/>
      <c r="V23" s="178"/>
      <c r="W23" s="590"/>
      <c r="X23" s="178"/>
      <c r="Y23" s="546" t="s">
        <v>656</v>
      </c>
      <c r="Z23" s="178"/>
      <c r="AA23" s="623"/>
      <c r="AB23" s="1026" t="s">
        <v>535</v>
      </c>
      <c r="AC23" s="1011">
        <v>3860</v>
      </c>
      <c r="AD23" s="995" t="s">
        <v>535</v>
      </c>
      <c r="AE23" s="1000">
        <v>30</v>
      </c>
      <c r="AF23" s="995" t="s">
        <v>547</v>
      </c>
      <c r="AG23" s="996">
        <v>650</v>
      </c>
      <c r="AH23" s="995" t="s">
        <v>535</v>
      </c>
      <c r="AI23" s="998">
        <v>6</v>
      </c>
      <c r="AJ23" s="995" t="s">
        <v>547</v>
      </c>
      <c r="AK23" s="1007">
        <v>410</v>
      </c>
      <c r="AL23" s="995" t="s">
        <v>547</v>
      </c>
      <c r="AM23" s="1019">
        <v>4</v>
      </c>
      <c r="AN23" s="995" t="s">
        <v>547</v>
      </c>
      <c r="AO23" s="1021">
        <v>4250</v>
      </c>
      <c r="AP23" s="986" t="s">
        <v>547</v>
      </c>
      <c r="AQ23" s="592">
        <v>3860</v>
      </c>
      <c r="AR23" s="539"/>
      <c r="AS23" s="189" t="s">
        <v>699</v>
      </c>
      <c r="AT23" s="1023" t="s">
        <v>535</v>
      </c>
      <c r="AU23" s="1024" t="s">
        <v>667</v>
      </c>
      <c r="AV23" s="995" t="s">
        <v>535</v>
      </c>
      <c r="AW23" s="1013" t="s">
        <v>667</v>
      </c>
      <c r="AX23" s="995" t="s">
        <v>547</v>
      </c>
      <c r="AY23" s="1015">
        <v>70</v>
      </c>
      <c r="AZ23" s="995" t="s">
        <v>547</v>
      </c>
      <c r="BA23" s="1017">
        <v>1</v>
      </c>
    </row>
    <row r="24" spans="1:53" s="612" customFormat="1" ht="24" customHeight="1">
      <c r="A24" s="611" t="s">
        <v>541</v>
      </c>
      <c r="B24" s="990"/>
      <c r="C24" s="992"/>
      <c r="D24" s="994"/>
      <c r="E24" s="594" t="s">
        <v>497</v>
      </c>
      <c r="F24" s="581"/>
      <c r="G24" s="595">
        <v>40940</v>
      </c>
      <c r="H24" s="596"/>
      <c r="I24" s="179" t="s">
        <v>535</v>
      </c>
      <c r="J24" s="597">
        <v>390</v>
      </c>
      <c r="K24" s="598"/>
      <c r="L24" s="599" t="s">
        <v>655</v>
      </c>
      <c r="M24" s="995"/>
      <c r="N24" s="997"/>
      <c r="O24" s="995"/>
      <c r="P24" s="1006"/>
      <c r="Q24" s="179" t="s">
        <v>535</v>
      </c>
      <c r="R24" s="597">
        <v>7720</v>
      </c>
      <c r="S24" s="600">
        <v>70</v>
      </c>
      <c r="T24" s="601" t="s">
        <v>535</v>
      </c>
      <c r="U24" s="602">
        <v>54070</v>
      </c>
      <c r="V24" s="178" t="s">
        <v>535</v>
      </c>
      <c r="W24" s="603">
        <v>540</v>
      </c>
      <c r="X24" s="604" t="s">
        <v>535</v>
      </c>
      <c r="Y24" s="605">
        <v>46350</v>
      </c>
      <c r="Z24" s="604" t="s">
        <v>547</v>
      </c>
      <c r="AA24" s="603">
        <v>460</v>
      </c>
      <c r="AB24" s="995"/>
      <c r="AC24" s="1012"/>
      <c r="AD24" s="995"/>
      <c r="AE24" s="1001"/>
      <c r="AF24" s="995"/>
      <c r="AG24" s="997"/>
      <c r="AH24" s="995"/>
      <c r="AI24" s="999"/>
      <c r="AJ24" s="995"/>
      <c r="AK24" s="1008"/>
      <c r="AL24" s="995"/>
      <c r="AM24" s="1020"/>
      <c r="AN24" s="995"/>
      <c r="AO24" s="1022"/>
      <c r="AP24" s="986"/>
      <c r="AQ24" s="606">
        <v>30</v>
      </c>
      <c r="AR24" s="539"/>
      <c r="AS24" s="607">
        <v>0.92</v>
      </c>
      <c r="AT24" s="1023"/>
      <c r="AU24" s="1025"/>
      <c r="AV24" s="995"/>
      <c r="AW24" s="1014"/>
      <c r="AX24" s="995"/>
      <c r="AY24" s="1016"/>
      <c r="AZ24" s="995"/>
      <c r="BA24" s="1018"/>
    </row>
    <row r="25" spans="1:53" s="614" customFormat="1" ht="24" customHeight="1">
      <c r="A25" s="613" t="s">
        <v>678</v>
      </c>
      <c r="B25" s="990"/>
      <c r="C25" s="949" t="s">
        <v>679</v>
      </c>
      <c r="D25" s="1003" t="s">
        <v>654</v>
      </c>
      <c r="E25" s="185" t="s">
        <v>454</v>
      </c>
      <c r="F25" s="180"/>
      <c r="G25" s="582">
        <v>31730</v>
      </c>
      <c r="H25" s="583">
        <v>39450</v>
      </c>
      <c r="I25" s="179" t="s">
        <v>535</v>
      </c>
      <c r="J25" s="584">
        <v>290</v>
      </c>
      <c r="K25" s="585">
        <v>370</v>
      </c>
      <c r="L25" s="586" t="s">
        <v>655</v>
      </c>
      <c r="M25" s="995" t="s">
        <v>535</v>
      </c>
      <c r="N25" s="996">
        <v>820</v>
      </c>
      <c r="O25" s="995" t="s">
        <v>535</v>
      </c>
      <c r="P25" s="1005">
        <v>8</v>
      </c>
      <c r="Q25" s="179" t="s">
        <v>535</v>
      </c>
      <c r="R25" s="587">
        <v>7720</v>
      </c>
      <c r="S25" s="588">
        <v>70</v>
      </c>
      <c r="T25" s="589"/>
      <c r="U25" s="546"/>
      <c r="V25" s="178"/>
      <c r="W25" s="590"/>
      <c r="X25" s="178"/>
      <c r="Y25" s="546" t="s">
        <v>656</v>
      </c>
      <c r="Z25" s="178"/>
      <c r="AA25" s="623"/>
      <c r="AB25" s="1026" t="s">
        <v>535</v>
      </c>
      <c r="AC25" s="1011">
        <v>3430</v>
      </c>
      <c r="AD25" s="995" t="s">
        <v>535</v>
      </c>
      <c r="AE25" s="1000">
        <v>30</v>
      </c>
      <c r="AF25" s="995" t="s">
        <v>547</v>
      </c>
      <c r="AG25" s="996">
        <v>570</v>
      </c>
      <c r="AH25" s="995" t="s">
        <v>535</v>
      </c>
      <c r="AI25" s="998">
        <v>5</v>
      </c>
      <c r="AJ25" s="995" t="s">
        <v>547</v>
      </c>
      <c r="AK25" s="1007">
        <v>370</v>
      </c>
      <c r="AL25" s="995" t="s">
        <v>547</v>
      </c>
      <c r="AM25" s="1019">
        <v>3</v>
      </c>
      <c r="AN25" s="995" t="s">
        <v>547</v>
      </c>
      <c r="AO25" s="1021">
        <v>3920</v>
      </c>
      <c r="AP25" s="986" t="s">
        <v>547</v>
      </c>
      <c r="AQ25" s="592">
        <v>3430</v>
      </c>
      <c r="AR25" s="539"/>
      <c r="AS25" s="189" t="s">
        <v>699</v>
      </c>
      <c r="AT25" s="1023" t="s">
        <v>535</v>
      </c>
      <c r="AU25" s="1024">
        <v>640</v>
      </c>
      <c r="AV25" s="995" t="s">
        <v>535</v>
      </c>
      <c r="AW25" s="1013">
        <v>6</v>
      </c>
      <c r="AX25" s="995" t="s">
        <v>547</v>
      </c>
      <c r="AY25" s="1015">
        <v>60</v>
      </c>
      <c r="AZ25" s="995" t="s">
        <v>547</v>
      </c>
      <c r="BA25" s="1017">
        <v>1</v>
      </c>
    </row>
    <row r="26" spans="1:53" s="614" customFormat="1" ht="24" customHeight="1">
      <c r="A26" s="613" t="s">
        <v>680</v>
      </c>
      <c r="B26" s="990"/>
      <c r="C26" s="1002"/>
      <c r="D26" s="1004"/>
      <c r="E26" s="181" t="s">
        <v>497</v>
      </c>
      <c r="F26" s="180"/>
      <c r="G26" s="595">
        <v>39450</v>
      </c>
      <c r="H26" s="596"/>
      <c r="I26" s="179" t="s">
        <v>535</v>
      </c>
      <c r="J26" s="597">
        <v>370</v>
      </c>
      <c r="K26" s="598"/>
      <c r="L26" s="599" t="s">
        <v>655</v>
      </c>
      <c r="M26" s="995"/>
      <c r="N26" s="997"/>
      <c r="O26" s="995"/>
      <c r="P26" s="1006"/>
      <c r="Q26" s="179" t="s">
        <v>535</v>
      </c>
      <c r="R26" s="597">
        <v>7720</v>
      </c>
      <c r="S26" s="600">
        <v>70</v>
      </c>
      <c r="T26" s="601" t="s">
        <v>535</v>
      </c>
      <c r="U26" s="602">
        <v>54070</v>
      </c>
      <c r="V26" s="178" t="s">
        <v>535</v>
      </c>
      <c r="W26" s="603">
        <v>540</v>
      </c>
      <c r="X26" s="604" t="s">
        <v>535</v>
      </c>
      <c r="Y26" s="605">
        <v>46350</v>
      </c>
      <c r="Z26" s="604" t="s">
        <v>547</v>
      </c>
      <c r="AA26" s="603">
        <v>460</v>
      </c>
      <c r="AB26" s="995"/>
      <c r="AC26" s="1012"/>
      <c r="AD26" s="995"/>
      <c r="AE26" s="1001"/>
      <c r="AF26" s="995"/>
      <c r="AG26" s="997"/>
      <c r="AH26" s="995"/>
      <c r="AI26" s="999"/>
      <c r="AJ26" s="995"/>
      <c r="AK26" s="1008"/>
      <c r="AL26" s="995"/>
      <c r="AM26" s="1020"/>
      <c r="AN26" s="995"/>
      <c r="AO26" s="1022"/>
      <c r="AP26" s="986"/>
      <c r="AQ26" s="606">
        <v>30</v>
      </c>
      <c r="AR26" s="539"/>
      <c r="AS26" s="607">
        <v>0.94</v>
      </c>
      <c r="AT26" s="1023"/>
      <c r="AU26" s="1025"/>
      <c r="AV26" s="995"/>
      <c r="AW26" s="1014"/>
      <c r="AX26" s="995"/>
      <c r="AY26" s="1016"/>
      <c r="AZ26" s="995"/>
      <c r="BA26" s="1018"/>
    </row>
    <row r="27" spans="1:53" s="612" customFormat="1" ht="24" customHeight="1">
      <c r="A27" s="611" t="s">
        <v>540</v>
      </c>
      <c r="B27" s="990"/>
      <c r="C27" s="991" t="s">
        <v>681</v>
      </c>
      <c r="D27" s="993" t="s">
        <v>654</v>
      </c>
      <c r="E27" s="580" t="s">
        <v>454</v>
      </c>
      <c r="F27" s="581"/>
      <c r="G27" s="582">
        <v>30560</v>
      </c>
      <c r="H27" s="583">
        <v>38280</v>
      </c>
      <c r="I27" s="179" t="s">
        <v>535</v>
      </c>
      <c r="J27" s="584">
        <v>280</v>
      </c>
      <c r="K27" s="585">
        <v>360</v>
      </c>
      <c r="L27" s="586" t="s">
        <v>655</v>
      </c>
      <c r="M27" s="995" t="s">
        <v>535</v>
      </c>
      <c r="N27" s="996">
        <v>740</v>
      </c>
      <c r="O27" s="995" t="s">
        <v>535</v>
      </c>
      <c r="P27" s="1005">
        <v>7</v>
      </c>
      <c r="Q27" s="179" t="s">
        <v>535</v>
      </c>
      <c r="R27" s="587">
        <v>7720</v>
      </c>
      <c r="S27" s="588">
        <v>70</v>
      </c>
      <c r="T27" s="589"/>
      <c r="U27" s="546"/>
      <c r="V27" s="178"/>
      <c r="W27" s="590"/>
      <c r="X27" s="178"/>
      <c r="Y27" s="546" t="s">
        <v>656</v>
      </c>
      <c r="Z27" s="178"/>
      <c r="AA27" s="623"/>
      <c r="AB27" s="1026" t="s">
        <v>535</v>
      </c>
      <c r="AC27" s="1011">
        <v>3090</v>
      </c>
      <c r="AD27" s="995" t="s">
        <v>535</v>
      </c>
      <c r="AE27" s="1000">
        <v>30</v>
      </c>
      <c r="AF27" s="995" t="s">
        <v>547</v>
      </c>
      <c r="AG27" s="996">
        <v>520</v>
      </c>
      <c r="AH27" s="995" t="s">
        <v>535</v>
      </c>
      <c r="AI27" s="998">
        <v>5</v>
      </c>
      <c r="AJ27" s="995" t="s">
        <v>547</v>
      </c>
      <c r="AK27" s="1007">
        <v>350</v>
      </c>
      <c r="AL27" s="995" t="s">
        <v>547</v>
      </c>
      <c r="AM27" s="1019">
        <v>3</v>
      </c>
      <c r="AN27" s="995" t="s">
        <v>547</v>
      </c>
      <c r="AO27" s="1021">
        <v>3660</v>
      </c>
      <c r="AP27" s="986" t="s">
        <v>547</v>
      </c>
      <c r="AQ27" s="592">
        <v>3090</v>
      </c>
      <c r="AR27" s="539"/>
      <c r="AS27" s="189" t="s">
        <v>699</v>
      </c>
      <c r="AT27" s="1023" t="s">
        <v>535</v>
      </c>
      <c r="AU27" s="1024">
        <v>570</v>
      </c>
      <c r="AV27" s="995" t="s">
        <v>535</v>
      </c>
      <c r="AW27" s="1013">
        <v>5</v>
      </c>
      <c r="AX27" s="995" t="s">
        <v>547</v>
      </c>
      <c r="AY27" s="1015">
        <v>60</v>
      </c>
      <c r="AZ27" s="995" t="s">
        <v>547</v>
      </c>
      <c r="BA27" s="1017">
        <v>1</v>
      </c>
    </row>
    <row r="28" spans="1:53" s="612" customFormat="1" ht="24" customHeight="1">
      <c r="A28" s="611" t="s">
        <v>539</v>
      </c>
      <c r="B28" s="990"/>
      <c r="C28" s="992"/>
      <c r="D28" s="994"/>
      <c r="E28" s="594" t="s">
        <v>497</v>
      </c>
      <c r="F28" s="581"/>
      <c r="G28" s="595">
        <v>38280</v>
      </c>
      <c r="H28" s="596"/>
      <c r="I28" s="179" t="s">
        <v>535</v>
      </c>
      <c r="J28" s="597">
        <v>360</v>
      </c>
      <c r="K28" s="598"/>
      <c r="L28" s="599" t="s">
        <v>655</v>
      </c>
      <c r="M28" s="995"/>
      <c r="N28" s="997"/>
      <c r="O28" s="995"/>
      <c r="P28" s="1006"/>
      <c r="Q28" s="179" t="s">
        <v>535</v>
      </c>
      <c r="R28" s="597">
        <v>7720</v>
      </c>
      <c r="S28" s="600">
        <v>70</v>
      </c>
      <c r="T28" s="601" t="s">
        <v>535</v>
      </c>
      <c r="U28" s="602">
        <v>54070</v>
      </c>
      <c r="V28" s="178" t="s">
        <v>535</v>
      </c>
      <c r="W28" s="603">
        <v>540</v>
      </c>
      <c r="X28" s="604" t="s">
        <v>535</v>
      </c>
      <c r="Y28" s="605">
        <v>46350</v>
      </c>
      <c r="Z28" s="604" t="s">
        <v>547</v>
      </c>
      <c r="AA28" s="603">
        <v>460</v>
      </c>
      <c r="AB28" s="995"/>
      <c r="AC28" s="1012"/>
      <c r="AD28" s="995"/>
      <c r="AE28" s="1001"/>
      <c r="AF28" s="995"/>
      <c r="AG28" s="997"/>
      <c r="AH28" s="995"/>
      <c r="AI28" s="999"/>
      <c r="AJ28" s="995"/>
      <c r="AK28" s="1008"/>
      <c r="AL28" s="995"/>
      <c r="AM28" s="1020"/>
      <c r="AN28" s="995"/>
      <c r="AO28" s="1022"/>
      <c r="AP28" s="986"/>
      <c r="AQ28" s="606">
        <v>30</v>
      </c>
      <c r="AR28" s="539"/>
      <c r="AS28" s="607">
        <v>0.98</v>
      </c>
      <c r="AT28" s="1023"/>
      <c r="AU28" s="1025"/>
      <c r="AV28" s="995"/>
      <c r="AW28" s="1014"/>
      <c r="AX28" s="995"/>
      <c r="AY28" s="1016"/>
      <c r="AZ28" s="995"/>
      <c r="BA28" s="1018"/>
    </row>
    <row r="29" spans="1:53" s="614" customFormat="1" ht="24" customHeight="1">
      <c r="A29" s="613" t="s">
        <v>538</v>
      </c>
      <c r="B29" s="990"/>
      <c r="C29" s="949" t="s">
        <v>682</v>
      </c>
      <c r="D29" s="1003" t="s">
        <v>654</v>
      </c>
      <c r="E29" s="185" t="s">
        <v>454</v>
      </c>
      <c r="F29" s="180"/>
      <c r="G29" s="582">
        <v>28780</v>
      </c>
      <c r="H29" s="583">
        <v>36500</v>
      </c>
      <c r="I29" s="179" t="s">
        <v>535</v>
      </c>
      <c r="J29" s="584">
        <v>260</v>
      </c>
      <c r="K29" s="585">
        <v>340</v>
      </c>
      <c r="L29" s="586" t="s">
        <v>655</v>
      </c>
      <c r="M29" s="995" t="s">
        <v>535</v>
      </c>
      <c r="N29" s="996">
        <v>620</v>
      </c>
      <c r="O29" s="995" t="s">
        <v>535</v>
      </c>
      <c r="P29" s="1005">
        <v>6</v>
      </c>
      <c r="Q29" s="179" t="s">
        <v>535</v>
      </c>
      <c r="R29" s="587">
        <v>7720</v>
      </c>
      <c r="S29" s="588">
        <v>70</v>
      </c>
      <c r="T29" s="589"/>
      <c r="U29" s="546"/>
      <c r="V29" s="178"/>
      <c r="W29" s="590"/>
      <c r="X29" s="178"/>
      <c r="Y29" s="546" t="s">
        <v>656</v>
      </c>
      <c r="Z29" s="178"/>
      <c r="AA29" s="623"/>
      <c r="AB29" s="1026" t="s">
        <v>535</v>
      </c>
      <c r="AC29" s="1011">
        <v>2570</v>
      </c>
      <c r="AD29" s="995" t="s">
        <v>535</v>
      </c>
      <c r="AE29" s="1000">
        <v>20</v>
      </c>
      <c r="AF29" s="995" t="s">
        <v>547</v>
      </c>
      <c r="AG29" s="996">
        <v>500</v>
      </c>
      <c r="AH29" s="995" t="s">
        <v>535</v>
      </c>
      <c r="AI29" s="998">
        <v>5</v>
      </c>
      <c r="AJ29" s="995" t="s">
        <v>547</v>
      </c>
      <c r="AK29" s="1007">
        <v>300</v>
      </c>
      <c r="AL29" s="995" t="s">
        <v>547</v>
      </c>
      <c r="AM29" s="1019">
        <v>3</v>
      </c>
      <c r="AN29" s="995" t="s">
        <v>547</v>
      </c>
      <c r="AO29" s="1021">
        <v>3160</v>
      </c>
      <c r="AP29" s="986" t="s">
        <v>547</v>
      </c>
      <c r="AQ29" s="592">
        <v>2570</v>
      </c>
      <c r="AR29" s="539"/>
      <c r="AS29" s="189" t="s">
        <v>699</v>
      </c>
      <c r="AT29" s="1023" t="s">
        <v>535</v>
      </c>
      <c r="AU29" s="1024">
        <v>480</v>
      </c>
      <c r="AV29" s="995" t="s">
        <v>535</v>
      </c>
      <c r="AW29" s="1013">
        <v>4</v>
      </c>
      <c r="AX29" s="995" t="s">
        <v>547</v>
      </c>
      <c r="AY29" s="1015">
        <v>50</v>
      </c>
      <c r="AZ29" s="995" t="s">
        <v>547</v>
      </c>
      <c r="BA29" s="1017">
        <v>1</v>
      </c>
    </row>
    <row r="30" spans="1:53" s="614" customFormat="1" ht="24" customHeight="1">
      <c r="A30" s="613" t="s">
        <v>536</v>
      </c>
      <c r="B30" s="990"/>
      <c r="C30" s="1002"/>
      <c r="D30" s="1004"/>
      <c r="E30" s="181" t="s">
        <v>497</v>
      </c>
      <c r="F30" s="180"/>
      <c r="G30" s="595">
        <v>36500</v>
      </c>
      <c r="H30" s="596"/>
      <c r="I30" s="179" t="s">
        <v>535</v>
      </c>
      <c r="J30" s="597">
        <v>340</v>
      </c>
      <c r="K30" s="598"/>
      <c r="L30" s="599" t="s">
        <v>655</v>
      </c>
      <c r="M30" s="995"/>
      <c r="N30" s="997"/>
      <c r="O30" s="995"/>
      <c r="P30" s="1006"/>
      <c r="Q30" s="179" t="s">
        <v>535</v>
      </c>
      <c r="R30" s="597">
        <v>7720</v>
      </c>
      <c r="S30" s="600">
        <v>70</v>
      </c>
      <c r="T30" s="601" t="s">
        <v>535</v>
      </c>
      <c r="U30" s="602">
        <v>54070</v>
      </c>
      <c r="V30" s="178" t="s">
        <v>535</v>
      </c>
      <c r="W30" s="603">
        <v>540</v>
      </c>
      <c r="X30" s="604" t="s">
        <v>535</v>
      </c>
      <c r="Y30" s="605">
        <v>46350</v>
      </c>
      <c r="Z30" s="604" t="s">
        <v>547</v>
      </c>
      <c r="AA30" s="603">
        <v>460</v>
      </c>
      <c r="AB30" s="995"/>
      <c r="AC30" s="1012"/>
      <c r="AD30" s="995"/>
      <c r="AE30" s="1001"/>
      <c r="AF30" s="995"/>
      <c r="AG30" s="997"/>
      <c r="AH30" s="995"/>
      <c r="AI30" s="999"/>
      <c r="AJ30" s="995"/>
      <c r="AK30" s="1008"/>
      <c r="AL30" s="995"/>
      <c r="AM30" s="1020"/>
      <c r="AN30" s="995"/>
      <c r="AO30" s="1022"/>
      <c r="AP30" s="986"/>
      <c r="AQ30" s="606">
        <v>20</v>
      </c>
      <c r="AR30" s="539"/>
      <c r="AS30" s="607">
        <v>0.91</v>
      </c>
      <c r="AT30" s="1023"/>
      <c r="AU30" s="1025"/>
      <c r="AV30" s="995"/>
      <c r="AW30" s="1014"/>
      <c r="AX30" s="995"/>
      <c r="AY30" s="1016"/>
      <c r="AZ30" s="995"/>
      <c r="BA30" s="1018"/>
    </row>
    <row r="31" spans="1:53" s="612" customFormat="1" ht="24" customHeight="1">
      <c r="A31" s="611" t="s">
        <v>683</v>
      </c>
      <c r="B31" s="990"/>
      <c r="C31" s="991" t="s">
        <v>684</v>
      </c>
      <c r="D31" s="993" t="s">
        <v>654</v>
      </c>
      <c r="E31" s="580" t="s">
        <v>454</v>
      </c>
      <c r="F31" s="581"/>
      <c r="G31" s="582">
        <v>27500</v>
      </c>
      <c r="H31" s="583">
        <v>35220</v>
      </c>
      <c r="I31" s="179" t="s">
        <v>535</v>
      </c>
      <c r="J31" s="584">
        <v>250</v>
      </c>
      <c r="K31" s="585">
        <v>330</v>
      </c>
      <c r="L31" s="586" t="s">
        <v>655</v>
      </c>
      <c r="M31" s="995" t="s">
        <v>535</v>
      </c>
      <c r="N31" s="996">
        <v>530</v>
      </c>
      <c r="O31" s="995" t="s">
        <v>535</v>
      </c>
      <c r="P31" s="1005">
        <v>5</v>
      </c>
      <c r="Q31" s="179" t="s">
        <v>535</v>
      </c>
      <c r="R31" s="587">
        <v>7720</v>
      </c>
      <c r="S31" s="588">
        <v>70</v>
      </c>
      <c r="T31" s="589"/>
      <c r="U31" s="546"/>
      <c r="V31" s="178"/>
      <c r="W31" s="590"/>
      <c r="X31" s="178"/>
      <c r="Y31" s="546" t="s">
        <v>656</v>
      </c>
      <c r="Z31" s="178"/>
      <c r="AA31" s="623"/>
      <c r="AB31" s="1026" t="s">
        <v>535</v>
      </c>
      <c r="AC31" s="1011">
        <v>2200</v>
      </c>
      <c r="AD31" s="995" t="s">
        <v>535</v>
      </c>
      <c r="AE31" s="1000">
        <v>20</v>
      </c>
      <c r="AF31" s="995" t="s">
        <v>547</v>
      </c>
      <c r="AG31" s="996">
        <v>500</v>
      </c>
      <c r="AH31" s="995" t="s">
        <v>535</v>
      </c>
      <c r="AI31" s="998">
        <v>5</v>
      </c>
      <c r="AJ31" s="995" t="s">
        <v>547</v>
      </c>
      <c r="AK31" s="1007">
        <v>270</v>
      </c>
      <c r="AL31" s="995" t="s">
        <v>547</v>
      </c>
      <c r="AM31" s="1019">
        <v>2</v>
      </c>
      <c r="AN31" s="995" t="s">
        <v>547</v>
      </c>
      <c r="AO31" s="1021">
        <v>2810</v>
      </c>
      <c r="AP31" s="986" t="s">
        <v>547</v>
      </c>
      <c r="AQ31" s="592">
        <v>2200</v>
      </c>
      <c r="AR31" s="539"/>
      <c r="AS31" s="189" t="s">
        <v>699</v>
      </c>
      <c r="AT31" s="1023" t="s">
        <v>535</v>
      </c>
      <c r="AU31" s="1024">
        <v>410</v>
      </c>
      <c r="AV31" s="995" t="s">
        <v>535</v>
      </c>
      <c r="AW31" s="1013">
        <v>4</v>
      </c>
      <c r="AX31" s="995" t="s">
        <v>547</v>
      </c>
      <c r="AY31" s="1015">
        <v>40</v>
      </c>
      <c r="AZ31" s="995" t="s">
        <v>547</v>
      </c>
      <c r="BA31" s="1017">
        <v>1</v>
      </c>
    </row>
    <row r="32" spans="1:53" s="612" customFormat="1" ht="24" customHeight="1">
      <c r="A32" s="611" t="s">
        <v>685</v>
      </c>
      <c r="B32" s="990"/>
      <c r="C32" s="992"/>
      <c r="D32" s="994"/>
      <c r="E32" s="594" t="s">
        <v>497</v>
      </c>
      <c r="F32" s="581"/>
      <c r="G32" s="595">
        <v>35220</v>
      </c>
      <c r="H32" s="596"/>
      <c r="I32" s="179" t="s">
        <v>535</v>
      </c>
      <c r="J32" s="597">
        <v>330</v>
      </c>
      <c r="K32" s="598"/>
      <c r="L32" s="599" t="s">
        <v>655</v>
      </c>
      <c r="M32" s="995"/>
      <c r="N32" s="997"/>
      <c r="O32" s="995"/>
      <c r="P32" s="1006"/>
      <c r="Q32" s="179" t="s">
        <v>535</v>
      </c>
      <c r="R32" s="597">
        <v>7720</v>
      </c>
      <c r="S32" s="600">
        <v>70</v>
      </c>
      <c r="T32" s="601" t="s">
        <v>535</v>
      </c>
      <c r="U32" s="602">
        <v>54070</v>
      </c>
      <c r="V32" s="178" t="s">
        <v>535</v>
      </c>
      <c r="W32" s="603">
        <v>540</v>
      </c>
      <c r="X32" s="604" t="s">
        <v>535</v>
      </c>
      <c r="Y32" s="605">
        <v>46350</v>
      </c>
      <c r="Z32" s="604" t="s">
        <v>547</v>
      </c>
      <c r="AA32" s="603">
        <v>460</v>
      </c>
      <c r="AB32" s="995"/>
      <c r="AC32" s="1012"/>
      <c r="AD32" s="995"/>
      <c r="AE32" s="1001"/>
      <c r="AF32" s="995"/>
      <c r="AG32" s="997"/>
      <c r="AH32" s="995"/>
      <c r="AI32" s="999"/>
      <c r="AJ32" s="995"/>
      <c r="AK32" s="1008"/>
      <c r="AL32" s="995"/>
      <c r="AM32" s="1020"/>
      <c r="AN32" s="995"/>
      <c r="AO32" s="1022"/>
      <c r="AP32" s="986"/>
      <c r="AQ32" s="606">
        <v>20</v>
      </c>
      <c r="AR32" s="539"/>
      <c r="AS32" s="607">
        <v>0.94</v>
      </c>
      <c r="AT32" s="1023"/>
      <c r="AU32" s="1025"/>
      <c r="AV32" s="995"/>
      <c r="AW32" s="1014"/>
      <c r="AX32" s="995"/>
      <c r="AY32" s="1016"/>
      <c r="AZ32" s="995"/>
      <c r="BA32" s="1018"/>
    </row>
    <row r="33" spans="1:53" s="614" customFormat="1" ht="24" customHeight="1">
      <c r="A33" s="613" t="s">
        <v>686</v>
      </c>
      <c r="B33" s="990"/>
      <c r="C33" s="949" t="s">
        <v>687</v>
      </c>
      <c r="D33" s="1003" t="s">
        <v>654</v>
      </c>
      <c r="E33" s="185" t="s">
        <v>454</v>
      </c>
      <c r="F33" s="180"/>
      <c r="G33" s="582">
        <v>26550</v>
      </c>
      <c r="H33" s="583">
        <v>34270</v>
      </c>
      <c r="I33" s="179" t="s">
        <v>535</v>
      </c>
      <c r="J33" s="584">
        <v>240</v>
      </c>
      <c r="K33" s="585">
        <v>320</v>
      </c>
      <c r="L33" s="586" t="s">
        <v>655</v>
      </c>
      <c r="M33" s="995" t="s">
        <v>535</v>
      </c>
      <c r="N33" s="996">
        <v>460</v>
      </c>
      <c r="O33" s="995" t="s">
        <v>535</v>
      </c>
      <c r="P33" s="1005">
        <v>4</v>
      </c>
      <c r="Q33" s="179" t="s">
        <v>535</v>
      </c>
      <c r="R33" s="587">
        <v>7720</v>
      </c>
      <c r="S33" s="588">
        <v>70</v>
      </c>
      <c r="T33" s="589"/>
      <c r="U33" s="546"/>
      <c r="V33" s="178"/>
      <c r="W33" s="590"/>
      <c r="X33" s="178"/>
      <c r="Y33" s="546" t="s">
        <v>656</v>
      </c>
      <c r="Z33" s="178"/>
      <c r="AA33" s="623"/>
      <c r="AB33" s="1026" t="s">
        <v>535</v>
      </c>
      <c r="AC33" s="1011">
        <v>1930</v>
      </c>
      <c r="AD33" s="995" t="s">
        <v>535</v>
      </c>
      <c r="AE33" s="1000">
        <v>10</v>
      </c>
      <c r="AF33" s="995" t="s">
        <v>547</v>
      </c>
      <c r="AG33" s="996">
        <v>500</v>
      </c>
      <c r="AH33" s="995" t="s">
        <v>535</v>
      </c>
      <c r="AI33" s="998">
        <v>5</v>
      </c>
      <c r="AJ33" s="995" t="s">
        <v>547</v>
      </c>
      <c r="AK33" s="1007">
        <v>250</v>
      </c>
      <c r="AL33" s="995" t="s">
        <v>547</v>
      </c>
      <c r="AM33" s="1019">
        <v>2</v>
      </c>
      <c r="AN33" s="995" t="s">
        <v>547</v>
      </c>
      <c r="AO33" s="1021">
        <v>2540</v>
      </c>
      <c r="AP33" s="986" t="s">
        <v>547</v>
      </c>
      <c r="AQ33" s="592">
        <v>1930</v>
      </c>
      <c r="AR33" s="539"/>
      <c r="AS33" s="189" t="s">
        <v>699</v>
      </c>
      <c r="AT33" s="1023" t="s">
        <v>535</v>
      </c>
      <c r="AU33" s="1024">
        <v>360</v>
      </c>
      <c r="AV33" s="995" t="s">
        <v>535</v>
      </c>
      <c r="AW33" s="1013">
        <v>3</v>
      </c>
      <c r="AX33" s="995" t="s">
        <v>547</v>
      </c>
      <c r="AY33" s="1015">
        <v>40</v>
      </c>
      <c r="AZ33" s="995" t="s">
        <v>547</v>
      </c>
      <c r="BA33" s="1017">
        <v>1</v>
      </c>
    </row>
    <row r="34" spans="1:53" s="614" customFormat="1" ht="24" customHeight="1">
      <c r="A34" s="613" t="s">
        <v>688</v>
      </c>
      <c r="B34" s="990"/>
      <c r="C34" s="1002"/>
      <c r="D34" s="1004"/>
      <c r="E34" s="181" t="s">
        <v>497</v>
      </c>
      <c r="F34" s="180"/>
      <c r="G34" s="595">
        <v>34270</v>
      </c>
      <c r="H34" s="596"/>
      <c r="I34" s="179" t="s">
        <v>535</v>
      </c>
      <c r="J34" s="597">
        <v>320</v>
      </c>
      <c r="K34" s="598"/>
      <c r="L34" s="599" t="s">
        <v>655</v>
      </c>
      <c r="M34" s="995"/>
      <c r="N34" s="997"/>
      <c r="O34" s="995"/>
      <c r="P34" s="1006"/>
      <c r="Q34" s="179" t="s">
        <v>535</v>
      </c>
      <c r="R34" s="597">
        <v>7720</v>
      </c>
      <c r="S34" s="600">
        <v>70</v>
      </c>
      <c r="T34" s="601" t="s">
        <v>535</v>
      </c>
      <c r="U34" s="602">
        <v>54070</v>
      </c>
      <c r="V34" s="178" t="s">
        <v>535</v>
      </c>
      <c r="W34" s="603">
        <v>540</v>
      </c>
      <c r="X34" s="604" t="s">
        <v>535</v>
      </c>
      <c r="Y34" s="605">
        <v>46350</v>
      </c>
      <c r="Z34" s="604" t="s">
        <v>547</v>
      </c>
      <c r="AA34" s="603">
        <v>460</v>
      </c>
      <c r="AB34" s="995"/>
      <c r="AC34" s="1012"/>
      <c r="AD34" s="995"/>
      <c r="AE34" s="1001"/>
      <c r="AF34" s="995"/>
      <c r="AG34" s="997"/>
      <c r="AH34" s="995"/>
      <c r="AI34" s="999"/>
      <c r="AJ34" s="995"/>
      <c r="AK34" s="1008"/>
      <c r="AL34" s="995"/>
      <c r="AM34" s="1020"/>
      <c r="AN34" s="995"/>
      <c r="AO34" s="1022"/>
      <c r="AP34" s="986"/>
      <c r="AQ34" s="606">
        <v>10</v>
      </c>
      <c r="AR34" s="539"/>
      <c r="AS34" s="607">
        <v>0.98</v>
      </c>
      <c r="AT34" s="1023"/>
      <c r="AU34" s="1025"/>
      <c r="AV34" s="995"/>
      <c r="AW34" s="1014"/>
      <c r="AX34" s="995"/>
      <c r="AY34" s="1016"/>
      <c r="AZ34" s="995"/>
      <c r="BA34" s="1018"/>
    </row>
    <row r="35" spans="1:53" s="612" customFormat="1" ht="24" customHeight="1">
      <c r="A35" s="611" t="s">
        <v>689</v>
      </c>
      <c r="B35" s="990"/>
      <c r="C35" s="991" t="s">
        <v>690</v>
      </c>
      <c r="D35" s="993" t="s">
        <v>654</v>
      </c>
      <c r="E35" s="580" t="s">
        <v>454</v>
      </c>
      <c r="F35" s="581"/>
      <c r="G35" s="582">
        <v>25810</v>
      </c>
      <c r="H35" s="583">
        <v>33530</v>
      </c>
      <c r="I35" s="179" t="s">
        <v>535</v>
      </c>
      <c r="J35" s="584">
        <v>240</v>
      </c>
      <c r="K35" s="585">
        <v>310</v>
      </c>
      <c r="L35" s="586" t="s">
        <v>655</v>
      </c>
      <c r="M35" s="995" t="s">
        <v>535</v>
      </c>
      <c r="N35" s="996">
        <v>410</v>
      </c>
      <c r="O35" s="995" t="s">
        <v>535</v>
      </c>
      <c r="P35" s="1005">
        <v>4</v>
      </c>
      <c r="Q35" s="179" t="s">
        <v>535</v>
      </c>
      <c r="R35" s="587">
        <v>7720</v>
      </c>
      <c r="S35" s="588">
        <v>70</v>
      </c>
      <c r="T35" s="589"/>
      <c r="U35" s="546"/>
      <c r="V35" s="178"/>
      <c r="W35" s="590"/>
      <c r="X35" s="178"/>
      <c r="Y35" s="546" t="s">
        <v>656</v>
      </c>
      <c r="Z35" s="178"/>
      <c r="AA35" s="623"/>
      <c r="AB35" s="1026" t="s">
        <v>535</v>
      </c>
      <c r="AC35" s="1011">
        <v>1710</v>
      </c>
      <c r="AD35" s="995" t="s">
        <v>535</v>
      </c>
      <c r="AE35" s="1000">
        <v>10</v>
      </c>
      <c r="AF35" s="995" t="s">
        <v>547</v>
      </c>
      <c r="AG35" s="996">
        <v>500</v>
      </c>
      <c r="AH35" s="995" t="s">
        <v>535</v>
      </c>
      <c r="AI35" s="998">
        <v>5</v>
      </c>
      <c r="AJ35" s="995" t="s">
        <v>547</v>
      </c>
      <c r="AK35" s="1007">
        <v>220</v>
      </c>
      <c r="AL35" s="995" t="s">
        <v>547</v>
      </c>
      <c r="AM35" s="1019">
        <v>2</v>
      </c>
      <c r="AN35" s="995" t="s">
        <v>547</v>
      </c>
      <c r="AO35" s="1021">
        <v>2440</v>
      </c>
      <c r="AP35" s="986" t="s">
        <v>547</v>
      </c>
      <c r="AQ35" s="592">
        <v>1710</v>
      </c>
      <c r="AR35" s="539"/>
      <c r="AS35" s="189" t="s">
        <v>699</v>
      </c>
      <c r="AT35" s="1023" t="s">
        <v>535</v>
      </c>
      <c r="AU35" s="1024">
        <v>320</v>
      </c>
      <c r="AV35" s="995" t="s">
        <v>535</v>
      </c>
      <c r="AW35" s="1013">
        <v>3</v>
      </c>
      <c r="AX35" s="995" t="s">
        <v>547</v>
      </c>
      <c r="AY35" s="1015">
        <v>40</v>
      </c>
      <c r="AZ35" s="995" t="s">
        <v>547</v>
      </c>
      <c r="BA35" s="1017">
        <v>1</v>
      </c>
    </row>
    <row r="36" spans="1:53" s="612" customFormat="1" ht="24" customHeight="1">
      <c r="A36" s="611" t="s">
        <v>691</v>
      </c>
      <c r="B36" s="990"/>
      <c r="C36" s="992"/>
      <c r="D36" s="994"/>
      <c r="E36" s="594" t="s">
        <v>497</v>
      </c>
      <c r="F36" s="581"/>
      <c r="G36" s="595">
        <v>33530</v>
      </c>
      <c r="H36" s="596"/>
      <c r="I36" s="179" t="s">
        <v>535</v>
      </c>
      <c r="J36" s="597">
        <v>310</v>
      </c>
      <c r="K36" s="598"/>
      <c r="L36" s="599" t="s">
        <v>655</v>
      </c>
      <c r="M36" s="995"/>
      <c r="N36" s="997"/>
      <c r="O36" s="995"/>
      <c r="P36" s="1006"/>
      <c r="Q36" s="179" t="s">
        <v>535</v>
      </c>
      <c r="R36" s="597">
        <v>7720</v>
      </c>
      <c r="S36" s="600">
        <v>70</v>
      </c>
      <c r="T36" s="601" t="s">
        <v>535</v>
      </c>
      <c r="U36" s="602">
        <v>54070</v>
      </c>
      <c r="V36" s="178" t="s">
        <v>535</v>
      </c>
      <c r="W36" s="603">
        <v>540</v>
      </c>
      <c r="X36" s="604" t="s">
        <v>535</v>
      </c>
      <c r="Y36" s="605">
        <v>46350</v>
      </c>
      <c r="Z36" s="604" t="s">
        <v>547</v>
      </c>
      <c r="AA36" s="603">
        <v>460</v>
      </c>
      <c r="AB36" s="995"/>
      <c r="AC36" s="1012"/>
      <c r="AD36" s="995"/>
      <c r="AE36" s="1001"/>
      <c r="AF36" s="995"/>
      <c r="AG36" s="997"/>
      <c r="AH36" s="995"/>
      <c r="AI36" s="999"/>
      <c r="AJ36" s="995"/>
      <c r="AK36" s="1008"/>
      <c r="AL36" s="995"/>
      <c r="AM36" s="1020"/>
      <c r="AN36" s="995"/>
      <c r="AO36" s="1022"/>
      <c r="AP36" s="986"/>
      <c r="AQ36" s="606">
        <v>10</v>
      </c>
      <c r="AR36" s="539"/>
      <c r="AS36" s="607">
        <v>0.98</v>
      </c>
      <c r="AT36" s="1023"/>
      <c r="AU36" s="1025"/>
      <c r="AV36" s="995"/>
      <c r="AW36" s="1014"/>
      <c r="AX36" s="995"/>
      <c r="AY36" s="1016"/>
      <c r="AZ36" s="995"/>
      <c r="BA36" s="1018"/>
    </row>
    <row r="37" spans="1:53" s="614" customFormat="1" ht="24" customHeight="1">
      <c r="A37" s="613" t="s">
        <v>692</v>
      </c>
      <c r="B37" s="990"/>
      <c r="C37" s="949" t="s">
        <v>693</v>
      </c>
      <c r="D37" s="1003" t="s">
        <v>654</v>
      </c>
      <c r="E37" s="185" t="s">
        <v>454</v>
      </c>
      <c r="F37" s="180"/>
      <c r="G37" s="582">
        <v>25220</v>
      </c>
      <c r="H37" s="583">
        <v>32940</v>
      </c>
      <c r="I37" s="179" t="s">
        <v>535</v>
      </c>
      <c r="J37" s="584">
        <v>230</v>
      </c>
      <c r="K37" s="585">
        <v>310</v>
      </c>
      <c r="L37" s="586" t="s">
        <v>655</v>
      </c>
      <c r="M37" s="995" t="s">
        <v>535</v>
      </c>
      <c r="N37" s="996">
        <v>370</v>
      </c>
      <c r="O37" s="995" t="s">
        <v>535</v>
      </c>
      <c r="P37" s="1005">
        <v>3</v>
      </c>
      <c r="Q37" s="179" t="s">
        <v>535</v>
      </c>
      <c r="R37" s="587">
        <v>7720</v>
      </c>
      <c r="S37" s="588">
        <v>70</v>
      </c>
      <c r="T37" s="589"/>
      <c r="U37" s="546"/>
      <c r="V37" s="178"/>
      <c r="W37" s="590"/>
      <c r="X37" s="178"/>
      <c r="Y37" s="546" t="s">
        <v>656</v>
      </c>
      <c r="Z37" s="178"/>
      <c r="AA37" s="623"/>
      <c r="AB37" s="1026" t="s">
        <v>535</v>
      </c>
      <c r="AC37" s="1011">
        <v>1540</v>
      </c>
      <c r="AD37" s="995" t="s">
        <v>535</v>
      </c>
      <c r="AE37" s="1000">
        <v>10</v>
      </c>
      <c r="AF37" s="995" t="s">
        <v>547</v>
      </c>
      <c r="AG37" s="996">
        <v>500</v>
      </c>
      <c r="AH37" s="995" t="s">
        <v>535</v>
      </c>
      <c r="AI37" s="998">
        <v>5</v>
      </c>
      <c r="AJ37" s="995" t="s">
        <v>547</v>
      </c>
      <c r="AK37" s="1007">
        <v>200</v>
      </c>
      <c r="AL37" s="995" t="s">
        <v>547</v>
      </c>
      <c r="AM37" s="1019">
        <v>2</v>
      </c>
      <c r="AN37" s="995" t="s">
        <v>547</v>
      </c>
      <c r="AO37" s="1021">
        <v>2360</v>
      </c>
      <c r="AP37" s="986" t="s">
        <v>547</v>
      </c>
      <c r="AQ37" s="592">
        <v>1540</v>
      </c>
      <c r="AR37" s="539"/>
      <c r="AS37" s="189" t="s">
        <v>699</v>
      </c>
      <c r="AT37" s="1023" t="s">
        <v>535</v>
      </c>
      <c r="AU37" s="1024">
        <v>280</v>
      </c>
      <c r="AV37" s="995" t="s">
        <v>535</v>
      </c>
      <c r="AW37" s="1013">
        <v>2</v>
      </c>
      <c r="AX37" s="995" t="s">
        <v>547</v>
      </c>
      <c r="AY37" s="1015">
        <v>30</v>
      </c>
      <c r="AZ37" s="995" t="s">
        <v>547</v>
      </c>
      <c r="BA37" s="1017">
        <v>1</v>
      </c>
    </row>
    <row r="38" spans="1:53" s="614" customFormat="1" ht="24" customHeight="1">
      <c r="A38" s="613" t="s">
        <v>694</v>
      </c>
      <c r="B38" s="990"/>
      <c r="C38" s="1002"/>
      <c r="D38" s="1004"/>
      <c r="E38" s="181" t="s">
        <v>497</v>
      </c>
      <c r="F38" s="180"/>
      <c r="G38" s="595">
        <v>32940</v>
      </c>
      <c r="H38" s="596"/>
      <c r="I38" s="179" t="s">
        <v>535</v>
      </c>
      <c r="J38" s="597">
        <v>310</v>
      </c>
      <c r="K38" s="598"/>
      <c r="L38" s="599" t="s">
        <v>655</v>
      </c>
      <c r="M38" s="995"/>
      <c r="N38" s="997"/>
      <c r="O38" s="995"/>
      <c r="P38" s="1006"/>
      <c r="Q38" s="179" t="s">
        <v>535</v>
      </c>
      <c r="R38" s="597">
        <v>7720</v>
      </c>
      <c r="S38" s="600">
        <v>70</v>
      </c>
      <c r="T38" s="601" t="s">
        <v>535</v>
      </c>
      <c r="U38" s="602">
        <v>54070</v>
      </c>
      <c r="V38" s="178" t="s">
        <v>535</v>
      </c>
      <c r="W38" s="603">
        <v>540</v>
      </c>
      <c r="X38" s="604" t="s">
        <v>535</v>
      </c>
      <c r="Y38" s="605">
        <v>46350</v>
      </c>
      <c r="Z38" s="604" t="s">
        <v>547</v>
      </c>
      <c r="AA38" s="603">
        <v>460</v>
      </c>
      <c r="AB38" s="995"/>
      <c r="AC38" s="1012"/>
      <c r="AD38" s="995"/>
      <c r="AE38" s="1001"/>
      <c r="AF38" s="995"/>
      <c r="AG38" s="997"/>
      <c r="AH38" s="995"/>
      <c r="AI38" s="999"/>
      <c r="AJ38" s="995"/>
      <c r="AK38" s="1008"/>
      <c r="AL38" s="995"/>
      <c r="AM38" s="1020"/>
      <c r="AN38" s="995"/>
      <c r="AO38" s="1022"/>
      <c r="AP38" s="986"/>
      <c r="AQ38" s="606">
        <v>10</v>
      </c>
      <c r="AR38" s="539"/>
      <c r="AS38" s="607">
        <v>0.98</v>
      </c>
      <c r="AT38" s="1023"/>
      <c r="AU38" s="1025"/>
      <c r="AV38" s="995"/>
      <c r="AW38" s="1014"/>
      <c r="AX38" s="995"/>
      <c r="AY38" s="1016"/>
      <c r="AZ38" s="995"/>
      <c r="BA38" s="1018"/>
    </row>
    <row r="39" spans="1:53" s="612" customFormat="1" ht="24" customHeight="1">
      <c r="A39" s="611" t="s">
        <v>695</v>
      </c>
      <c r="B39" s="990"/>
      <c r="C39" s="991" t="s">
        <v>696</v>
      </c>
      <c r="D39" s="993" t="s">
        <v>654</v>
      </c>
      <c r="E39" s="580" t="s">
        <v>454</v>
      </c>
      <c r="F39" s="581"/>
      <c r="G39" s="582">
        <v>23340</v>
      </c>
      <c r="H39" s="583">
        <v>31060</v>
      </c>
      <c r="I39" s="179" t="s">
        <v>535</v>
      </c>
      <c r="J39" s="584">
        <v>210</v>
      </c>
      <c r="K39" s="585">
        <v>290</v>
      </c>
      <c r="L39" s="586" t="s">
        <v>655</v>
      </c>
      <c r="M39" s="995" t="s">
        <v>535</v>
      </c>
      <c r="N39" s="996">
        <v>330</v>
      </c>
      <c r="O39" s="995" t="s">
        <v>535</v>
      </c>
      <c r="P39" s="1005">
        <v>3</v>
      </c>
      <c r="Q39" s="179" t="s">
        <v>535</v>
      </c>
      <c r="R39" s="587">
        <v>7720</v>
      </c>
      <c r="S39" s="588">
        <v>70</v>
      </c>
      <c r="T39" s="589"/>
      <c r="U39" s="546"/>
      <c r="V39" s="178"/>
      <c r="W39" s="590"/>
      <c r="X39" s="178"/>
      <c r="Y39" s="546" t="s">
        <v>656</v>
      </c>
      <c r="Z39" s="178"/>
      <c r="AA39" s="623"/>
      <c r="AB39" s="1026" t="s">
        <v>535</v>
      </c>
      <c r="AC39" s="1011">
        <v>1400</v>
      </c>
      <c r="AD39" s="995" t="s">
        <v>535</v>
      </c>
      <c r="AE39" s="1000">
        <v>10</v>
      </c>
      <c r="AF39" s="995" t="s">
        <v>547</v>
      </c>
      <c r="AG39" s="996">
        <v>500</v>
      </c>
      <c r="AH39" s="995" t="s">
        <v>535</v>
      </c>
      <c r="AI39" s="998">
        <v>5</v>
      </c>
      <c r="AJ39" s="995" t="s">
        <v>547</v>
      </c>
      <c r="AK39" s="1007">
        <v>180</v>
      </c>
      <c r="AL39" s="995" t="s">
        <v>547</v>
      </c>
      <c r="AM39" s="1019">
        <v>1</v>
      </c>
      <c r="AN39" s="995" t="s">
        <v>547</v>
      </c>
      <c r="AO39" s="1021">
        <v>2150</v>
      </c>
      <c r="AP39" s="986" t="s">
        <v>547</v>
      </c>
      <c r="AQ39" s="592">
        <v>1400</v>
      </c>
      <c r="AR39" s="539"/>
      <c r="AS39" s="189" t="s">
        <v>699</v>
      </c>
      <c r="AT39" s="1023" t="s">
        <v>535</v>
      </c>
      <c r="AU39" s="1024">
        <v>260</v>
      </c>
      <c r="AV39" s="995" t="s">
        <v>535</v>
      </c>
      <c r="AW39" s="1013">
        <v>2</v>
      </c>
      <c r="AX39" s="995" t="s">
        <v>547</v>
      </c>
      <c r="AY39" s="1015">
        <v>30</v>
      </c>
      <c r="AZ39" s="995" t="s">
        <v>547</v>
      </c>
      <c r="BA39" s="1017">
        <v>1</v>
      </c>
    </row>
    <row r="40" spans="1:53" s="612" customFormat="1" ht="24" customHeight="1">
      <c r="A40" s="611" t="s">
        <v>697</v>
      </c>
      <c r="B40" s="990"/>
      <c r="C40" s="992"/>
      <c r="D40" s="994"/>
      <c r="E40" s="594" t="s">
        <v>497</v>
      </c>
      <c r="F40" s="581"/>
      <c r="G40" s="595">
        <v>31060</v>
      </c>
      <c r="H40" s="596"/>
      <c r="I40" s="179" t="s">
        <v>535</v>
      </c>
      <c r="J40" s="597">
        <v>290</v>
      </c>
      <c r="K40" s="598"/>
      <c r="L40" s="599" t="s">
        <v>655</v>
      </c>
      <c r="M40" s="995"/>
      <c r="N40" s="997"/>
      <c r="O40" s="995"/>
      <c r="P40" s="1006"/>
      <c r="Q40" s="179" t="s">
        <v>535</v>
      </c>
      <c r="R40" s="597">
        <v>7720</v>
      </c>
      <c r="S40" s="600">
        <v>70</v>
      </c>
      <c r="T40" s="601" t="s">
        <v>535</v>
      </c>
      <c r="U40" s="602">
        <v>54070</v>
      </c>
      <c r="V40" s="178" t="s">
        <v>535</v>
      </c>
      <c r="W40" s="603">
        <v>540</v>
      </c>
      <c r="X40" s="604" t="s">
        <v>535</v>
      </c>
      <c r="Y40" s="605">
        <v>46350</v>
      </c>
      <c r="Z40" s="604" t="s">
        <v>547</v>
      </c>
      <c r="AA40" s="603">
        <v>460</v>
      </c>
      <c r="AB40" s="995"/>
      <c r="AC40" s="1012"/>
      <c r="AD40" s="995"/>
      <c r="AE40" s="1001"/>
      <c r="AF40" s="995"/>
      <c r="AG40" s="997"/>
      <c r="AH40" s="995"/>
      <c r="AI40" s="999"/>
      <c r="AJ40" s="995"/>
      <c r="AK40" s="1008"/>
      <c r="AL40" s="995"/>
      <c r="AM40" s="1020"/>
      <c r="AN40" s="995"/>
      <c r="AO40" s="1022"/>
      <c r="AP40" s="986"/>
      <c r="AQ40" s="606">
        <v>10</v>
      </c>
      <c r="AR40" s="539"/>
      <c r="AS40" s="615">
        <v>0.98</v>
      </c>
      <c r="AT40" s="1023"/>
      <c r="AU40" s="1025"/>
      <c r="AV40" s="995"/>
      <c r="AW40" s="1014"/>
      <c r="AX40" s="995"/>
      <c r="AY40" s="1016"/>
      <c r="AZ40" s="995"/>
      <c r="BA40" s="1018"/>
    </row>
    <row r="41" spans="1:53" ht="13.5" customHeight="1"/>
  </sheetData>
  <autoFilter ref="B4:AS5"/>
  <mergeCells count="532">
    <mergeCell ref="AV39:AV40"/>
    <mergeCell ref="AW39:AW40"/>
    <mergeCell ref="AX39:AX40"/>
    <mergeCell ref="AY39:AY40"/>
    <mergeCell ref="AZ39:AZ40"/>
    <mergeCell ref="BA39:BA40"/>
    <mergeCell ref="AM39:AM40"/>
    <mergeCell ref="AN39:AN40"/>
    <mergeCell ref="AO39:AO40"/>
    <mergeCell ref="AP39:AP40"/>
    <mergeCell ref="AT39:AT40"/>
    <mergeCell ref="AU39:AU40"/>
    <mergeCell ref="AG39:AG40"/>
    <mergeCell ref="AH39:AH40"/>
    <mergeCell ref="AI39:AI40"/>
    <mergeCell ref="AJ39:AJ40"/>
    <mergeCell ref="AK39:AK40"/>
    <mergeCell ref="AL39:AL40"/>
    <mergeCell ref="P39:P40"/>
    <mergeCell ref="AB39:AB40"/>
    <mergeCell ref="AC39:AC40"/>
    <mergeCell ref="AD39:AD40"/>
    <mergeCell ref="AE39:AE40"/>
    <mergeCell ref="AF39:AF40"/>
    <mergeCell ref="AW37:AW38"/>
    <mergeCell ref="AX37:AX38"/>
    <mergeCell ref="AY37:AY38"/>
    <mergeCell ref="AZ37:AZ38"/>
    <mergeCell ref="BA37:BA38"/>
    <mergeCell ref="C39:C40"/>
    <mergeCell ref="D39:D40"/>
    <mergeCell ref="M39:M40"/>
    <mergeCell ref="N39:N40"/>
    <mergeCell ref="O39:O40"/>
    <mergeCell ref="AN37:AN38"/>
    <mergeCell ref="AO37:AO38"/>
    <mergeCell ref="AP37:AP38"/>
    <mergeCell ref="AT37:AT38"/>
    <mergeCell ref="AU37:AU38"/>
    <mergeCell ref="AV37:AV38"/>
    <mergeCell ref="AH37:AH38"/>
    <mergeCell ref="AI37:AI38"/>
    <mergeCell ref="AJ37:AJ38"/>
    <mergeCell ref="AK37:AK38"/>
    <mergeCell ref="AL37:AL38"/>
    <mergeCell ref="AM37:AM38"/>
    <mergeCell ref="AB37:AB38"/>
    <mergeCell ref="AC37:AC38"/>
    <mergeCell ref="AD37:AD38"/>
    <mergeCell ref="AE37:AE38"/>
    <mergeCell ref="AF37:AF38"/>
    <mergeCell ref="AG37:AG38"/>
    <mergeCell ref="C37:C38"/>
    <mergeCell ref="D37:D38"/>
    <mergeCell ref="M37:M38"/>
    <mergeCell ref="N37:N38"/>
    <mergeCell ref="O37:O38"/>
    <mergeCell ref="P37:P38"/>
    <mergeCell ref="AV35:AV36"/>
    <mergeCell ref="AW35:AW36"/>
    <mergeCell ref="AX35:AX36"/>
    <mergeCell ref="AY35:AY36"/>
    <mergeCell ref="AZ35:AZ36"/>
    <mergeCell ref="BA35:BA36"/>
    <mergeCell ref="AM35:AM36"/>
    <mergeCell ref="AN35:AN36"/>
    <mergeCell ref="AO35:AO36"/>
    <mergeCell ref="AP35:AP36"/>
    <mergeCell ref="AT35:AT36"/>
    <mergeCell ref="AU35:AU36"/>
    <mergeCell ref="AG35:AG36"/>
    <mergeCell ref="AH35:AH36"/>
    <mergeCell ref="AI35:AI36"/>
    <mergeCell ref="AJ35:AJ36"/>
    <mergeCell ref="AK35:AK36"/>
    <mergeCell ref="AL35:AL36"/>
    <mergeCell ref="P35:P36"/>
    <mergeCell ref="AB35:AB36"/>
    <mergeCell ref="AC35:AC36"/>
    <mergeCell ref="AD35:AD36"/>
    <mergeCell ref="AE35:AE36"/>
    <mergeCell ref="AF35:AF36"/>
    <mergeCell ref="AW33:AW34"/>
    <mergeCell ref="AX33:AX34"/>
    <mergeCell ref="AY33:AY34"/>
    <mergeCell ref="AZ33:AZ34"/>
    <mergeCell ref="BA33:BA34"/>
    <mergeCell ref="C35:C36"/>
    <mergeCell ref="D35:D36"/>
    <mergeCell ref="M35:M36"/>
    <mergeCell ref="N35:N36"/>
    <mergeCell ref="O35:O36"/>
    <mergeCell ref="AN33:AN34"/>
    <mergeCell ref="AO33:AO34"/>
    <mergeCell ref="AP33:AP34"/>
    <mergeCell ref="AT33:AT34"/>
    <mergeCell ref="AU33:AU34"/>
    <mergeCell ref="AV33:AV34"/>
    <mergeCell ref="AH33:AH34"/>
    <mergeCell ref="AI33:AI34"/>
    <mergeCell ref="AJ33:AJ34"/>
    <mergeCell ref="AK33:AK34"/>
    <mergeCell ref="AL33:AL34"/>
    <mergeCell ref="AM33:AM34"/>
    <mergeCell ref="AB33:AB34"/>
    <mergeCell ref="AC33:AC34"/>
    <mergeCell ref="AD33:AD34"/>
    <mergeCell ref="AE33:AE34"/>
    <mergeCell ref="AF33:AF34"/>
    <mergeCell ref="AG33:AG34"/>
    <mergeCell ref="C33:C34"/>
    <mergeCell ref="D33:D34"/>
    <mergeCell ref="M33:M34"/>
    <mergeCell ref="N33:N34"/>
    <mergeCell ref="O33:O34"/>
    <mergeCell ref="P33:P34"/>
    <mergeCell ref="AV31:AV32"/>
    <mergeCell ref="AW31:AW32"/>
    <mergeCell ref="AX31:AX32"/>
    <mergeCell ref="AY31:AY32"/>
    <mergeCell ref="AZ31:AZ32"/>
    <mergeCell ref="BA31:BA32"/>
    <mergeCell ref="AM31:AM32"/>
    <mergeCell ref="AN31:AN32"/>
    <mergeCell ref="AO31:AO32"/>
    <mergeCell ref="AP31:AP32"/>
    <mergeCell ref="AT31:AT32"/>
    <mergeCell ref="AU31:AU32"/>
    <mergeCell ref="AG31:AG32"/>
    <mergeCell ref="AH31:AH32"/>
    <mergeCell ref="AI31:AI32"/>
    <mergeCell ref="AJ31:AJ32"/>
    <mergeCell ref="AK31:AK32"/>
    <mergeCell ref="AL31:AL32"/>
    <mergeCell ref="P31:P32"/>
    <mergeCell ref="AB31:AB32"/>
    <mergeCell ref="AC31:AC32"/>
    <mergeCell ref="AD31:AD32"/>
    <mergeCell ref="AE31:AE32"/>
    <mergeCell ref="AF31:AF32"/>
    <mergeCell ref="AW29:AW30"/>
    <mergeCell ref="AX29:AX30"/>
    <mergeCell ref="AY29:AY30"/>
    <mergeCell ref="AZ29:AZ30"/>
    <mergeCell ref="BA29:BA30"/>
    <mergeCell ref="C31:C32"/>
    <mergeCell ref="D31:D32"/>
    <mergeCell ref="M31:M32"/>
    <mergeCell ref="N31:N32"/>
    <mergeCell ref="O31:O32"/>
    <mergeCell ref="AN29:AN30"/>
    <mergeCell ref="AO29:AO30"/>
    <mergeCell ref="AP29:AP30"/>
    <mergeCell ref="AT29:AT30"/>
    <mergeCell ref="AU29:AU30"/>
    <mergeCell ref="AV29:AV30"/>
    <mergeCell ref="AH29:AH30"/>
    <mergeCell ref="AI29:AI30"/>
    <mergeCell ref="AJ29:AJ30"/>
    <mergeCell ref="AK29:AK30"/>
    <mergeCell ref="AL29:AL30"/>
    <mergeCell ref="AM29:AM30"/>
    <mergeCell ref="AB29:AB30"/>
    <mergeCell ref="AC29:AC30"/>
    <mergeCell ref="AD29:AD30"/>
    <mergeCell ref="AE29:AE30"/>
    <mergeCell ref="AF29:AF30"/>
    <mergeCell ref="AG29:AG30"/>
    <mergeCell ref="C29:C30"/>
    <mergeCell ref="D29:D30"/>
    <mergeCell ref="M29:M30"/>
    <mergeCell ref="N29:N30"/>
    <mergeCell ref="O29:O30"/>
    <mergeCell ref="P29:P30"/>
    <mergeCell ref="AV27:AV28"/>
    <mergeCell ref="AW27:AW28"/>
    <mergeCell ref="AX27:AX28"/>
    <mergeCell ref="AY27:AY28"/>
    <mergeCell ref="AZ27:AZ28"/>
    <mergeCell ref="BA27:BA28"/>
    <mergeCell ref="AM27:AM28"/>
    <mergeCell ref="AN27:AN28"/>
    <mergeCell ref="AO27:AO28"/>
    <mergeCell ref="AP27:AP28"/>
    <mergeCell ref="AT27:AT28"/>
    <mergeCell ref="AU27:AU28"/>
    <mergeCell ref="AG27:AG28"/>
    <mergeCell ref="AH27:AH28"/>
    <mergeCell ref="AI27:AI28"/>
    <mergeCell ref="AJ27:AJ28"/>
    <mergeCell ref="AK27:AK28"/>
    <mergeCell ref="AL27:AL28"/>
    <mergeCell ref="P27:P28"/>
    <mergeCell ref="AB27:AB28"/>
    <mergeCell ref="AC27:AC28"/>
    <mergeCell ref="AD27:AD28"/>
    <mergeCell ref="AE27:AE28"/>
    <mergeCell ref="AF27:AF28"/>
    <mergeCell ref="AW25:AW26"/>
    <mergeCell ref="AX25:AX26"/>
    <mergeCell ref="AY25:AY26"/>
    <mergeCell ref="AZ25:AZ26"/>
    <mergeCell ref="BA25:BA26"/>
    <mergeCell ref="C27:C28"/>
    <mergeCell ref="D27:D28"/>
    <mergeCell ref="M27:M28"/>
    <mergeCell ref="N27:N28"/>
    <mergeCell ref="O27:O28"/>
    <mergeCell ref="AN25:AN26"/>
    <mergeCell ref="AO25:AO26"/>
    <mergeCell ref="AP25:AP26"/>
    <mergeCell ref="AT25:AT26"/>
    <mergeCell ref="AU25:AU26"/>
    <mergeCell ref="AV25:AV26"/>
    <mergeCell ref="AH25:AH26"/>
    <mergeCell ref="AI25:AI26"/>
    <mergeCell ref="AJ25:AJ26"/>
    <mergeCell ref="AK25:AK26"/>
    <mergeCell ref="AL25:AL26"/>
    <mergeCell ref="AM25:AM26"/>
    <mergeCell ref="AB25:AB26"/>
    <mergeCell ref="AC25:AC26"/>
    <mergeCell ref="AD25:AD26"/>
    <mergeCell ref="AE25:AE26"/>
    <mergeCell ref="AF25:AF26"/>
    <mergeCell ref="AG25:AG26"/>
    <mergeCell ref="C25:C26"/>
    <mergeCell ref="D25:D26"/>
    <mergeCell ref="M25:M26"/>
    <mergeCell ref="N25:N26"/>
    <mergeCell ref="O25:O26"/>
    <mergeCell ref="P25:P26"/>
    <mergeCell ref="AV23:AV24"/>
    <mergeCell ref="AW23:AW24"/>
    <mergeCell ref="AX23:AX24"/>
    <mergeCell ref="AY23:AY24"/>
    <mergeCell ref="AZ23:AZ24"/>
    <mergeCell ref="BA23:BA24"/>
    <mergeCell ref="AM23:AM24"/>
    <mergeCell ref="AN23:AN24"/>
    <mergeCell ref="AO23:AO24"/>
    <mergeCell ref="AP23:AP24"/>
    <mergeCell ref="AT23:AT24"/>
    <mergeCell ref="AU23:AU24"/>
    <mergeCell ref="AG23:AG24"/>
    <mergeCell ref="AH23:AH24"/>
    <mergeCell ref="AI23:AI24"/>
    <mergeCell ref="AJ23:AJ24"/>
    <mergeCell ref="AK23:AK24"/>
    <mergeCell ref="AL23:AL24"/>
    <mergeCell ref="P23:P24"/>
    <mergeCell ref="AB23:AB24"/>
    <mergeCell ref="AC23:AC24"/>
    <mergeCell ref="AD23:AD24"/>
    <mergeCell ref="AE23:AE24"/>
    <mergeCell ref="AF23:AF24"/>
    <mergeCell ref="AW21:AW22"/>
    <mergeCell ref="AX21:AX22"/>
    <mergeCell ref="AY21:AY22"/>
    <mergeCell ref="AZ21:AZ22"/>
    <mergeCell ref="BA21:BA22"/>
    <mergeCell ref="C23:C24"/>
    <mergeCell ref="D23:D24"/>
    <mergeCell ref="M23:M24"/>
    <mergeCell ref="N23:N24"/>
    <mergeCell ref="O23:O24"/>
    <mergeCell ref="AN21:AN22"/>
    <mergeCell ref="AO21:AO22"/>
    <mergeCell ref="AP21:AP22"/>
    <mergeCell ref="AT21:AT22"/>
    <mergeCell ref="AU21:AU22"/>
    <mergeCell ref="AV21:AV22"/>
    <mergeCell ref="AH21:AH22"/>
    <mergeCell ref="AI21:AI22"/>
    <mergeCell ref="AJ21:AJ22"/>
    <mergeCell ref="AK21:AK22"/>
    <mergeCell ref="AL21:AL22"/>
    <mergeCell ref="AM21:AM22"/>
    <mergeCell ref="AB21:AB22"/>
    <mergeCell ref="AC21:AC22"/>
    <mergeCell ref="AD21:AD22"/>
    <mergeCell ref="AE21:AE22"/>
    <mergeCell ref="AF21:AF22"/>
    <mergeCell ref="AG21:AG22"/>
    <mergeCell ref="C21:C22"/>
    <mergeCell ref="D21:D22"/>
    <mergeCell ref="M21:M22"/>
    <mergeCell ref="N21:N22"/>
    <mergeCell ref="O21:O22"/>
    <mergeCell ref="P21:P22"/>
    <mergeCell ref="AV19:AV20"/>
    <mergeCell ref="AW19:AW20"/>
    <mergeCell ref="AX19:AX20"/>
    <mergeCell ref="AY19:AY20"/>
    <mergeCell ref="AZ19:AZ20"/>
    <mergeCell ref="BA19:BA20"/>
    <mergeCell ref="AM19:AM20"/>
    <mergeCell ref="AN19:AN20"/>
    <mergeCell ref="AO19:AO20"/>
    <mergeCell ref="AP19:AP20"/>
    <mergeCell ref="AT19:AT20"/>
    <mergeCell ref="AU19:AU20"/>
    <mergeCell ref="AG19:AG20"/>
    <mergeCell ref="AH19:AH20"/>
    <mergeCell ref="AI19:AI20"/>
    <mergeCell ref="AJ19:AJ20"/>
    <mergeCell ref="AK19:AK20"/>
    <mergeCell ref="AL19:AL20"/>
    <mergeCell ref="P19:P20"/>
    <mergeCell ref="AB19:AB20"/>
    <mergeCell ref="AC19:AC20"/>
    <mergeCell ref="AD19:AD20"/>
    <mergeCell ref="AE19:AE20"/>
    <mergeCell ref="AF19:AF20"/>
    <mergeCell ref="AW17:AW18"/>
    <mergeCell ref="AX17:AX18"/>
    <mergeCell ref="AY17:AY18"/>
    <mergeCell ref="AZ17:AZ18"/>
    <mergeCell ref="BA17:BA18"/>
    <mergeCell ref="C19:C20"/>
    <mergeCell ref="D19:D20"/>
    <mergeCell ref="M19:M20"/>
    <mergeCell ref="N19:N20"/>
    <mergeCell ref="O19:O20"/>
    <mergeCell ref="AN17:AN18"/>
    <mergeCell ref="AO17:AO18"/>
    <mergeCell ref="AP17:AP18"/>
    <mergeCell ref="AT17:AT18"/>
    <mergeCell ref="AU17:AU18"/>
    <mergeCell ref="AV17:AV18"/>
    <mergeCell ref="AH17:AH18"/>
    <mergeCell ref="AI17:AI18"/>
    <mergeCell ref="AJ17:AJ18"/>
    <mergeCell ref="AK17:AK18"/>
    <mergeCell ref="AL17:AL18"/>
    <mergeCell ref="AM17:AM18"/>
    <mergeCell ref="AB17:AB18"/>
    <mergeCell ref="AC17:AC18"/>
    <mergeCell ref="AD17:AD18"/>
    <mergeCell ref="AE17:AE18"/>
    <mergeCell ref="AF17:AF18"/>
    <mergeCell ref="AG17:AG18"/>
    <mergeCell ref="C17:C18"/>
    <mergeCell ref="D17:D18"/>
    <mergeCell ref="M17:M18"/>
    <mergeCell ref="N17:N18"/>
    <mergeCell ref="O17:O18"/>
    <mergeCell ref="P17:P18"/>
    <mergeCell ref="AV15:AV16"/>
    <mergeCell ref="AW15:AW16"/>
    <mergeCell ref="AX15:AX16"/>
    <mergeCell ref="AY15:AY16"/>
    <mergeCell ref="AZ15:AZ16"/>
    <mergeCell ref="BA15:BA16"/>
    <mergeCell ref="AM15:AM16"/>
    <mergeCell ref="AN15:AN16"/>
    <mergeCell ref="AO15:AO16"/>
    <mergeCell ref="AP15:AP16"/>
    <mergeCell ref="AT15:AT16"/>
    <mergeCell ref="AU15:AU16"/>
    <mergeCell ref="AH15:AH16"/>
    <mergeCell ref="AI15:AI16"/>
    <mergeCell ref="AJ15:AJ16"/>
    <mergeCell ref="AK15:AK16"/>
    <mergeCell ref="AL15:AL16"/>
    <mergeCell ref="P15:P16"/>
    <mergeCell ref="AB15:AB16"/>
    <mergeCell ref="AC15:AC16"/>
    <mergeCell ref="AD15:AD16"/>
    <mergeCell ref="AE15:AE16"/>
    <mergeCell ref="AF15:AF16"/>
    <mergeCell ref="AX13:AX14"/>
    <mergeCell ref="AY13:AY14"/>
    <mergeCell ref="AZ13:AZ14"/>
    <mergeCell ref="BA13:BA14"/>
    <mergeCell ref="C15:C16"/>
    <mergeCell ref="D15:D16"/>
    <mergeCell ref="M15:M16"/>
    <mergeCell ref="N15:N16"/>
    <mergeCell ref="O15:O16"/>
    <mergeCell ref="AN13:AN14"/>
    <mergeCell ref="AO13:AO14"/>
    <mergeCell ref="AP13:AP14"/>
    <mergeCell ref="AT13:AT14"/>
    <mergeCell ref="AU13:AU14"/>
    <mergeCell ref="AV13:AV14"/>
    <mergeCell ref="AH13:AH14"/>
    <mergeCell ref="AI13:AI14"/>
    <mergeCell ref="AJ13:AJ14"/>
    <mergeCell ref="AK13:AK14"/>
    <mergeCell ref="AL13:AL14"/>
    <mergeCell ref="AM13:AM14"/>
    <mergeCell ref="AB13:AB14"/>
    <mergeCell ref="AC13:AC14"/>
    <mergeCell ref="AG15:AG16"/>
    <mergeCell ref="AF13:AF14"/>
    <mergeCell ref="AG13:AG14"/>
    <mergeCell ref="C13:C14"/>
    <mergeCell ref="D13:D14"/>
    <mergeCell ref="M13:M14"/>
    <mergeCell ref="N13:N14"/>
    <mergeCell ref="O13:O14"/>
    <mergeCell ref="P13:P14"/>
    <mergeCell ref="AW13:AW14"/>
    <mergeCell ref="AV11:AV12"/>
    <mergeCell ref="AW11:AW12"/>
    <mergeCell ref="AX11:AX12"/>
    <mergeCell ref="AY11:AY12"/>
    <mergeCell ref="AZ11:AZ12"/>
    <mergeCell ref="BA11:BA12"/>
    <mergeCell ref="AM11:AM12"/>
    <mergeCell ref="AN11:AN12"/>
    <mergeCell ref="AO11:AO12"/>
    <mergeCell ref="AP11:AP12"/>
    <mergeCell ref="AT11:AT12"/>
    <mergeCell ref="AU11:AU12"/>
    <mergeCell ref="AJ11:AJ12"/>
    <mergeCell ref="AK11:AK12"/>
    <mergeCell ref="AL11:AL12"/>
    <mergeCell ref="P11:P12"/>
    <mergeCell ref="AB11:AB12"/>
    <mergeCell ref="AC11:AC12"/>
    <mergeCell ref="AD11:AD12"/>
    <mergeCell ref="AE11:AE12"/>
    <mergeCell ref="AF11:AF12"/>
    <mergeCell ref="AW9:AW10"/>
    <mergeCell ref="AX9:AX10"/>
    <mergeCell ref="AY9:AY10"/>
    <mergeCell ref="AZ9:AZ10"/>
    <mergeCell ref="BA9:BA10"/>
    <mergeCell ref="C11:C12"/>
    <mergeCell ref="D11:D12"/>
    <mergeCell ref="M11:M12"/>
    <mergeCell ref="N11:N12"/>
    <mergeCell ref="O11:O12"/>
    <mergeCell ref="AN9:AN10"/>
    <mergeCell ref="AO9:AO10"/>
    <mergeCell ref="AP9:AP10"/>
    <mergeCell ref="AT9:AT10"/>
    <mergeCell ref="AU9:AU10"/>
    <mergeCell ref="AV9:AV10"/>
    <mergeCell ref="AH9:AH10"/>
    <mergeCell ref="AI9:AI10"/>
    <mergeCell ref="AJ9:AJ10"/>
    <mergeCell ref="AK9:AK10"/>
    <mergeCell ref="AL9:AL10"/>
    <mergeCell ref="AM9:AM10"/>
    <mergeCell ref="AB9:AB10"/>
    <mergeCell ref="AC9:AC10"/>
    <mergeCell ref="AV7:AV8"/>
    <mergeCell ref="AW7:AW8"/>
    <mergeCell ref="AX7:AX8"/>
    <mergeCell ref="AY7:AY8"/>
    <mergeCell ref="AZ7:AZ8"/>
    <mergeCell ref="BA7:BA8"/>
    <mergeCell ref="AM7:AM8"/>
    <mergeCell ref="AN7:AN8"/>
    <mergeCell ref="AO7:AO8"/>
    <mergeCell ref="AP7:AP8"/>
    <mergeCell ref="AT7:AT8"/>
    <mergeCell ref="AU7:AU8"/>
    <mergeCell ref="AJ7:AJ8"/>
    <mergeCell ref="AK7:AK8"/>
    <mergeCell ref="AL7:AL8"/>
    <mergeCell ref="P7:P8"/>
    <mergeCell ref="AB7:AB8"/>
    <mergeCell ref="AC7:AC8"/>
    <mergeCell ref="AD7:AD8"/>
    <mergeCell ref="AE7:AE8"/>
    <mergeCell ref="AF7:AF8"/>
    <mergeCell ref="B7:B40"/>
    <mergeCell ref="C7:C8"/>
    <mergeCell ref="D7:D8"/>
    <mergeCell ref="M7:M8"/>
    <mergeCell ref="N7:N8"/>
    <mergeCell ref="O7:O8"/>
    <mergeCell ref="AG7:AG8"/>
    <mergeCell ref="AH7:AH8"/>
    <mergeCell ref="AI7:AI8"/>
    <mergeCell ref="AD9:AD10"/>
    <mergeCell ref="AE9:AE10"/>
    <mergeCell ref="AF9:AF10"/>
    <mergeCell ref="AG9:AG10"/>
    <mergeCell ref="C9:C10"/>
    <mergeCell ref="D9:D10"/>
    <mergeCell ref="M9:M10"/>
    <mergeCell ref="N9:N10"/>
    <mergeCell ref="O9:O10"/>
    <mergeCell ref="P9:P10"/>
    <mergeCell ref="AG11:AG12"/>
    <mergeCell ref="AH11:AH12"/>
    <mergeCell ref="AI11:AI12"/>
    <mergeCell ref="AD13:AD14"/>
    <mergeCell ref="AE13:AE14"/>
    <mergeCell ref="AW3:AW4"/>
    <mergeCell ref="BA3:BA4"/>
    <mergeCell ref="G5:H5"/>
    <mergeCell ref="J5:L5"/>
    <mergeCell ref="N5:P5"/>
    <mergeCell ref="R5:S5"/>
    <mergeCell ref="U5:W5"/>
    <mergeCell ref="Y5:AA5"/>
    <mergeCell ref="AC5:AE5"/>
    <mergeCell ref="P3:P4"/>
    <mergeCell ref="S3:S4"/>
    <mergeCell ref="W3:W4"/>
    <mergeCell ref="AA3:AA4"/>
    <mergeCell ref="AE3:AE4"/>
    <mergeCell ref="AI3:AI4"/>
    <mergeCell ref="AG5:AI5"/>
    <mergeCell ref="AK5:AM5"/>
    <mergeCell ref="AU5:AW5"/>
    <mergeCell ref="AY5:BA5"/>
    <mergeCell ref="AS1:AS2"/>
    <mergeCell ref="AU1:AW2"/>
    <mergeCell ref="AY1:BA2"/>
    <mergeCell ref="N1:P2"/>
    <mergeCell ref="R1:S2"/>
    <mergeCell ref="U1:W2"/>
    <mergeCell ref="Y1:AA2"/>
    <mergeCell ref="AC1:AE2"/>
    <mergeCell ref="AG1:AI2"/>
    <mergeCell ref="B1:B4"/>
    <mergeCell ref="C1:C4"/>
    <mergeCell ref="D1:D4"/>
    <mergeCell ref="E1:E4"/>
    <mergeCell ref="G1:H3"/>
    <mergeCell ref="J1:L2"/>
    <mergeCell ref="AK1:AM2"/>
    <mergeCell ref="AO1:AO2"/>
    <mergeCell ref="AQ1:AQ2"/>
    <mergeCell ref="AM3:AM4"/>
  </mergeCells>
  <phoneticPr fontId="16"/>
  <printOptions verticalCentered="1"/>
  <pageMargins left="0.39370078740157483" right="0.39370078740157483" top="0.78740157480314965" bottom="0.39370078740157483" header="0.39370078740157483" footer="0.15748031496062992"/>
  <pageSetup paperSize="9" scale="69"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52" man="1"/>
  </rowBreaks>
  <colBreaks count="3" manualBreakCount="3">
    <brk id="19" max="39" man="1"/>
    <brk id="31" max="39" man="1"/>
    <brk id="41" max="3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53"/>
  <sheetViews>
    <sheetView view="pageBreakPreview" topLeftCell="A31" zoomScale="90" zoomScaleNormal="100" zoomScaleSheetLayoutView="90" workbookViewId="0">
      <selection activeCell="J15" sqref="J15:U15"/>
    </sheetView>
  </sheetViews>
  <sheetFormatPr defaultColWidth="2.5" defaultRowHeight="25.5" customHeight="1"/>
  <cols>
    <col min="1" max="1" width="23" style="624" customWidth="1"/>
    <col min="2" max="20" width="2.625" style="624" customWidth="1"/>
    <col min="21" max="21" width="2.75" style="624" customWidth="1"/>
    <col min="22" max="22" width="57.375" style="670" customWidth="1"/>
    <col min="23" max="16384" width="2.5" style="624"/>
  </cols>
  <sheetData>
    <row r="1" spans="1:22" ht="25.5" customHeight="1">
      <c r="A1" s="1029" t="s">
        <v>700</v>
      </c>
      <c r="B1" s="1029"/>
      <c r="C1" s="1029"/>
      <c r="D1" s="1029"/>
      <c r="E1" s="1029"/>
      <c r="F1" s="1029"/>
      <c r="G1" s="1029"/>
      <c r="H1" s="1029"/>
      <c r="I1" s="1029"/>
      <c r="J1" s="1029"/>
      <c r="K1" s="1029"/>
      <c r="L1" s="1029"/>
      <c r="M1" s="1029"/>
      <c r="N1" s="1029"/>
      <c r="O1" s="1029"/>
      <c r="P1" s="1029"/>
      <c r="Q1" s="1029"/>
      <c r="R1" s="1029"/>
      <c r="S1" s="1029"/>
      <c r="T1" s="1029"/>
      <c r="U1" s="1029"/>
      <c r="V1" s="1029"/>
    </row>
    <row r="2" spans="1:22" ht="20.25" customHeight="1">
      <c r="A2" s="1030" t="s">
        <v>701</v>
      </c>
      <c r="B2" s="1033"/>
      <c r="C2" s="625"/>
      <c r="D2" s="1036" t="s">
        <v>572</v>
      </c>
      <c r="E2" s="1036"/>
      <c r="F2" s="1036"/>
      <c r="G2" s="1036"/>
      <c r="H2" s="1036"/>
      <c r="I2" s="626"/>
      <c r="J2" s="1037" t="s">
        <v>577</v>
      </c>
      <c r="K2" s="1037"/>
      <c r="L2" s="1037"/>
      <c r="M2" s="1037"/>
      <c r="N2" s="1037"/>
      <c r="O2" s="1037"/>
      <c r="P2" s="1037"/>
      <c r="Q2" s="1037"/>
      <c r="R2" s="626"/>
      <c r="S2" s="626"/>
      <c r="T2" s="626"/>
      <c r="U2" s="627"/>
      <c r="V2" s="1038" t="s">
        <v>702</v>
      </c>
    </row>
    <row r="3" spans="1:22" ht="25.5" customHeight="1">
      <c r="A3" s="1031"/>
      <c r="B3" s="1034"/>
      <c r="C3" s="628" t="s">
        <v>576</v>
      </c>
      <c r="D3" s="1041">
        <v>108530</v>
      </c>
      <c r="E3" s="1041"/>
      <c r="F3" s="1041"/>
      <c r="G3" s="1041"/>
      <c r="H3" s="1041"/>
      <c r="I3" s="629" t="s">
        <v>575</v>
      </c>
      <c r="J3" s="1042">
        <v>1080</v>
      </c>
      <c r="K3" s="1042"/>
      <c r="L3" s="1042"/>
      <c r="M3" s="1042"/>
      <c r="N3" s="1042"/>
      <c r="O3" s="1042"/>
      <c r="P3" s="1042"/>
      <c r="Q3" s="1042"/>
      <c r="R3" s="630" t="s">
        <v>574</v>
      </c>
      <c r="S3" s="629"/>
      <c r="T3" s="629"/>
      <c r="U3" s="631"/>
      <c r="V3" s="1039"/>
    </row>
    <row r="4" spans="1:22" ht="20.25" customHeight="1">
      <c r="A4" s="1032"/>
      <c r="B4" s="1035"/>
      <c r="C4" s="632"/>
      <c r="D4" s="632"/>
      <c r="E4" s="632"/>
      <c r="F4" s="633"/>
      <c r="G4" s="633"/>
      <c r="H4" s="633"/>
      <c r="I4" s="633"/>
      <c r="J4" s="633"/>
      <c r="K4" s="633"/>
      <c r="L4" s="1043" t="s">
        <v>573</v>
      </c>
      <c r="M4" s="1043"/>
      <c r="N4" s="1043"/>
      <c r="O4" s="1043"/>
      <c r="P4" s="1043"/>
      <c r="Q4" s="1043"/>
      <c r="R4" s="1043"/>
      <c r="S4" s="1043"/>
      <c r="T4" s="1043"/>
      <c r="U4" s="1044"/>
      <c r="V4" s="1040"/>
    </row>
    <row r="5" spans="1:22" ht="20.25" customHeight="1">
      <c r="A5" s="1030" t="s">
        <v>703</v>
      </c>
      <c r="B5" s="1033"/>
      <c r="C5" s="625"/>
      <c r="D5" s="1036" t="s">
        <v>572</v>
      </c>
      <c r="E5" s="1036"/>
      <c r="F5" s="1036"/>
      <c r="G5" s="1036"/>
      <c r="H5" s="1036"/>
      <c r="I5" s="626"/>
      <c r="J5" s="1037" t="s">
        <v>577</v>
      </c>
      <c r="K5" s="1037"/>
      <c r="L5" s="1037"/>
      <c r="M5" s="1037"/>
      <c r="N5" s="1037"/>
      <c r="O5" s="1037"/>
      <c r="P5" s="1037"/>
      <c r="Q5" s="1037"/>
      <c r="R5" s="626"/>
      <c r="S5" s="626"/>
      <c r="T5" s="626"/>
      <c r="U5" s="627"/>
      <c r="V5" s="1038" t="s">
        <v>702</v>
      </c>
    </row>
    <row r="6" spans="1:22" ht="25.5" customHeight="1">
      <c r="A6" s="1031"/>
      <c r="B6" s="1034"/>
      <c r="C6" s="628" t="s">
        <v>576</v>
      </c>
      <c r="D6" s="1041">
        <v>4050</v>
      </c>
      <c r="E6" s="1041"/>
      <c r="F6" s="1041"/>
      <c r="G6" s="1041"/>
      <c r="H6" s="1041"/>
      <c r="I6" s="629" t="s">
        <v>575</v>
      </c>
      <c r="J6" s="1042">
        <v>40</v>
      </c>
      <c r="K6" s="1042"/>
      <c r="L6" s="1042"/>
      <c r="M6" s="1042"/>
      <c r="N6" s="1042"/>
      <c r="O6" s="1042"/>
      <c r="P6" s="1042"/>
      <c r="Q6" s="1042"/>
      <c r="R6" s="630" t="s">
        <v>574</v>
      </c>
      <c r="S6" s="629"/>
      <c r="T6" s="629"/>
      <c r="U6" s="631"/>
      <c r="V6" s="1039"/>
    </row>
    <row r="7" spans="1:22" ht="20.25" customHeight="1">
      <c r="A7" s="1032"/>
      <c r="B7" s="1035"/>
      <c r="C7" s="632"/>
      <c r="D7" s="632"/>
      <c r="E7" s="632"/>
      <c r="F7" s="633"/>
      <c r="G7" s="633"/>
      <c r="H7" s="633"/>
      <c r="I7" s="633"/>
      <c r="J7" s="633"/>
      <c r="K7" s="633"/>
      <c r="L7" s="1043" t="s">
        <v>573</v>
      </c>
      <c r="M7" s="1043"/>
      <c r="N7" s="1043"/>
      <c r="O7" s="1043"/>
      <c r="P7" s="1043"/>
      <c r="Q7" s="1043"/>
      <c r="R7" s="1043"/>
      <c r="S7" s="1043"/>
      <c r="T7" s="1043"/>
      <c r="U7" s="1044"/>
      <c r="V7" s="1040"/>
    </row>
    <row r="8" spans="1:22" ht="20.25" customHeight="1">
      <c r="A8" s="1045" t="s">
        <v>445</v>
      </c>
      <c r="B8" s="1048" t="s">
        <v>578</v>
      </c>
      <c r="C8" s="625"/>
      <c r="D8" s="1036" t="s">
        <v>572</v>
      </c>
      <c r="E8" s="1036"/>
      <c r="F8" s="1036"/>
      <c r="G8" s="1036"/>
      <c r="H8" s="1036"/>
      <c r="I8" s="626"/>
      <c r="J8" s="1037" t="s">
        <v>577</v>
      </c>
      <c r="K8" s="1037"/>
      <c r="L8" s="1037"/>
      <c r="M8" s="1037"/>
      <c r="N8" s="1037"/>
      <c r="O8" s="1037"/>
      <c r="P8" s="1037"/>
      <c r="Q8" s="1037"/>
      <c r="R8" s="626"/>
      <c r="S8" s="626"/>
      <c r="T8" s="626"/>
      <c r="U8" s="627"/>
      <c r="V8" s="1051" t="s">
        <v>597</v>
      </c>
    </row>
    <row r="9" spans="1:22" ht="25.5" customHeight="1">
      <c r="A9" s="1046"/>
      <c r="B9" s="1049"/>
      <c r="C9" s="628" t="s">
        <v>576</v>
      </c>
      <c r="D9" s="1041">
        <v>36570</v>
      </c>
      <c r="E9" s="1041"/>
      <c r="F9" s="1041"/>
      <c r="G9" s="1041"/>
      <c r="H9" s="1041"/>
      <c r="I9" s="629" t="s">
        <v>575</v>
      </c>
      <c r="J9" s="1042">
        <v>360</v>
      </c>
      <c r="K9" s="1042"/>
      <c r="L9" s="1042"/>
      <c r="M9" s="1042"/>
      <c r="N9" s="1042"/>
      <c r="O9" s="1042"/>
      <c r="P9" s="1042"/>
      <c r="Q9" s="1042"/>
      <c r="R9" s="630" t="s">
        <v>574</v>
      </c>
      <c r="S9" s="629"/>
      <c r="T9" s="629"/>
      <c r="U9" s="631"/>
      <c r="V9" s="1051"/>
    </row>
    <row r="10" spans="1:22" ht="20.25" customHeight="1">
      <c r="A10" s="1046"/>
      <c r="B10" s="1050"/>
      <c r="C10" s="632"/>
      <c r="D10" s="632"/>
      <c r="E10" s="632"/>
      <c r="F10" s="633"/>
      <c r="G10" s="633"/>
      <c r="H10" s="633"/>
      <c r="I10" s="633"/>
      <c r="J10" s="633"/>
      <c r="K10" s="633"/>
      <c r="L10" s="1043" t="s">
        <v>573</v>
      </c>
      <c r="M10" s="1043"/>
      <c r="N10" s="1043"/>
      <c r="O10" s="1043"/>
      <c r="P10" s="1043"/>
      <c r="Q10" s="1043"/>
      <c r="R10" s="1043"/>
      <c r="S10" s="1043"/>
      <c r="T10" s="1043"/>
      <c r="U10" s="1044"/>
      <c r="V10" s="1051"/>
    </row>
    <row r="11" spans="1:22" ht="20.25" customHeight="1">
      <c r="A11" s="1046"/>
      <c r="B11" s="1048" t="s">
        <v>596</v>
      </c>
      <c r="C11" s="625"/>
      <c r="D11" s="1036" t="s">
        <v>572</v>
      </c>
      <c r="E11" s="1036"/>
      <c r="F11" s="1036"/>
      <c r="G11" s="1036"/>
      <c r="H11" s="1036"/>
      <c r="I11" s="626"/>
      <c r="J11" s="1037" t="s">
        <v>577</v>
      </c>
      <c r="K11" s="1037"/>
      <c r="L11" s="1037"/>
      <c r="M11" s="1037"/>
      <c r="N11" s="1037"/>
      <c r="O11" s="1037"/>
      <c r="P11" s="1037"/>
      <c r="Q11" s="1037"/>
      <c r="R11" s="626"/>
      <c r="S11" s="626"/>
      <c r="T11" s="626"/>
      <c r="U11" s="627"/>
      <c r="V11" s="1051"/>
    </row>
    <row r="12" spans="1:22" ht="25.5" customHeight="1">
      <c r="A12" s="1046"/>
      <c r="B12" s="1049"/>
      <c r="C12" s="628" t="s">
        <v>576</v>
      </c>
      <c r="D12" s="1041">
        <v>24380</v>
      </c>
      <c r="E12" s="1041"/>
      <c r="F12" s="1041"/>
      <c r="G12" s="1041"/>
      <c r="H12" s="1041"/>
      <c r="I12" s="629" t="s">
        <v>575</v>
      </c>
      <c r="J12" s="1042">
        <v>240</v>
      </c>
      <c r="K12" s="1042"/>
      <c r="L12" s="1042"/>
      <c r="M12" s="1042"/>
      <c r="N12" s="1042"/>
      <c r="O12" s="1042"/>
      <c r="P12" s="1042"/>
      <c r="Q12" s="1042"/>
      <c r="R12" s="630" t="s">
        <v>574</v>
      </c>
      <c r="S12" s="629"/>
      <c r="T12" s="629"/>
      <c r="U12" s="631"/>
      <c r="V12" s="1051"/>
    </row>
    <row r="13" spans="1:22" ht="20.25" customHeight="1">
      <c r="A13" s="1047"/>
      <c r="B13" s="1050"/>
      <c r="C13" s="632"/>
      <c r="D13" s="632"/>
      <c r="E13" s="632"/>
      <c r="F13" s="633"/>
      <c r="G13" s="633"/>
      <c r="H13" s="633"/>
      <c r="I13" s="633"/>
      <c r="J13" s="633"/>
      <c r="K13" s="633"/>
      <c r="L13" s="1052" t="s">
        <v>573</v>
      </c>
      <c r="M13" s="1052"/>
      <c r="N13" s="1052"/>
      <c r="O13" s="1052"/>
      <c r="P13" s="1052"/>
      <c r="Q13" s="1052"/>
      <c r="R13" s="1052"/>
      <c r="S13" s="1052"/>
      <c r="T13" s="1052"/>
      <c r="U13" s="1053"/>
      <c r="V13" s="1051"/>
    </row>
    <row r="14" spans="1:22" s="637" customFormat="1" ht="20.25" customHeight="1">
      <c r="A14" s="1062" t="s">
        <v>704</v>
      </c>
      <c r="B14" s="1065"/>
      <c r="C14" s="634"/>
      <c r="D14" s="1068" t="s">
        <v>572</v>
      </c>
      <c r="E14" s="1068"/>
      <c r="F14" s="1068"/>
      <c r="G14" s="1068"/>
      <c r="H14" s="1068"/>
      <c r="I14" s="635"/>
      <c r="J14" s="1069" t="s">
        <v>595</v>
      </c>
      <c r="K14" s="1069"/>
      <c r="L14" s="1069"/>
      <c r="M14" s="1069"/>
      <c r="N14" s="1069"/>
      <c r="O14" s="1069"/>
      <c r="P14" s="1069"/>
      <c r="Q14" s="1069"/>
      <c r="R14" s="635"/>
      <c r="S14" s="635"/>
      <c r="T14" s="635"/>
      <c r="U14" s="636"/>
      <c r="V14" s="1055" t="s">
        <v>705</v>
      </c>
    </row>
    <row r="15" spans="1:22" s="637" customFormat="1" ht="25.5" customHeight="1">
      <c r="A15" s="1063"/>
      <c r="B15" s="1066"/>
      <c r="C15" s="638" t="s">
        <v>576</v>
      </c>
      <c r="D15" s="1058">
        <v>78020</v>
      </c>
      <c r="E15" s="1058"/>
      <c r="F15" s="1058"/>
      <c r="G15" s="1058"/>
      <c r="H15" s="1058"/>
      <c r="I15" s="639" t="s">
        <v>575</v>
      </c>
      <c r="J15" s="1059">
        <v>780</v>
      </c>
      <c r="K15" s="1059"/>
      <c r="L15" s="1059"/>
      <c r="M15" s="1059"/>
      <c r="N15" s="1059"/>
      <c r="O15" s="1059"/>
      <c r="P15" s="1059"/>
      <c r="Q15" s="1059"/>
      <c r="R15" s="640" t="s">
        <v>574</v>
      </c>
      <c r="S15" s="639"/>
      <c r="T15" s="639"/>
      <c r="U15" s="641"/>
      <c r="V15" s="1056"/>
    </row>
    <row r="16" spans="1:22" s="637" customFormat="1" ht="20.25" customHeight="1">
      <c r="A16" s="1064"/>
      <c r="B16" s="1067"/>
      <c r="C16" s="642"/>
      <c r="D16" s="642"/>
      <c r="E16" s="642"/>
      <c r="F16" s="643"/>
      <c r="G16" s="643"/>
      <c r="H16" s="643"/>
      <c r="I16" s="643"/>
      <c r="J16" s="643"/>
      <c r="K16" s="643"/>
      <c r="L16" s="1060" t="s">
        <v>573</v>
      </c>
      <c r="M16" s="1060"/>
      <c r="N16" s="1060"/>
      <c r="O16" s="1060"/>
      <c r="P16" s="1060"/>
      <c r="Q16" s="1060"/>
      <c r="R16" s="1060"/>
      <c r="S16" s="1060"/>
      <c r="T16" s="1060"/>
      <c r="U16" s="1061"/>
      <c r="V16" s="1057"/>
    </row>
    <row r="17" spans="1:22" ht="20.25" customHeight="1">
      <c r="A17" s="1054" t="s">
        <v>706</v>
      </c>
      <c r="B17" s="1033"/>
      <c r="C17" s="625"/>
      <c r="D17" s="1036" t="s">
        <v>572</v>
      </c>
      <c r="E17" s="1036"/>
      <c r="F17" s="1036"/>
      <c r="G17" s="1036"/>
      <c r="H17" s="1036"/>
      <c r="I17" s="626"/>
      <c r="J17" s="1037" t="s">
        <v>577</v>
      </c>
      <c r="K17" s="1037"/>
      <c r="L17" s="1037"/>
      <c r="M17" s="1037"/>
      <c r="N17" s="1037"/>
      <c r="O17" s="1037"/>
      <c r="P17" s="1037"/>
      <c r="Q17" s="1037"/>
      <c r="R17" s="626"/>
      <c r="S17" s="626"/>
      <c r="T17" s="626"/>
      <c r="U17" s="627"/>
      <c r="V17" s="1038" t="s">
        <v>702</v>
      </c>
    </row>
    <row r="18" spans="1:22" ht="25.5" customHeight="1">
      <c r="A18" s="1031"/>
      <c r="B18" s="1034"/>
      <c r="C18" s="628" t="s">
        <v>576</v>
      </c>
      <c r="D18" s="1041">
        <v>82880</v>
      </c>
      <c r="E18" s="1041"/>
      <c r="F18" s="1041"/>
      <c r="G18" s="1041"/>
      <c r="H18" s="1041"/>
      <c r="I18" s="629" t="s">
        <v>575</v>
      </c>
      <c r="J18" s="1042">
        <v>820</v>
      </c>
      <c r="K18" s="1042"/>
      <c r="L18" s="1042"/>
      <c r="M18" s="1042"/>
      <c r="N18" s="1042"/>
      <c r="O18" s="1042"/>
      <c r="P18" s="1042"/>
      <c r="Q18" s="1042"/>
      <c r="R18" s="630" t="s">
        <v>574</v>
      </c>
      <c r="S18" s="629"/>
      <c r="T18" s="629"/>
      <c r="U18" s="631"/>
      <c r="V18" s="1039"/>
    </row>
    <row r="19" spans="1:22" ht="20.25" customHeight="1">
      <c r="A19" s="1032"/>
      <c r="B19" s="1035"/>
      <c r="C19" s="632"/>
      <c r="D19" s="632"/>
      <c r="E19" s="632"/>
      <c r="F19" s="633"/>
      <c r="G19" s="633"/>
      <c r="H19" s="633"/>
      <c r="I19" s="633"/>
      <c r="J19" s="633"/>
      <c r="K19" s="633"/>
      <c r="L19" s="1043" t="s">
        <v>573</v>
      </c>
      <c r="M19" s="1043"/>
      <c r="N19" s="1043"/>
      <c r="O19" s="1043"/>
      <c r="P19" s="1043"/>
      <c r="Q19" s="1043"/>
      <c r="R19" s="1043"/>
      <c r="S19" s="1043"/>
      <c r="T19" s="1043"/>
      <c r="U19" s="1044"/>
      <c r="V19" s="1040"/>
    </row>
    <row r="20" spans="1:22" ht="20.25" customHeight="1">
      <c r="A20" s="1054" t="s">
        <v>707</v>
      </c>
      <c r="B20" s="1033"/>
      <c r="C20" s="625"/>
      <c r="D20" s="1036" t="s">
        <v>572</v>
      </c>
      <c r="E20" s="1036"/>
      <c r="F20" s="1036"/>
      <c r="G20" s="1036"/>
      <c r="H20" s="1036"/>
      <c r="I20" s="626"/>
      <c r="J20" s="1037" t="s">
        <v>577</v>
      </c>
      <c r="K20" s="1037"/>
      <c r="L20" s="1037"/>
      <c r="M20" s="1037"/>
      <c r="N20" s="1037"/>
      <c r="O20" s="1037"/>
      <c r="P20" s="1037"/>
      <c r="Q20" s="1037"/>
      <c r="R20" s="626"/>
      <c r="S20" s="626"/>
      <c r="T20" s="626"/>
      <c r="U20" s="627"/>
      <c r="V20" s="1038" t="s">
        <v>702</v>
      </c>
    </row>
    <row r="21" spans="1:22" ht="25.5" customHeight="1">
      <c r="A21" s="1031"/>
      <c r="B21" s="1034"/>
      <c r="C21" s="628" t="s">
        <v>576</v>
      </c>
      <c r="D21" s="1041">
        <v>69060</v>
      </c>
      <c r="E21" s="1041"/>
      <c r="F21" s="1041"/>
      <c r="G21" s="1041"/>
      <c r="H21" s="1041"/>
      <c r="I21" s="629" t="s">
        <v>575</v>
      </c>
      <c r="J21" s="1042">
        <v>690</v>
      </c>
      <c r="K21" s="1042"/>
      <c r="L21" s="1042"/>
      <c r="M21" s="1042"/>
      <c r="N21" s="1042"/>
      <c r="O21" s="1042"/>
      <c r="P21" s="1042"/>
      <c r="Q21" s="1042"/>
      <c r="R21" s="630" t="s">
        <v>574</v>
      </c>
      <c r="S21" s="629"/>
      <c r="T21" s="629"/>
      <c r="U21" s="631"/>
      <c r="V21" s="1039"/>
    </row>
    <row r="22" spans="1:22" ht="20.25" customHeight="1">
      <c r="A22" s="1032"/>
      <c r="B22" s="1035"/>
      <c r="C22" s="632"/>
      <c r="D22" s="632"/>
      <c r="E22" s="632"/>
      <c r="F22" s="633"/>
      <c r="G22" s="633"/>
      <c r="H22" s="633"/>
      <c r="I22" s="633"/>
      <c r="J22" s="633"/>
      <c r="K22" s="633"/>
      <c r="L22" s="1043" t="s">
        <v>573</v>
      </c>
      <c r="M22" s="1043"/>
      <c r="N22" s="1043"/>
      <c r="O22" s="1043"/>
      <c r="P22" s="1043"/>
      <c r="Q22" s="1043"/>
      <c r="R22" s="1043"/>
      <c r="S22" s="1043"/>
      <c r="T22" s="1043"/>
      <c r="U22" s="1044"/>
      <c r="V22" s="1040"/>
    </row>
    <row r="23" spans="1:22" s="644" customFormat="1" ht="25.5" customHeight="1">
      <c r="A23" s="1070" t="s">
        <v>594</v>
      </c>
      <c r="B23" s="1070" t="s">
        <v>593</v>
      </c>
      <c r="C23" s="1073"/>
      <c r="D23" s="1073"/>
      <c r="E23" s="1073"/>
      <c r="F23" s="1073"/>
      <c r="G23" s="1073"/>
      <c r="H23" s="1073"/>
      <c r="I23" s="1073"/>
      <c r="J23" s="1073"/>
      <c r="K23" s="1073"/>
      <c r="L23" s="1073"/>
      <c r="M23" s="1073"/>
      <c r="N23" s="1073"/>
      <c r="O23" s="1073"/>
      <c r="P23" s="1073"/>
      <c r="Q23" s="1073"/>
      <c r="R23" s="1073"/>
      <c r="S23" s="1073"/>
      <c r="T23" s="1073"/>
      <c r="U23" s="1074"/>
      <c r="V23" s="1075" t="s">
        <v>708</v>
      </c>
    </row>
    <row r="24" spans="1:22" s="644" customFormat="1" ht="25.5" customHeight="1">
      <c r="A24" s="1071"/>
      <c r="B24" s="1078" t="s">
        <v>709</v>
      </c>
      <c r="C24" s="1079"/>
      <c r="D24" s="1079"/>
      <c r="E24" s="1079"/>
      <c r="F24" s="1079"/>
      <c r="G24" s="1079"/>
      <c r="H24" s="1079"/>
      <c r="I24" s="1079"/>
      <c r="J24" s="1079"/>
      <c r="K24" s="1079"/>
      <c r="L24" s="1079"/>
      <c r="M24" s="1079"/>
      <c r="N24" s="1079"/>
      <c r="O24" s="1079"/>
      <c r="P24" s="1079"/>
      <c r="Q24" s="1079"/>
      <c r="R24" s="1079"/>
      <c r="S24" s="1079"/>
      <c r="T24" s="1079"/>
      <c r="U24" s="1080"/>
      <c r="V24" s="1076"/>
    </row>
    <row r="25" spans="1:22" s="644" customFormat="1" ht="25.5" customHeight="1">
      <c r="A25" s="1072"/>
      <c r="B25" s="1081" t="s">
        <v>710</v>
      </c>
      <c r="C25" s="1082"/>
      <c r="D25" s="1082"/>
      <c r="E25" s="1082"/>
      <c r="F25" s="1082"/>
      <c r="G25" s="1082"/>
      <c r="H25" s="1082"/>
      <c r="I25" s="1082"/>
      <c r="J25" s="1082"/>
      <c r="K25" s="1082"/>
      <c r="L25" s="1082"/>
      <c r="M25" s="1082"/>
      <c r="N25" s="1082"/>
      <c r="O25" s="1082"/>
      <c r="P25" s="1082"/>
      <c r="Q25" s="1082"/>
      <c r="R25" s="1082"/>
      <c r="S25" s="1082"/>
      <c r="T25" s="1082"/>
      <c r="U25" s="1083"/>
      <c r="V25" s="1077"/>
    </row>
    <row r="26" spans="1:22" ht="30" customHeight="1">
      <c r="A26" s="1045" t="s">
        <v>592</v>
      </c>
      <c r="B26" s="1084" t="s">
        <v>591</v>
      </c>
      <c r="C26" s="1085"/>
      <c r="D26" s="1085"/>
      <c r="E26" s="1085"/>
      <c r="F26" s="1085"/>
      <c r="G26" s="1086">
        <v>1780</v>
      </c>
      <c r="H26" s="1086"/>
      <c r="I26" s="1086"/>
      <c r="J26" s="1086"/>
      <c r="K26" s="1087"/>
      <c r="L26" s="1084" t="s">
        <v>590</v>
      </c>
      <c r="M26" s="1085"/>
      <c r="N26" s="1085"/>
      <c r="O26" s="1085"/>
      <c r="P26" s="1085"/>
      <c r="Q26" s="1086">
        <v>1230</v>
      </c>
      <c r="R26" s="1086"/>
      <c r="S26" s="1086"/>
      <c r="T26" s="1086"/>
      <c r="U26" s="1087"/>
      <c r="V26" s="1051" t="s">
        <v>589</v>
      </c>
    </row>
    <row r="27" spans="1:22" ht="30" customHeight="1">
      <c r="A27" s="1046"/>
      <c r="B27" s="1084" t="s">
        <v>588</v>
      </c>
      <c r="C27" s="1085"/>
      <c r="D27" s="1085"/>
      <c r="E27" s="1085"/>
      <c r="F27" s="1085"/>
      <c r="G27" s="1086">
        <v>1580</v>
      </c>
      <c r="H27" s="1086"/>
      <c r="I27" s="1086"/>
      <c r="J27" s="1086"/>
      <c r="K27" s="1087"/>
      <c r="L27" s="1084" t="s">
        <v>587</v>
      </c>
      <c r="M27" s="1085"/>
      <c r="N27" s="1085"/>
      <c r="O27" s="1085"/>
      <c r="P27" s="1085"/>
      <c r="Q27" s="1086">
        <v>110</v>
      </c>
      <c r="R27" s="1086"/>
      <c r="S27" s="1086"/>
      <c r="T27" s="1086"/>
      <c r="U27" s="1087"/>
      <c r="V27" s="1051"/>
    </row>
    <row r="28" spans="1:22" ht="30" customHeight="1">
      <c r="A28" s="1047"/>
      <c r="B28" s="1084" t="s">
        <v>586</v>
      </c>
      <c r="C28" s="1085"/>
      <c r="D28" s="1085"/>
      <c r="E28" s="1085"/>
      <c r="F28" s="1085"/>
      <c r="G28" s="1086">
        <v>1560</v>
      </c>
      <c r="H28" s="1086"/>
      <c r="I28" s="1086"/>
      <c r="J28" s="1086"/>
      <c r="K28" s="1087"/>
      <c r="L28" s="1088"/>
      <c r="M28" s="1089"/>
      <c r="N28" s="1089"/>
      <c r="O28" s="1089"/>
      <c r="P28" s="1089"/>
      <c r="Q28" s="1089"/>
      <c r="R28" s="1089"/>
      <c r="S28" s="1089"/>
      <c r="T28" s="1089"/>
      <c r="U28" s="1090"/>
      <c r="V28" s="1051"/>
    </row>
    <row r="29" spans="1:22" ht="30" customHeight="1">
      <c r="A29" s="1091" t="s">
        <v>711</v>
      </c>
      <c r="B29" s="645" t="s">
        <v>712</v>
      </c>
      <c r="C29" s="1093">
        <v>306010</v>
      </c>
      <c r="D29" s="1094"/>
      <c r="E29" s="1094"/>
      <c r="F29" s="1094"/>
      <c r="G29" s="1094"/>
      <c r="H29" s="1094"/>
      <c r="I29" s="1094"/>
      <c r="J29" s="1094"/>
      <c r="K29" s="1094"/>
      <c r="L29" s="1094"/>
      <c r="M29" s="1094"/>
      <c r="N29" s="1094"/>
      <c r="O29" s="1094"/>
      <c r="P29" s="1094"/>
      <c r="Q29" s="1094"/>
      <c r="R29" s="1094"/>
      <c r="S29" s="1094"/>
      <c r="T29" s="1094"/>
      <c r="U29" s="1095"/>
      <c r="V29" s="1096" t="s">
        <v>713</v>
      </c>
    </row>
    <row r="30" spans="1:22" ht="30" customHeight="1">
      <c r="A30" s="1092"/>
      <c r="B30" s="646" t="s">
        <v>424</v>
      </c>
      <c r="C30" s="1093">
        <v>60520</v>
      </c>
      <c r="D30" s="1094"/>
      <c r="E30" s="1094"/>
      <c r="F30" s="1094"/>
      <c r="G30" s="1094"/>
      <c r="H30" s="1094"/>
      <c r="I30" s="1094"/>
      <c r="J30" s="1094"/>
      <c r="K30" s="1094"/>
      <c r="L30" s="1094"/>
      <c r="M30" s="1094"/>
      <c r="N30" s="1094"/>
      <c r="O30" s="1094"/>
      <c r="P30" s="1094"/>
      <c r="Q30" s="1094"/>
      <c r="R30" s="1094"/>
      <c r="S30" s="1094"/>
      <c r="T30" s="1094"/>
      <c r="U30" s="1095"/>
      <c r="V30" s="1097"/>
    </row>
    <row r="31" spans="1:22" ht="30" customHeight="1">
      <c r="A31" s="647" t="s">
        <v>585</v>
      </c>
      <c r="B31" s="1098">
        <v>6090</v>
      </c>
      <c r="C31" s="1098"/>
      <c r="D31" s="1098"/>
      <c r="E31" s="1098"/>
      <c r="F31" s="1098"/>
      <c r="G31" s="1098"/>
      <c r="H31" s="1098"/>
      <c r="I31" s="1098"/>
      <c r="J31" s="1098"/>
      <c r="K31" s="1098"/>
      <c r="L31" s="1098"/>
      <c r="M31" s="1098"/>
      <c r="N31" s="1098"/>
      <c r="O31" s="1098"/>
      <c r="P31" s="1098"/>
      <c r="Q31" s="1098"/>
      <c r="R31" s="1098"/>
      <c r="S31" s="1098"/>
      <c r="T31" s="1098"/>
      <c r="U31" s="1099"/>
      <c r="V31" s="648" t="s">
        <v>570</v>
      </c>
    </row>
    <row r="32" spans="1:22" ht="30" customHeight="1">
      <c r="A32" s="647" t="s">
        <v>584</v>
      </c>
      <c r="B32" s="1100">
        <v>152680</v>
      </c>
      <c r="C32" s="1100"/>
      <c r="D32" s="1100"/>
      <c r="E32" s="1100"/>
      <c r="F32" s="1100"/>
      <c r="G32" s="1100"/>
      <c r="H32" s="1100"/>
      <c r="I32" s="1100"/>
      <c r="J32" s="1100"/>
      <c r="K32" s="1100"/>
      <c r="L32" s="1100"/>
      <c r="M32" s="1100"/>
      <c r="N32" s="1100"/>
      <c r="O32" s="1100"/>
      <c r="P32" s="1100"/>
      <c r="Q32" s="1100"/>
      <c r="R32" s="1100"/>
      <c r="S32" s="1100"/>
      <c r="T32" s="1100"/>
      <c r="U32" s="1101"/>
      <c r="V32" s="648" t="s">
        <v>570</v>
      </c>
    </row>
    <row r="33" spans="1:22" ht="18" hidden="1" customHeight="1">
      <c r="A33" s="1045" t="s">
        <v>714</v>
      </c>
      <c r="B33" s="1102" t="s">
        <v>583</v>
      </c>
      <c r="C33" s="1103"/>
      <c r="D33" s="1103"/>
      <c r="E33" s="1103"/>
      <c r="F33" s="1103"/>
      <c r="G33" s="1103"/>
      <c r="H33" s="1103"/>
      <c r="I33" s="1103"/>
      <c r="J33" s="1103"/>
      <c r="K33" s="1106">
        <v>456000</v>
      </c>
      <c r="L33" s="1106"/>
      <c r="M33" s="1106"/>
      <c r="N33" s="1106"/>
      <c r="O33" s="649"/>
      <c r="P33" s="649"/>
      <c r="Q33" s="649"/>
      <c r="R33" s="649"/>
      <c r="S33" s="649"/>
      <c r="T33" s="649"/>
      <c r="U33" s="650"/>
      <c r="V33" s="1051" t="s">
        <v>715</v>
      </c>
    </row>
    <row r="34" spans="1:22" ht="18" hidden="1" customHeight="1">
      <c r="A34" s="1046"/>
      <c r="B34" s="1104"/>
      <c r="C34" s="1105"/>
      <c r="D34" s="1105"/>
      <c r="E34" s="1105"/>
      <c r="F34" s="1105"/>
      <c r="G34" s="1105"/>
      <c r="H34" s="1105"/>
      <c r="I34" s="1105"/>
      <c r="J34" s="1105"/>
      <c r="K34" s="1107" t="s">
        <v>580</v>
      </c>
      <c r="L34" s="1107"/>
      <c r="M34" s="1107"/>
      <c r="N34" s="1107"/>
      <c r="O34" s="1107"/>
      <c r="P34" s="1107"/>
      <c r="Q34" s="1107"/>
      <c r="R34" s="1107"/>
      <c r="S34" s="1107"/>
      <c r="T34" s="1107"/>
      <c r="U34" s="1108"/>
      <c r="V34" s="1051"/>
    </row>
    <row r="35" spans="1:22" ht="18" hidden="1" customHeight="1">
      <c r="A35" s="1046"/>
      <c r="B35" s="1102" t="s">
        <v>582</v>
      </c>
      <c r="C35" s="1103"/>
      <c r="D35" s="1103"/>
      <c r="E35" s="1103"/>
      <c r="F35" s="1103"/>
      <c r="G35" s="1103"/>
      <c r="H35" s="1103"/>
      <c r="I35" s="1103"/>
      <c r="J35" s="1103"/>
      <c r="K35" s="1106">
        <v>760000</v>
      </c>
      <c r="L35" s="1106"/>
      <c r="M35" s="1106"/>
      <c r="N35" s="1106"/>
      <c r="O35" s="649"/>
      <c r="P35" s="649"/>
      <c r="Q35" s="649"/>
      <c r="R35" s="649"/>
      <c r="S35" s="649"/>
      <c r="T35" s="649"/>
      <c r="U35" s="650"/>
      <c r="V35" s="1051"/>
    </row>
    <row r="36" spans="1:22" ht="18" hidden="1" customHeight="1">
      <c r="A36" s="1046"/>
      <c r="B36" s="1104"/>
      <c r="C36" s="1105"/>
      <c r="D36" s="1105"/>
      <c r="E36" s="1105"/>
      <c r="F36" s="1105"/>
      <c r="G36" s="1105"/>
      <c r="H36" s="1105"/>
      <c r="I36" s="1105"/>
      <c r="J36" s="1105"/>
      <c r="K36" s="1107" t="s">
        <v>580</v>
      </c>
      <c r="L36" s="1107"/>
      <c r="M36" s="1107"/>
      <c r="N36" s="1107"/>
      <c r="O36" s="1107"/>
      <c r="P36" s="1107"/>
      <c r="Q36" s="1107"/>
      <c r="R36" s="1107"/>
      <c r="S36" s="1107"/>
      <c r="T36" s="1107"/>
      <c r="U36" s="1108"/>
      <c r="V36" s="1051"/>
    </row>
    <row r="37" spans="1:22" ht="18" hidden="1" customHeight="1">
      <c r="A37" s="1046"/>
      <c r="B37" s="1102" t="s">
        <v>581</v>
      </c>
      <c r="C37" s="1103"/>
      <c r="D37" s="1103"/>
      <c r="E37" s="1103"/>
      <c r="F37" s="1103"/>
      <c r="G37" s="1103"/>
      <c r="H37" s="1103"/>
      <c r="I37" s="1103"/>
      <c r="J37" s="1103"/>
      <c r="K37" s="1106">
        <v>1065000</v>
      </c>
      <c r="L37" s="1106"/>
      <c r="M37" s="1106"/>
      <c r="N37" s="1106"/>
      <c r="O37" s="649"/>
      <c r="P37" s="649"/>
      <c r="Q37" s="649"/>
      <c r="R37" s="649"/>
      <c r="S37" s="649"/>
      <c r="T37" s="649"/>
      <c r="U37" s="650"/>
      <c r="V37" s="1051"/>
    </row>
    <row r="38" spans="1:22" ht="18" hidden="1" customHeight="1">
      <c r="A38" s="1047"/>
      <c r="B38" s="1104"/>
      <c r="C38" s="1105"/>
      <c r="D38" s="1105"/>
      <c r="E38" s="1105"/>
      <c r="F38" s="1105"/>
      <c r="G38" s="1105"/>
      <c r="H38" s="1105"/>
      <c r="I38" s="1105"/>
      <c r="J38" s="1105"/>
      <c r="K38" s="1107" t="s">
        <v>580</v>
      </c>
      <c r="L38" s="1107"/>
      <c r="M38" s="1107"/>
      <c r="N38" s="1107"/>
      <c r="O38" s="1107"/>
      <c r="P38" s="1107"/>
      <c r="Q38" s="1107"/>
      <c r="R38" s="1107"/>
      <c r="S38" s="1107"/>
      <c r="T38" s="1107"/>
      <c r="U38" s="1108"/>
      <c r="V38" s="1051"/>
    </row>
    <row r="39" spans="1:22" ht="25.5" hidden="1" customHeight="1">
      <c r="A39" s="651"/>
      <c r="B39" s="651"/>
      <c r="C39" s="652"/>
      <c r="D39" s="652"/>
      <c r="E39" s="652"/>
      <c r="F39" s="652"/>
      <c r="G39" s="653"/>
      <c r="H39" s="653"/>
      <c r="I39" s="653"/>
      <c r="J39" s="653"/>
      <c r="K39" s="651"/>
      <c r="L39" s="654"/>
      <c r="M39" s="653"/>
      <c r="N39" s="653"/>
      <c r="O39" s="653"/>
      <c r="P39" s="654"/>
      <c r="Q39" s="654"/>
      <c r="R39" s="654"/>
      <c r="S39" s="654"/>
      <c r="T39" s="654"/>
      <c r="U39" s="654"/>
      <c r="V39" s="655"/>
    </row>
    <row r="40" spans="1:22" ht="30" customHeight="1">
      <c r="A40" s="647" t="s">
        <v>579</v>
      </c>
      <c r="B40" s="1109">
        <v>160000</v>
      </c>
      <c r="C40" s="1109"/>
      <c r="D40" s="1109"/>
      <c r="E40" s="1109"/>
      <c r="F40" s="1109"/>
      <c r="G40" s="1109"/>
      <c r="H40" s="1109"/>
      <c r="I40" s="1109"/>
      <c r="J40" s="1109"/>
      <c r="K40" s="1109"/>
      <c r="L40" s="1109"/>
      <c r="M40" s="1109"/>
      <c r="N40" s="1109"/>
      <c r="O40" s="1109"/>
      <c r="P40" s="1109"/>
      <c r="Q40" s="1109"/>
      <c r="R40" s="1109"/>
      <c r="S40" s="1109"/>
      <c r="T40" s="1109"/>
      <c r="U40" s="1110"/>
      <c r="V40" s="648" t="s">
        <v>570</v>
      </c>
    </row>
    <row r="41" spans="1:22" ht="30" customHeight="1">
      <c r="A41" s="647" t="s">
        <v>716</v>
      </c>
      <c r="B41" s="1111">
        <v>96840</v>
      </c>
      <c r="C41" s="1111"/>
      <c r="D41" s="1111"/>
      <c r="E41" s="1111"/>
      <c r="F41" s="1111"/>
      <c r="G41" s="1111"/>
      <c r="H41" s="1111"/>
      <c r="I41" s="1111"/>
      <c r="J41" s="1111"/>
      <c r="K41" s="1111"/>
      <c r="L41" s="1111"/>
      <c r="M41" s="1111"/>
      <c r="N41" s="1111"/>
      <c r="O41" s="1111"/>
      <c r="P41" s="1111"/>
      <c r="Q41" s="1111"/>
      <c r="R41" s="1111"/>
      <c r="S41" s="1111"/>
      <c r="T41" s="1111"/>
      <c r="U41" s="1112"/>
      <c r="V41" s="648" t="s">
        <v>570</v>
      </c>
    </row>
    <row r="42" spans="1:22" ht="20.25" customHeight="1">
      <c r="A42" s="1030" t="s">
        <v>717</v>
      </c>
      <c r="B42" s="1113" t="s">
        <v>425</v>
      </c>
      <c r="C42" s="656"/>
      <c r="D42" s="1114" t="s">
        <v>572</v>
      </c>
      <c r="E42" s="1114"/>
      <c r="F42" s="1114"/>
      <c r="G42" s="1114"/>
      <c r="H42" s="1114"/>
      <c r="I42" s="657"/>
      <c r="J42" s="1115" t="s">
        <v>577</v>
      </c>
      <c r="K42" s="1115"/>
      <c r="L42" s="1115"/>
      <c r="M42" s="1115"/>
      <c r="N42" s="1115"/>
      <c r="O42" s="1115"/>
      <c r="P42" s="1115"/>
      <c r="Q42" s="1115"/>
      <c r="R42" s="657"/>
      <c r="S42" s="657"/>
      <c r="T42" s="657"/>
      <c r="U42" s="658"/>
      <c r="V42" s="1123" t="s">
        <v>718</v>
      </c>
    </row>
    <row r="43" spans="1:22" ht="25.5" customHeight="1">
      <c r="A43" s="1031"/>
      <c r="B43" s="1113"/>
      <c r="C43" s="659" t="s">
        <v>576</v>
      </c>
      <c r="D43" s="1126">
        <v>65120</v>
      </c>
      <c r="E43" s="1126"/>
      <c r="F43" s="1126"/>
      <c r="G43" s="1126"/>
      <c r="H43" s="1126"/>
      <c r="I43" s="660" t="s">
        <v>575</v>
      </c>
      <c r="J43" s="1127">
        <v>650</v>
      </c>
      <c r="K43" s="1127"/>
      <c r="L43" s="1127"/>
      <c r="M43" s="1127"/>
      <c r="N43" s="1127"/>
      <c r="O43" s="1127"/>
      <c r="P43" s="1127"/>
      <c r="Q43" s="1127"/>
      <c r="R43" s="661" t="s">
        <v>574</v>
      </c>
      <c r="S43" s="660"/>
      <c r="T43" s="660"/>
      <c r="U43" s="662"/>
      <c r="V43" s="1124"/>
    </row>
    <row r="44" spans="1:22" ht="20.25" customHeight="1">
      <c r="A44" s="1031"/>
      <c r="B44" s="1113"/>
      <c r="C44" s="663"/>
      <c r="D44" s="663"/>
      <c r="E44" s="663"/>
      <c r="F44" s="664"/>
      <c r="G44" s="664"/>
      <c r="H44" s="664"/>
      <c r="I44" s="664"/>
      <c r="J44" s="664"/>
      <c r="K44" s="664"/>
      <c r="L44" s="1128" t="s">
        <v>573</v>
      </c>
      <c r="M44" s="1128"/>
      <c r="N44" s="1128"/>
      <c r="O44" s="1128"/>
      <c r="P44" s="1128"/>
      <c r="Q44" s="1128"/>
      <c r="R44" s="1128"/>
      <c r="S44" s="1128"/>
      <c r="T44" s="1128"/>
      <c r="U44" s="1129"/>
      <c r="V44" s="1124"/>
    </row>
    <row r="45" spans="1:22" ht="20.25" customHeight="1">
      <c r="A45" s="1031"/>
      <c r="B45" s="1113" t="s">
        <v>424</v>
      </c>
      <c r="C45" s="656"/>
      <c r="D45" s="1114" t="s">
        <v>572</v>
      </c>
      <c r="E45" s="1114"/>
      <c r="F45" s="1114"/>
      <c r="G45" s="1114"/>
      <c r="H45" s="1114"/>
      <c r="I45" s="657"/>
      <c r="J45" s="1115" t="s">
        <v>577</v>
      </c>
      <c r="K45" s="1115"/>
      <c r="L45" s="1115"/>
      <c r="M45" s="1115"/>
      <c r="N45" s="1115"/>
      <c r="O45" s="1115"/>
      <c r="P45" s="1115"/>
      <c r="Q45" s="1115"/>
      <c r="R45" s="657"/>
      <c r="S45" s="657"/>
      <c r="T45" s="657"/>
      <c r="U45" s="658"/>
      <c r="V45" s="1124"/>
    </row>
    <row r="46" spans="1:22" ht="25.5" customHeight="1">
      <c r="A46" s="1031"/>
      <c r="B46" s="1113"/>
      <c r="C46" s="659" t="s">
        <v>576</v>
      </c>
      <c r="D46" s="1126">
        <v>50000</v>
      </c>
      <c r="E46" s="1126"/>
      <c r="F46" s="1126"/>
      <c r="G46" s="1126"/>
      <c r="H46" s="1126"/>
      <c r="I46" s="660" t="s">
        <v>575</v>
      </c>
      <c r="J46" s="1127">
        <v>500</v>
      </c>
      <c r="K46" s="1127"/>
      <c r="L46" s="1127"/>
      <c r="M46" s="1127"/>
      <c r="N46" s="1127"/>
      <c r="O46" s="1127"/>
      <c r="P46" s="1127"/>
      <c r="Q46" s="1127"/>
      <c r="R46" s="661" t="s">
        <v>574</v>
      </c>
      <c r="S46" s="660"/>
      <c r="T46" s="660"/>
      <c r="U46" s="662"/>
      <c r="V46" s="1124"/>
    </row>
    <row r="47" spans="1:22" ht="20.25" customHeight="1">
      <c r="A47" s="1031"/>
      <c r="B47" s="1113"/>
      <c r="C47" s="663"/>
      <c r="D47" s="663"/>
      <c r="E47" s="663"/>
      <c r="F47" s="664"/>
      <c r="G47" s="664"/>
      <c r="H47" s="664"/>
      <c r="I47" s="664"/>
      <c r="J47" s="664"/>
      <c r="K47" s="664"/>
      <c r="L47" s="1128" t="s">
        <v>573</v>
      </c>
      <c r="M47" s="1128"/>
      <c r="N47" s="1128"/>
      <c r="O47" s="1128"/>
      <c r="P47" s="1128"/>
      <c r="Q47" s="1128"/>
      <c r="R47" s="1128"/>
      <c r="S47" s="1128"/>
      <c r="T47" s="1128"/>
      <c r="U47" s="1129"/>
      <c r="V47" s="1124"/>
    </row>
    <row r="48" spans="1:22" ht="20.25" customHeight="1">
      <c r="A48" s="1031"/>
      <c r="B48" s="1116" t="s">
        <v>423</v>
      </c>
      <c r="C48" s="665"/>
      <c r="D48" s="1118" t="s">
        <v>572</v>
      </c>
      <c r="E48" s="1118"/>
      <c r="F48" s="1118"/>
      <c r="G48" s="1118"/>
      <c r="H48" s="1118"/>
      <c r="I48" s="666"/>
      <c r="J48" s="666"/>
      <c r="K48" s="666"/>
      <c r="L48" s="659"/>
      <c r="M48" s="659"/>
      <c r="N48" s="659"/>
      <c r="O48" s="659"/>
      <c r="P48" s="659"/>
      <c r="Q48" s="659"/>
      <c r="R48" s="659"/>
      <c r="S48" s="659"/>
      <c r="T48" s="659"/>
      <c r="U48" s="667"/>
      <c r="V48" s="1124"/>
    </row>
    <row r="49" spans="1:22" ht="30" customHeight="1">
      <c r="A49" s="1032"/>
      <c r="B49" s="1117"/>
      <c r="C49" s="668"/>
      <c r="D49" s="1119">
        <v>10000</v>
      </c>
      <c r="E49" s="1119"/>
      <c r="F49" s="1119"/>
      <c r="G49" s="1119"/>
      <c r="H49" s="1119"/>
      <c r="I49" s="1119"/>
      <c r="J49" s="1119"/>
      <c r="K49" s="1119"/>
      <c r="L49" s="1119"/>
      <c r="M49" s="1119"/>
      <c r="N49" s="1119"/>
      <c r="O49" s="1119"/>
      <c r="P49" s="1119"/>
      <c r="Q49" s="1119"/>
      <c r="R49" s="1119"/>
      <c r="S49" s="1119"/>
      <c r="T49" s="1119"/>
      <c r="U49" s="1120"/>
      <c r="V49" s="1125"/>
    </row>
    <row r="50" spans="1:22" ht="30" customHeight="1">
      <c r="A50" s="647" t="s">
        <v>571</v>
      </c>
      <c r="B50" s="1111">
        <v>150000</v>
      </c>
      <c r="C50" s="1111"/>
      <c r="D50" s="1111"/>
      <c r="E50" s="1111"/>
      <c r="F50" s="1111"/>
      <c r="G50" s="1111"/>
      <c r="H50" s="1111"/>
      <c r="I50" s="1111"/>
      <c r="J50" s="1111"/>
      <c r="K50" s="1111"/>
      <c r="L50" s="1111"/>
      <c r="M50" s="1111"/>
      <c r="N50" s="1111"/>
      <c r="O50" s="1111"/>
      <c r="P50" s="1111"/>
      <c r="Q50" s="1111"/>
      <c r="R50" s="1111"/>
      <c r="S50" s="1111"/>
      <c r="T50" s="1111"/>
      <c r="U50" s="1112"/>
      <c r="V50" s="648" t="s">
        <v>570</v>
      </c>
    </row>
    <row r="51" spans="1:22" s="1121" customFormat="1" ht="30" customHeight="1">
      <c r="A51" s="1121" t="s">
        <v>569</v>
      </c>
    </row>
    <row r="52" spans="1:22" s="1121" customFormat="1" ht="30" customHeight="1">
      <c r="A52" s="1121" t="s">
        <v>719</v>
      </c>
    </row>
    <row r="53" spans="1:22" s="669" customFormat="1" ht="27" customHeight="1">
      <c r="A53" s="1122" t="s">
        <v>720</v>
      </c>
      <c r="B53" s="1122"/>
      <c r="C53" s="1122"/>
      <c r="D53" s="1122"/>
      <c r="E53" s="1122"/>
      <c r="F53" s="1122"/>
      <c r="G53" s="1122"/>
      <c r="H53" s="1122"/>
      <c r="I53" s="1122"/>
      <c r="J53" s="1122"/>
      <c r="K53" s="1122"/>
      <c r="L53" s="1122"/>
      <c r="M53" s="1122"/>
      <c r="N53" s="1122"/>
      <c r="O53" s="1122"/>
      <c r="P53" s="1122"/>
      <c r="Q53" s="1122"/>
      <c r="R53" s="1122"/>
      <c r="S53" s="1122"/>
      <c r="T53" s="1122"/>
      <c r="U53" s="1122"/>
      <c r="V53" s="1122"/>
    </row>
  </sheetData>
  <mergeCells count="113">
    <mergeCell ref="B50:U50"/>
    <mergeCell ref="A51:XFD51"/>
    <mergeCell ref="A52:XFD52"/>
    <mergeCell ref="A53:V53"/>
    <mergeCell ref="V42:V49"/>
    <mergeCell ref="D43:H43"/>
    <mergeCell ref="J43:Q43"/>
    <mergeCell ref="L44:U44"/>
    <mergeCell ref="B45:B47"/>
    <mergeCell ref="D45:H45"/>
    <mergeCell ref="J45:Q45"/>
    <mergeCell ref="D46:H46"/>
    <mergeCell ref="J46:Q46"/>
    <mergeCell ref="L47:U47"/>
    <mergeCell ref="B40:U40"/>
    <mergeCell ref="B41:U41"/>
    <mergeCell ref="A42:A49"/>
    <mergeCell ref="B42:B44"/>
    <mergeCell ref="D42:H42"/>
    <mergeCell ref="J42:Q42"/>
    <mergeCell ref="B48:B49"/>
    <mergeCell ref="D48:H48"/>
    <mergeCell ref="D49:U49"/>
    <mergeCell ref="B31:U31"/>
    <mergeCell ref="B32:U32"/>
    <mergeCell ref="A33:A38"/>
    <mergeCell ref="B33:J34"/>
    <mergeCell ref="K33:N33"/>
    <mergeCell ref="V33:V38"/>
    <mergeCell ref="K34:U34"/>
    <mergeCell ref="B35:J36"/>
    <mergeCell ref="K35:N35"/>
    <mergeCell ref="K36:U36"/>
    <mergeCell ref="B37:J38"/>
    <mergeCell ref="K37:N37"/>
    <mergeCell ref="K38:U38"/>
    <mergeCell ref="A23:A25"/>
    <mergeCell ref="B23:U23"/>
    <mergeCell ref="V23:V25"/>
    <mergeCell ref="B24:U24"/>
    <mergeCell ref="B25:U25"/>
    <mergeCell ref="B28:F28"/>
    <mergeCell ref="G28:K28"/>
    <mergeCell ref="L28:U28"/>
    <mergeCell ref="A29:A30"/>
    <mergeCell ref="C29:U29"/>
    <mergeCell ref="V29:V30"/>
    <mergeCell ref="C30:U30"/>
    <mergeCell ref="A26:A28"/>
    <mergeCell ref="B26:F26"/>
    <mergeCell ref="G26:K26"/>
    <mergeCell ref="L26:P26"/>
    <mergeCell ref="Q26:U26"/>
    <mergeCell ref="V26:V28"/>
    <mergeCell ref="B27:F27"/>
    <mergeCell ref="G27:K27"/>
    <mergeCell ref="L27:P27"/>
    <mergeCell ref="Q27:U27"/>
    <mergeCell ref="L19:U19"/>
    <mergeCell ref="A20:A22"/>
    <mergeCell ref="B20:B22"/>
    <mergeCell ref="D20:H20"/>
    <mergeCell ref="J20:Q20"/>
    <mergeCell ref="V14:V16"/>
    <mergeCell ref="D15:H15"/>
    <mergeCell ref="J15:Q15"/>
    <mergeCell ref="L16:U16"/>
    <mergeCell ref="A17:A19"/>
    <mergeCell ref="B17:B19"/>
    <mergeCell ref="D17:H17"/>
    <mergeCell ref="J17:Q17"/>
    <mergeCell ref="V17:V19"/>
    <mergeCell ref="D18:H18"/>
    <mergeCell ref="V20:V22"/>
    <mergeCell ref="D21:H21"/>
    <mergeCell ref="J21:Q21"/>
    <mergeCell ref="L22:U22"/>
    <mergeCell ref="A14:A16"/>
    <mergeCell ref="B14:B16"/>
    <mergeCell ref="D14:H14"/>
    <mergeCell ref="J14:Q14"/>
    <mergeCell ref="J18:Q18"/>
    <mergeCell ref="A5:A7"/>
    <mergeCell ref="B5:B7"/>
    <mergeCell ref="D5:H5"/>
    <mergeCell ref="J5:Q5"/>
    <mergeCell ref="V5:V7"/>
    <mergeCell ref="D6:H6"/>
    <mergeCell ref="J6:Q6"/>
    <mergeCell ref="L7:U7"/>
    <mergeCell ref="J11:Q11"/>
    <mergeCell ref="A8:A13"/>
    <mergeCell ref="B8:B10"/>
    <mergeCell ref="D8:H8"/>
    <mergeCell ref="J8:Q8"/>
    <mergeCell ref="V8:V13"/>
    <mergeCell ref="D9:H9"/>
    <mergeCell ref="J9:Q9"/>
    <mergeCell ref="L10:U10"/>
    <mergeCell ref="B11:B13"/>
    <mergeCell ref="D11:H11"/>
    <mergeCell ref="D12:H12"/>
    <mergeCell ref="J12:Q12"/>
    <mergeCell ref="L13:U13"/>
    <mergeCell ref="A1:V1"/>
    <mergeCell ref="A2:A4"/>
    <mergeCell ref="B2:B4"/>
    <mergeCell ref="D2:H2"/>
    <mergeCell ref="J2:Q2"/>
    <mergeCell ref="V2:V4"/>
    <mergeCell ref="D3:H3"/>
    <mergeCell ref="J3:Q3"/>
    <mergeCell ref="L4:U4"/>
  </mergeCells>
  <phoneticPr fontId="16"/>
  <printOptions horizontalCentered="1"/>
  <pageMargins left="0.39370078740157483" right="0.39370078740157483" top="0.78740157480314965" bottom="0.39370078740157483" header="0.39370078740157483" footer="0.15748031496062992"/>
  <pageSetup paperSize="9" scale="7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53"/>
  <sheetViews>
    <sheetView view="pageBreakPreview" zoomScale="90" zoomScaleNormal="100" zoomScaleSheetLayoutView="90" workbookViewId="0">
      <selection activeCell="J15" sqref="J15:U15"/>
    </sheetView>
  </sheetViews>
  <sheetFormatPr defaultColWidth="2.5" defaultRowHeight="25.5" customHeight="1"/>
  <cols>
    <col min="1" max="1" width="23" style="624" customWidth="1"/>
    <col min="2" max="20" width="2.625" style="624" customWidth="1"/>
    <col min="21" max="21" width="2.75" style="624" customWidth="1"/>
    <col min="22" max="22" width="57.375" style="670" customWidth="1"/>
    <col min="23" max="16384" width="2.5" style="624"/>
  </cols>
  <sheetData>
    <row r="1" spans="1:22" ht="25.5" customHeight="1">
      <c r="A1" s="1029" t="s">
        <v>700</v>
      </c>
      <c r="B1" s="1029"/>
      <c r="C1" s="1029"/>
      <c r="D1" s="1029"/>
      <c r="E1" s="1029"/>
      <c r="F1" s="1029"/>
      <c r="G1" s="1029"/>
      <c r="H1" s="1029"/>
      <c r="I1" s="1029"/>
      <c r="J1" s="1029"/>
      <c r="K1" s="1029"/>
      <c r="L1" s="1029"/>
      <c r="M1" s="1029"/>
      <c r="N1" s="1029"/>
      <c r="O1" s="1029"/>
      <c r="P1" s="1029"/>
      <c r="Q1" s="1029"/>
      <c r="R1" s="1029"/>
      <c r="S1" s="1029"/>
      <c r="T1" s="1029"/>
      <c r="U1" s="1029"/>
      <c r="V1" s="1029"/>
    </row>
    <row r="2" spans="1:22" ht="20.25" customHeight="1">
      <c r="A2" s="1030" t="s">
        <v>701</v>
      </c>
      <c r="B2" s="1033"/>
      <c r="C2" s="625"/>
      <c r="D2" s="1036" t="s">
        <v>572</v>
      </c>
      <c r="E2" s="1036"/>
      <c r="F2" s="1036"/>
      <c r="G2" s="1036"/>
      <c r="H2" s="1036"/>
      <c r="I2" s="626"/>
      <c r="J2" s="1037" t="s">
        <v>577</v>
      </c>
      <c r="K2" s="1037"/>
      <c r="L2" s="1037"/>
      <c r="M2" s="1037"/>
      <c r="N2" s="1037"/>
      <c r="O2" s="1037"/>
      <c r="P2" s="1037"/>
      <c r="Q2" s="1037"/>
      <c r="R2" s="626"/>
      <c r="S2" s="626"/>
      <c r="T2" s="626"/>
      <c r="U2" s="627"/>
      <c r="V2" s="1038" t="s">
        <v>702</v>
      </c>
    </row>
    <row r="3" spans="1:22" ht="25.5" customHeight="1">
      <c r="A3" s="1031"/>
      <c r="B3" s="1034"/>
      <c r="C3" s="628" t="s">
        <v>576</v>
      </c>
      <c r="D3" s="1041">
        <v>108530</v>
      </c>
      <c r="E3" s="1041"/>
      <c r="F3" s="1041"/>
      <c r="G3" s="1041"/>
      <c r="H3" s="1041"/>
      <c r="I3" s="629" t="s">
        <v>575</v>
      </c>
      <c r="J3" s="1042">
        <v>1080</v>
      </c>
      <c r="K3" s="1042"/>
      <c r="L3" s="1042"/>
      <c r="M3" s="1042"/>
      <c r="N3" s="1042"/>
      <c r="O3" s="1042"/>
      <c r="P3" s="1042"/>
      <c r="Q3" s="1042"/>
      <c r="R3" s="630" t="s">
        <v>574</v>
      </c>
      <c r="S3" s="629"/>
      <c r="T3" s="629"/>
      <c r="U3" s="631"/>
      <c r="V3" s="1039"/>
    </row>
    <row r="4" spans="1:22" ht="20.25" customHeight="1">
      <c r="A4" s="1032"/>
      <c r="B4" s="1035"/>
      <c r="C4" s="632"/>
      <c r="D4" s="632"/>
      <c r="E4" s="632"/>
      <c r="F4" s="633"/>
      <c r="G4" s="633"/>
      <c r="H4" s="633"/>
      <c r="I4" s="633"/>
      <c r="J4" s="633"/>
      <c r="K4" s="633"/>
      <c r="L4" s="1043" t="s">
        <v>573</v>
      </c>
      <c r="M4" s="1043"/>
      <c r="N4" s="1043"/>
      <c r="O4" s="1043"/>
      <c r="P4" s="1043"/>
      <c r="Q4" s="1043"/>
      <c r="R4" s="1043"/>
      <c r="S4" s="1043"/>
      <c r="T4" s="1043"/>
      <c r="U4" s="1044"/>
      <c r="V4" s="1040"/>
    </row>
    <row r="5" spans="1:22" ht="20.25" customHeight="1">
      <c r="A5" s="1030" t="s">
        <v>703</v>
      </c>
      <c r="B5" s="1033"/>
      <c r="C5" s="625"/>
      <c r="D5" s="1036" t="s">
        <v>572</v>
      </c>
      <c r="E5" s="1036"/>
      <c r="F5" s="1036"/>
      <c r="G5" s="1036"/>
      <c r="H5" s="1036"/>
      <c r="I5" s="626"/>
      <c r="J5" s="1037" t="s">
        <v>577</v>
      </c>
      <c r="K5" s="1037"/>
      <c r="L5" s="1037"/>
      <c r="M5" s="1037"/>
      <c r="N5" s="1037"/>
      <c r="O5" s="1037"/>
      <c r="P5" s="1037"/>
      <c r="Q5" s="1037"/>
      <c r="R5" s="626"/>
      <c r="S5" s="626"/>
      <c r="T5" s="626"/>
      <c r="U5" s="627"/>
      <c r="V5" s="1038" t="s">
        <v>702</v>
      </c>
    </row>
    <row r="6" spans="1:22" ht="25.5" customHeight="1">
      <c r="A6" s="1031"/>
      <c r="B6" s="1034"/>
      <c r="C6" s="628" t="s">
        <v>576</v>
      </c>
      <c r="D6" s="1041">
        <v>4050</v>
      </c>
      <c r="E6" s="1041"/>
      <c r="F6" s="1041"/>
      <c r="G6" s="1041"/>
      <c r="H6" s="1041"/>
      <c r="I6" s="629" t="s">
        <v>575</v>
      </c>
      <c r="J6" s="1042">
        <v>40</v>
      </c>
      <c r="K6" s="1042"/>
      <c r="L6" s="1042"/>
      <c r="M6" s="1042"/>
      <c r="N6" s="1042"/>
      <c r="O6" s="1042"/>
      <c r="P6" s="1042"/>
      <c r="Q6" s="1042"/>
      <c r="R6" s="630" t="s">
        <v>574</v>
      </c>
      <c r="S6" s="629"/>
      <c r="T6" s="629"/>
      <c r="U6" s="631"/>
      <c r="V6" s="1039"/>
    </row>
    <row r="7" spans="1:22" ht="20.25" customHeight="1">
      <c r="A7" s="1032"/>
      <c r="B7" s="1035"/>
      <c r="C7" s="632"/>
      <c r="D7" s="632"/>
      <c r="E7" s="632"/>
      <c r="F7" s="633"/>
      <c r="G7" s="633"/>
      <c r="H7" s="633"/>
      <c r="I7" s="633"/>
      <c r="J7" s="633"/>
      <c r="K7" s="633"/>
      <c r="L7" s="1043" t="s">
        <v>573</v>
      </c>
      <c r="M7" s="1043"/>
      <c r="N7" s="1043"/>
      <c r="O7" s="1043"/>
      <c r="P7" s="1043"/>
      <c r="Q7" s="1043"/>
      <c r="R7" s="1043"/>
      <c r="S7" s="1043"/>
      <c r="T7" s="1043"/>
      <c r="U7" s="1044"/>
      <c r="V7" s="1040"/>
    </row>
    <row r="8" spans="1:22" ht="20.25" customHeight="1">
      <c r="A8" s="1045" t="s">
        <v>445</v>
      </c>
      <c r="B8" s="1048" t="s">
        <v>578</v>
      </c>
      <c r="C8" s="625"/>
      <c r="D8" s="1036" t="s">
        <v>572</v>
      </c>
      <c r="E8" s="1036"/>
      <c r="F8" s="1036"/>
      <c r="G8" s="1036"/>
      <c r="H8" s="1036"/>
      <c r="I8" s="626"/>
      <c r="J8" s="1037" t="s">
        <v>577</v>
      </c>
      <c r="K8" s="1037"/>
      <c r="L8" s="1037"/>
      <c r="M8" s="1037"/>
      <c r="N8" s="1037"/>
      <c r="O8" s="1037"/>
      <c r="P8" s="1037"/>
      <c r="Q8" s="1037"/>
      <c r="R8" s="626"/>
      <c r="S8" s="626"/>
      <c r="T8" s="626"/>
      <c r="U8" s="627"/>
      <c r="V8" s="1051" t="s">
        <v>597</v>
      </c>
    </row>
    <row r="9" spans="1:22" ht="25.5" customHeight="1">
      <c r="A9" s="1046"/>
      <c r="B9" s="1049"/>
      <c r="C9" s="628" t="s">
        <v>576</v>
      </c>
      <c r="D9" s="1041">
        <v>36570</v>
      </c>
      <c r="E9" s="1041"/>
      <c r="F9" s="1041"/>
      <c r="G9" s="1041"/>
      <c r="H9" s="1041"/>
      <c r="I9" s="629" t="s">
        <v>575</v>
      </c>
      <c r="J9" s="1042">
        <v>360</v>
      </c>
      <c r="K9" s="1042"/>
      <c r="L9" s="1042"/>
      <c r="M9" s="1042"/>
      <c r="N9" s="1042"/>
      <c r="O9" s="1042"/>
      <c r="P9" s="1042"/>
      <c r="Q9" s="1042"/>
      <c r="R9" s="630" t="s">
        <v>574</v>
      </c>
      <c r="S9" s="629"/>
      <c r="T9" s="629"/>
      <c r="U9" s="631"/>
      <c r="V9" s="1051"/>
    </row>
    <row r="10" spans="1:22" ht="20.25" customHeight="1">
      <c r="A10" s="1046"/>
      <c r="B10" s="1050"/>
      <c r="C10" s="632"/>
      <c r="D10" s="632"/>
      <c r="E10" s="632"/>
      <c r="F10" s="633"/>
      <c r="G10" s="633"/>
      <c r="H10" s="633"/>
      <c r="I10" s="633"/>
      <c r="J10" s="633"/>
      <c r="K10" s="633"/>
      <c r="L10" s="1043" t="s">
        <v>573</v>
      </c>
      <c r="M10" s="1043"/>
      <c r="N10" s="1043"/>
      <c r="O10" s="1043"/>
      <c r="P10" s="1043"/>
      <c r="Q10" s="1043"/>
      <c r="R10" s="1043"/>
      <c r="S10" s="1043"/>
      <c r="T10" s="1043"/>
      <c r="U10" s="1044"/>
      <c r="V10" s="1051"/>
    </row>
    <row r="11" spans="1:22" ht="20.25" customHeight="1">
      <c r="A11" s="1046"/>
      <c r="B11" s="1048" t="s">
        <v>596</v>
      </c>
      <c r="C11" s="625"/>
      <c r="D11" s="1036" t="s">
        <v>572</v>
      </c>
      <c r="E11" s="1036"/>
      <c r="F11" s="1036"/>
      <c r="G11" s="1036"/>
      <c r="H11" s="1036"/>
      <c r="I11" s="626"/>
      <c r="J11" s="1037" t="s">
        <v>577</v>
      </c>
      <c r="K11" s="1037"/>
      <c r="L11" s="1037"/>
      <c r="M11" s="1037"/>
      <c r="N11" s="1037"/>
      <c r="O11" s="1037"/>
      <c r="P11" s="1037"/>
      <c r="Q11" s="1037"/>
      <c r="R11" s="626"/>
      <c r="S11" s="626"/>
      <c r="T11" s="626"/>
      <c r="U11" s="627"/>
      <c r="V11" s="1051"/>
    </row>
    <row r="12" spans="1:22" ht="25.5" customHeight="1">
      <c r="A12" s="1046"/>
      <c r="B12" s="1049"/>
      <c r="C12" s="628" t="s">
        <v>576</v>
      </c>
      <c r="D12" s="1041">
        <v>24380</v>
      </c>
      <c r="E12" s="1041"/>
      <c r="F12" s="1041"/>
      <c r="G12" s="1041"/>
      <c r="H12" s="1041"/>
      <c r="I12" s="629" t="s">
        <v>575</v>
      </c>
      <c r="J12" s="1042">
        <v>240</v>
      </c>
      <c r="K12" s="1042"/>
      <c r="L12" s="1042"/>
      <c r="M12" s="1042"/>
      <c r="N12" s="1042"/>
      <c r="O12" s="1042"/>
      <c r="P12" s="1042"/>
      <c r="Q12" s="1042"/>
      <c r="R12" s="630" t="s">
        <v>574</v>
      </c>
      <c r="S12" s="629"/>
      <c r="T12" s="629"/>
      <c r="U12" s="631"/>
      <c r="V12" s="1051"/>
    </row>
    <row r="13" spans="1:22" ht="20.25" customHeight="1">
      <c r="A13" s="1047"/>
      <c r="B13" s="1050"/>
      <c r="C13" s="632"/>
      <c r="D13" s="632"/>
      <c r="E13" s="632"/>
      <c r="F13" s="633"/>
      <c r="G13" s="633"/>
      <c r="H13" s="633"/>
      <c r="I13" s="633"/>
      <c r="J13" s="633"/>
      <c r="K13" s="633"/>
      <c r="L13" s="1052" t="s">
        <v>573</v>
      </c>
      <c r="M13" s="1052"/>
      <c r="N13" s="1052"/>
      <c r="O13" s="1052"/>
      <c r="P13" s="1052"/>
      <c r="Q13" s="1052"/>
      <c r="R13" s="1052"/>
      <c r="S13" s="1052"/>
      <c r="T13" s="1052"/>
      <c r="U13" s="1053"/>
      <c r="V13" s="1051"/>
    </row>
    <row r="14" spans="1:22" s="637" customFormat="1" ht="20.25" customHeight="1">
      <c r="A14" s="1062" t="s">
        <v>704</v>
      </c>
      <c r="B14" s="1065"/>
      <c r="C14" s="634"/>
      <c r="D14" s="1068" t="s">
        <v>572</v>
      </c>
      <c r="E14" s="1068"/>
      <c r="F14" s="1068"/>
      <c r="G14" s="1068"/>
      <c r="H14" s="1068"/>
      <c r="I14" s="635"/>
      <c r="J14" s="1069" t="s">
        <v>595</v>
      </c>
      <c r="K14" s="1069"/>
      <c r="L14" s="1069"/>
      <c r="M14" s="1069"/>
      <c r="N14" s="1069"/>
      <c r="O14" s="1069"/>
      <c r="P14" s="1069"/>
      <c r="Q14" s="1069"/>
      <c r="R14" s="635"/>
      <c r="S14" s="635"/>
      <c r="T14" s="635"/>
      <c r="U14" s="636"/>
      <c r="V14" s="1055" t="s">
        <v>705</v>
      </c>
    </row>
    <row r="15" spans="1:22" s="637" customFormat="1" ht="25.5" customHeight="1">
      <c r="A15" s="1063"/>
      <c r="B15" s="1066"/>
      <c r="C15" s="638" t="s">
        <v>576</v>
      </c>
      <c r="D15" s="1058">
        <v>78020</v>
      </c>
      <c r="E15" s="1058"/>
      <c r="F15" s="1058"/>
      <c r="G15" s="1058"/>
      <c r="H15" s="1058"/>
      <c r="I15" s="639" t="s">
        <v>575</v>
      </c>
      <c r="J15" s="1059">
        <v>780</v>
      </c>
      <c r="K15" s="1059"/>
      <c r="L15" s="1059"/>
      <c r="M15" s="1059"/>
      <c r="N15" s="1059"/>
      <c r="O15" s="1059"/>
      <c r="P15" s="1059"/>
      <c r="Q15" s="1059"/>
      <c r="R15" s="640" t="s">
        <v>574</v>
      </c>
      <c r="S15" s="639"/>
      <c r="T15" s="639"/>
      <c r="U15" s="641"/>
      <c r="V15" s="1056"/>
    </row>
    <row r="16" spans="1:22" s="637" customFormat="1" ht="20.25" customHeight="1">
      <c r="A16" s="1064"/>
      <c r="B16" s="1067"/>
      <c r="C16" s="642"/>
      <c r="D16" s="642"/>
      <c r="E16" s="642"/>
      <c r="F16" s="643"/>
      <c r="G16" s="643"/>
      <c r="H16" s="643"/>
      <c r="I16" s="643"/>
      <c r="J16" s="643"/>
      <c r="K16" s="643"/>
      <c r="L16" s="1060" t="s">
        <v>573</v>
      </c>
      <c r="M16" s="1060"/>
      <c r="N16" s="1060"/>
      <c r="O16" s="1060"/>
      <c r="P16" s="1060"/>
      <c r="Q16" s="1060"/>
      <c r="R16" s="1060"/>
      <c r="S16" s="1060"/>
      <c r="T16" s="1060"/>
      <c r="U16" s="1061"/>
      <c r="V16" s="1057"/>
    </row>
    <row r="17" spans="1:22" ht="20.25" customHeight="1">
      <c r="A17" s="1054" t="s">
        <v>706</v>
      </c>
      <c r="B17" s="1033"/>
      <c r="C17" s="625"/>
      <c r="D17" s="1036" t="s">
        <v>572</v>
      </c>
      <c r="E17" s="1036"/>
      <c r="F17" s="1036"/>
      <c r="G17" s="1036"/>
      <c r="H17" s="1036"/>
      <c r="I17" s="626"/>
      <c r="J17" s="1037" t="s">
        <v>577</v>
      </c>
      <c r="K17" s="1037"/>
      <c r="L17" s="1037"/>
      <c r="M17" s="1037"/>
      <c r="N17" s="1037"/>
      <c r="O17" s="1037"/>
      <c r="P17" s="1037"/>
      <c r="Q17" s="1037"/>
      <c r="R17" s="626"/>
      <c r="S17" s="626"/>
      <c r="T17" s="626"/>
      <c r="U17" s="627"/>
      <c r="V17" s="1038" t="s">
        <v>702</v>
      </c>
    </row>
    <row r="18" spans="1:22" ht="25.5" customHeight="1">
      <c r="A18" s="1031"/>
      <c r="B18" s="1034"/>
      <c r="C18" s="628" t="s">
        <v>576</v>
      </c>
      <c r="D18" s="1041">
        <v>82880</v>
      </c>
      <c r="E18" s="1041"/>
      <c r="F18" s="1041"/>
      <c r="G18" s="1041"/>
      <c r="H18" s="1041"/>
      <c r="I18" s="629" t="s">
        <v>575</v>
      </c>
      <c r="J18" s="1042">
        <v>820</v>
      </c>
      <c r="K18" s="1042"/>
      <c r="L18" s="1042"/>
      <c r="M18" s="1042"/>
      <c r="N18" s="1042"/>
      <c r="O18" s="1042"/>
      <c r="P18" s="1042"/>
      <c r="Q18" s="1042"/>
      <c r="R18" s="630" t="s">
        <v>574</v>
      </c>
      <c r="S18" s="629"/>
      <c r="T18" s="629"/>
      <c r="U18" s="631"/>
      <c r="V18" s="1039"/>
    </row>
    <row r="19" spans="1:22" ht="20.25" customHeight="1">
      <c r="A19" s="1032"/>
      <c r="B19" s="1035"/>
      <c r="C19" s="632"/>
      <c r="D19" s="632"/>
      <c r="E19" s="632"/>
      <c r="F19" s="633"/>
      <c r="G19" s="633"/>
      <c r="H19" s="633"/>
      <c r="I19" s="633"/>
      <c r="J19" s="633"/>
      <c r="K19" s="633"/>
      <c r="L19" s="1043" t="s">
        <v>573</v>
      </c>
      <c r="M19" s="1043"/>
      <c r="N19" s="1043"/>
      <c r="O19" s="1043"/>
      <c r="P19" s="1043"/>
      <c r="Q19" s="1043"/>
      <c r="R19" s="1043"/>
      <c r="S19" s="1043"/>
      <c r="T19" s="1043"/>
      <c r="U19" s="1044"/>
      <c r="V19" s="1040"/>
    </row>
    <row r="20" spans="1:22" ht="20.25" customHeight="1">
      <c r="A20" s="1054" t="s">
        <v>707</v>
      </c>
      <c r="B20" s="1033"/>
      <c r="C20" s="625"/>
      <c r="D20" s="1036" t="s">
        <v>572</v>
      </c>
      <c r="E20" s="1036"/>
      <c r="F20" s="1036"/>
      <c r="G20" s="1036"/>
      <c r="H20" s="1036"/>
      <c r="I20" s="626"/>
      <c r="J20" s="1037" t="s">
        <v>577</v>
      </c>
      <c r="K20" s="1037"/>
      <c r="L20" s="1037"/>
      <c r="M20" s="1037"/>
      <c r="N20" s="1037"/>
      <c r="O20" s="1037"/>
      <c r="P20" s="1037"/>
      <c r="Q20" s="1037"/>
      <c r="R20" s="626"/>
      <c r="S20" s="626"/>
      <c r="T20" s="626"/>
      <c r="U20" s="627"/>
      <c r="V20" s="1038" t="s">
        <v>702</v>
      </c>
    </row>
    <row r="21" spans="1:22" ht="25.5" customHeight="1">
      <c r="A21" s="1031"/>
      <c r="B21" s="1034"/>
      <c r="C21" s="628" t="s">
        <v>576</v>
      </c>
      <c r="D21" s="1041">
        <v>69060</v>
      </c>
      <c r="E21" s="1041"/>
      <c r="F21" s="1041"/>
      <c r="G21" s="1041"/>
      <c r="H21" s="1041"/>
      <c r="I21" s="629" t="s">
        <v>575</v>
      </c>
      <c r="J21" s="1042">
        <v>690</v>
      </c>
      <c r="K21" s="1042"/>
      <c r="L21" s="1042"/>
      <c r="M21" s="1042"/>
      <c r="N21" s="1042"/>
      <c r="O21" s="1042"/>
      <c r="P21" s="1042"/>
      <c r="Q21" s="1042"/>
      <c r="R21" s="630" t="s">
        <v>574</v>
      </c>
      <c r="S21" s="629"/>
      <c r="T21" s="629"/>
      <c r="U21" s="631"/>
      <c r="V21" s="1039"/>
    </row>
    <row r="22" spans="1:22" ht="20.25" customHeight="1">
      <c r="A22" s="1032"/>
      <c r="B22" s="1035"/>
      <c r="C22" s="632"/>
      <c r="D22" s="632"/>
      <c r="E22" s="632"/>
      <c r="F22" s="633"/>
      <c r="G22" s="633"/>
      <c r="H22" s="633"/>
      <c r="I22" s="633"/>
      <c r="J22" s="633"/>
      <c r="K22" s="633"/>
      <c r="L22" s="1043" t="s">
        <v>573</v>
      </c>
      <c r="M22" s="1043"/>
      <c r="N22" s="1043"/>
      <c r="O22" s="1043"/>
      <c r="P22" s="1043"/>
      <c r="Q22" s="1043"/>
      <c r="R22" s="1043"/>
      <c r="S22" s="1043"/>
      <c r="T22" s="1043"/>
      <c r="U22" s="1044"/>
      <c r="V22" s="1040"/>
    </row>
    <row r="23" spans="1:22" s="644" customFormat="1" ht="25.5" customHeight="1">
      <c r="A23" s="1070" t="s">
        <v>594</v>
      </c>
      <c r="B23" s="1070" t="s">
        <v>593</v>
      </c>
      <c r="C23" s="1073"/>
      <c r="D23" s="1073"/>
      <c r="E23" s="1073"/>
      <c r="F23" s="1073"/>
      <c r="G23" s="1073"/>
      <c r="H23" s="1073"/>
      <c r="I23" s="1073"/>
      <c r="J23" s="1073"/>
      <c r="K23" s="1073"/>
      <c r="L23" s="1073"/>
      <c r="M23" s="1073"/>
      <c r="N23" s="1073"/>
      <c r="O23" s="1073"/>
      <c r="P23" s="1073"/>
      <c r="Q23" s="1073"/>
      <c r="R23" s="1073"/>
      <c r="S23" s="1073"/>
      <c r="T23" s="1073"/>
      <c r="U23" s="1074"/>
      <c r="V23" s="1075" t="s">
        <v>708</v>
      </c>
    </row>
    <row r="24" spans="1:22" s="644" customFormat="1" ht="25.5" customHeight="1">
      <c r="A24" s="1071"/>
      <c r="B24" s="1078" t="s">
        <v>721</v>
      </c>
      <c r="C24" s="1079"/>
      <c r="D24" s="1079"/>
      <c r="E24" s="1079"/>
      <c r="F24" s="1079"/>
      <c r="G24" s="1079"/>
      <c r="H24" s="1079"/>
      <c r="I24" s="1079"/>
      <c r="J24" s="1079"/>
      <c r="K24" s="1079"/>
      <c r="L24" s="1079"/>
      <c r="M24" s="1079"/>
      <c r="N24" s="1079"/>
      <c r="O24" s="1079"/>
      <c r="P24" s="1079"/>
      <c r="Q24" s="1079"/>
      <c r="R24" s="1079"/>
      <c r="S24" s="1079"/>
      <c r="T24" s="1079"/>
      <c r="U24" s="1080"/>
      <c r="V24" s="1076"/>
    </row>
    <row r="25" spans="1:22" s="644" customFormat="1" ht="25.5" customHeight="1">
      <c r="A25" s="1072"/>
      <c r="B25" s="1081" t="s">
        <v>722</v>
      </c>
      <c r="C25" s="1082"/>
      <c r="D25" s="1082"/>
      <c r="E25" s="1082"/>
      <c r="F25" s="1082"/>
      <c r="G25" s="1082"/>
      <c r="H25" s="1082"/>
      <c r="I25" s="1082"/>
      <c r="J25" s="1082"/>
      <c r="K25" s="1082"/>
      <c r="L25" s="1082"/>
      <c r="M25" s="1082"/>
      <c r="N25" s="1082"/>
      <c r="O25" s="1082"/>
      <c r="P25" s="1082"/>
      <c r="Q25" s="1082"/>
      <c r="R25" s="1082"/>
      <c r="S25" s="1082"/>
      <c r="T25" s="1082"/>
      <c r="U25" s="1083"/>
      <c r="V25" s="1077"/>
    </row>
    <row r="26" spans="1:22" ht="30" customHeight="1">
      <c r="A26" s="1045" t="s">
        <v>592</v>
      </c>
      <c r="B26" s="1084" t="s">
        <v>591</v>
      </c>
      <c r="C26" s="1085"/>
      <c r="D26" s="1085"/>
      <c r="E26" s="1085"/>
      <c r="F26" s="1085"/>
      <c r="G26" s="1086">
        <v>1780</v>
      </c>
      <c r="H26" s="1086"/>
      <c r="I26" s="1086"/>
      <c r="J26" s="1086"/>
      <c r="K26" s="1087"/>
      <c r="L26" s="1084" t="s">
        <v>590</v>
      </c>
      <c r="M26" s="1085"/>
      <c r="N26" s="1085"/>
      <c r="O26" s="1085"/>
      <c r="P26" s="1085"/>
      <c r="Q26" s="1086">
        <v>1230</v>
      </c>
      <c r="R26" s="1086"/>
      <c r="S26" s="1086"/>
      <c r="T26" s="1086"/>
      <c r="U26" s="1087"/>
      <c r="V26" s="1051" t="s">
        <v>589</v>
      </c>
    </row>
    <row r="27" spans="1:22" ht="30" customHeight="1">
      <c r="A27" s="1046"/>
      <c r="B27" s="1084" t="s">
        <v>588</v>
      </c>
      <c r="C27" s="1085"/>
      <c r="D27" s="1085"/>
      <c r="E27" s="1085"/>
      <c r="F27" s="1085"/>
      <c r="G27" s="1086">
        <v>1580</v>
      </c>
      <c r="H27" s="1086"/>
      <c r="I27" s="1086"/>
      <c r="J27" s="1086"/>
      <c r="K27" s="1087"/>
      <c r="L27" s="1084" t="s">
        <v>587</v>
      </c>
      <c r="M27" s="1085"/>
      <c r="N27" s="1085"/>
      <c r="O27" s="1085"/>
      <c r="P27" s="1085"/>
      <c r="Q27" s="1086">
        <v>110</v>
      </c>
      <c r="R27" s="1086"/>
      <c r="S27" s="1086"/>
      <c r="T27" s="1086"/>
      <c r="U27" s="1087"/>
      <c r="V27" s="1051"/>
    </row>
    <row r="28" spans="1:22" ht="30" customHeight="1">
      <c r="A28" s="1047"/>
      <c r="B28" s="1084" t="s">
        <v>586</v>
      </c>
      <c r="C28" s="1085"/>
      <c r="D28" s="1085"/>
      <c r="E28" s="1085"/>
      <c r="F28" s="1085"/>
      <c r="G28" s="1086">
        <v>1560</v>
      </c>
      <c r="H28" s="1086"/>
      <c r="I28" s="1086"/>
      <c r="J28" s="1086"/>
      <c r="K28" s="1087"/>
      <c r="L28" s="1088"/>
      <c r="M28" s="1089"/>
      <c r="N28" s="1089"/>
      <c r="O28" s="1089"/>
      <c r="P28" s="1089"/>
      <c r="Q28" s="1089"/>
      <c r="R28" s="1089"/>
      <c r="S28" s="1089"/>
      <c r="T28" s="1089"/>
      <c r="U28" s="1090"/>
      <c r="V28" s="1051"/>
    </row>
    <row r="29" spans="1:22" ht="30" customHeight="1">
      <c r="A29" s="1091" t="s">
        <v>711</v>
      </c>
      <c r="B29" s="645" t="s">
        <v>712</v>
      </c>
      <c r="C29" s="1093">
        <v>306010</v>
      </c>
      <c r="D29" s="1094"/>
      <c r="E29" s="1094"/>
      <c r="F29" s="1094"/>
      <c r="G29" s="1094"/>
      <c r="H29" s="1094"/>
      <c r="I29" s="1094"/>
      <c r="J29" s="1094"/>
      <c r="K29" s="1094"/>
      <c r="L29" s="1094"/>
      <c r="M29" s="1094"/>
      <c r="N29" s="1094"/>
      <c r="O29" s="1094"/>
      <c r="P29" s="1094"/>
      <c r="Q29" s="1094"/>
      <c r="R29" s="1094"/>
      <c r="S29" s="1094"/>
      <c r="T29" s="1094"/>
      <c r="U29" s="1095"/>
      <c r="V29" s="1096" t="s">
        <v>713</v>
      </c>
    </row>
    <row r="30" spans="1:22" ht="30" customHeight="1">
      <c r="A30" s="1092"/>
      <c r="B30" s="646" t="s">
        <v>424</v>
      </c>
      <c r="C30" s="1093">
        <v>60520</v>
      </c>
      <c r="D30" s="1094"/>
      <c r="E30" s="1094"/>
      <c r="F30" s="1094"/>
      <c r="G30" s="1094"/>
      <c r="H30" s="1094"/>
      <c r="I30" s="1094"/>
      <c r="J30" s="1094"/>
      <c r="K30" s="1094"/>
      <c r="L30" s="1094"/>
      <c r="M30" s="1094"/>
      <c r="N30" s="1094"/>
      <c r="O30" s="1094"/>
      <c r="P30" s="1094"/>
      <c r="Q30" s="1094"/>
      <c r="R30" s="1094"/>
      <c r="S30" s="1094"/>
      <c r="T30" s="1094"/>
      <c r="U30" s="1095"/>
      <c r="V30" s="1097"/>
    </row>
    <row r="31" spans="1:22" ht="30" customHeight="1">
      <c r="A31" s="647" t="s">
        <v>585</v>
      </c>
      <c r="B31" s="1098">
        <v>6090</v>
      </c>
      <c r="C31" s="1098"/>
      <c r="D31" s="1098"/>
      <c r="E31" s="1098"/>
      <c r="F31" s="1098"/>
      <c r="G31" s="1098"/>
      <c r="H31" s="1098"/>
      <c r="I31" s="1098"/>
      <c r="J31" s="1098"/>
      <c r="K31" s="1098"/>
      <c r="L31" s="1098"/>
      <c r="M31" s="1098"/>
      <c r="N31" s="1098"/>
      <c r="O31" s="1098"/>
      <c r="P31" s="1098"/>
      <c r="Q31" s="1098"/>
      <c r="R31" s="1098"/>
      <c r="S31" s="1098"/>
      <c r="T31" s="1098"/>
      <c r="U31" s="1099"/>
      <c r="V31" s="648" t="s">
        <v>570</v>
      </c>
    </row>
    <row r="32" spans="1:22" ht="30" customHeight="1">
      <c r="A32" s="647" t="s">
        <v>584</v>
      </c>
      <c r="B32" s="1100">
        <v>152680</v>
      </c>
      <c r="C32" s="1100"/>
      <c r="D32" s="1100"/>
      <c r="E32" s="1100"/>
      <c r="F32" s="1100"/>
      <c r="G32" s="1100"/>
      <c r="H32" s="1100"/>
      <c r="I32" s="1100"/>
      <c r="J32" s="1100"/>
      <c r="K32" s="1100"/>
      <c r="L32" s="1100"/>
      <c r="M32" s="1100"/>
      <c r="N32" s="1100"/>
      <c r="O32" s="1100"/>
      <c r="P32" s="1100"/>
      <c r="Q32" s="1100"/>
      <c r="R32" s="1100"/>
      <c r="S32" s="1100"/>
      <c r="T32" s="1100"/>
      <c r="U32" s="1101"/>
      <c r="V32" s="648" t="s">
        <v>570</v>
      </c>
    </row>
    <row r="33" spans="1:22" ht="18" hidden="1" customHeight="1">
      <c r="A33" s="1045" t="s">
        <v>714</v>
      </c>
      <c r="B33" s="1102" t="s">
        <v>583</v>
      </c>
      <c r="C33" s="1103"/>
      <c r="D33" s="1103"/>
      <c r="E33" s="1103"/>
      <c r="F33" s="1103"/>
      <c r="G33" s="1103"/>
      <c r="H33" s="1103"/>
      <c r="I33" s="1103"/>
      <c r="J33" s="1103"/>
      <c r="K33" s="1106">
        <v>456000</v>
      </c>
      <c r="L33" s="1106"/>
      <c r="M33" s="1106"/>
      <c r="N33" s="1106"/>
      <c r="O33" s="649"/>
      <c r="P33" s="649"/>
      <c r="Q33" s="649"/>
      <c r="R33" s="649"/>
      <c r="S33" s="649"/>
      <c r="T33" s="649"/>
      <c r="U33" s="650"/>
      <c r="V33" s="1051" t="s">
        <v>715</v>
      </c>
    </row>
    <row r="34" spans="1:22" ht="18" hidden="1" customHeight="1">
      <c r="A34" s="1046"/>
      <c r="B34" s="1104"/>
      <c r="C34" s="1105"/>
      <c r="D34" s="1105"/>
      <c r="E34" s="1105"/>
      <c r="F34" s="1105"/>
      <c r="G34" s="1105"/>
      <c r="H34" s="1105"/>
      <c r="I34" s="1105"/>
      <c r="J34" s="1105"/>
      <c r="K34" s="1107" t="s">
        <v>580</v>
      </c>
      <c r="L34" s="1107"/>
      <c r="M34" s="1107"/>
      <c r="N34" s="1107"/>
      <c r="O34" s="1107"/>
      <c r="P34" s="1107"/>
      <c r="Q34" s="1107"/>
      <c r="R34" s="1107"/>
      <c r="S34" s="1107"/>
      <c r="T34" s="1107"/>
      <c r="U34" s="1108"/>
      <c r="V34" s="1051"/>
    </row>
    <row r="35" spans="1:22" ht="18" hidden="1" customHeight="1">
      <c r="A35" s="1046"/>
      <c r="B35" s="1102" t="s">
        <v>582</v>
      </c>
      <c r="C35" s="1103"/>
      <c r="D35" s="1103"/>
      <c r="E35" s="1103"/>
      <c r="F35" s="1103"/>
      <c r="G35" s="1103"/>
      <c r="H35" s="1103"/>
      <c r="I35" s="1103"/>
      <c r="J35" s="1103"/>
      <c r="K35" s="1106">
        <v>760000</v>
      </c>
      <c r="L35" s="1106"/>
      <c r="M35" s="1106"/>
      <c r="N35" s="1106"/>
      <c r="O35" s="649"/>
      <c r="P35" s="649"/>
      <c r="Q35" s="649"/>
      <c r="R35" s="649"/>
      <c r="S35" s="649"/>
      <c r="T35" s="649"/>
      <c r="U35" s="650"/>
      <c r="V35" s="1051"/>
    </row>
    <row r="36" spans="1:22" ht="18" hidden="1" customHeight="1">
      <c r="A36" s="1046"/>
      <c r="B36" s="1104"/>
      <c r="C36" s="1105"/>
      <c r="D36" s="1105"/>
      <c r="E36" s="1105"/>
      <c r="F36" s="1105"/>
      <c r="G36" s="1105"/>
      <c r="H36" s="1105"/>
      <c r="I36" s="1105"/>
      <c r="J36" s="1105"/>
      <c r="K36" s="1107" t="s">
        <v>580</v>
      </c>
      <c r="L36" s="1107"/>
      <c r="M36" s="1107"/>
      <c r="N36" s="1107"/>
      <c r="O36" s="1107"/>
      <c r="P36" s="1107"/>
      <c r="Q36" s="1107"/>
      <c r="R36" s="1107"/>
      <c r="S36" s="1107"/>
      <c r="T36" s="1107"/>
      <c r="U36" s="1108"/>
      <c r="V36" s="1051"/>
    </row>
    <row r="37" spans="1:22" ht="18" hidden="1" customHeight="1">
      <c r="A37" s="1046"/>
      <c r="B37" s="1102" t="s">
        <v>581</v>
      </c>
      <c r="C37" s="1103"/>
      <c r="D37" s="1103"/>
      <c r="E37" s="1103"/>
      <c r="F37" s="1103"/>
      <c r="G37" s="1103"/>
      <c r="H37" s="1103"/>
      <c r="I37" s="1103"/>
      <c r="J37" s="1103"/>
      <c r="K37" s="1106">
        <v>1065000</v>
      </c>
      <c r="L37" s="1106"/>
      <c r="M37" s="1106"/>
      <c r="N37" s="1106"/>
      <c r="O37" s="649"/>
      <c r="P37" s="649"/>
      <c r="Q37" s="649"/>
      <c r="R37" s="649"/>
      <c r="S37" s="649"/>
      <c r="T37" s="649"/>
      <c r="U37" s="650"/>
      <c r="V37" s="1051"/>
    </row>
    <row r="38" spans="1:22" ht="18" hidden="1" customHeight="1">
      <c r="A38" s="1047"/>
      <c r="B38" s="1104"/>
      <c r="C38" s="1105"/>
      <c r="D38" s="1105"/>
      <c r="E38" s="1105"/>
      <c r="F38" s="1105"/>
      <c r="G38" s="1105"/>
      <c r="H38" s="1105"/>
      <c r="I38" s="1105"/>
      <c r="J38" s="1105"/>
      <c r="K38" s="1107" t="s">
        <v>580</v>
      </c>
      <c r="L38" s="1107"/>
      <c r="M38" s="1107"/>
      <c r="N38" s="1107"/>
      <c r="O38" s="1107"/>
      <c r="P38" s="1107"/>
      <c r="Q38" s="1107"/>
      <c r="R38" s="1107"/>
      <c r="S38" s="1107"/>
      <c r="T38" s="1107"/>
      <c r="U38" s="1108"/>
      <c r="V38" s="1051"/>
    </row>
    <row r="39" spans="1:22" ht="25.5" hidden="1" customHeight="1">
      <c r="A39" s="651"/>
      <c r="B39" s="651"/>
      <c r="C39" s="652"/>
      <c r="D39" s="652"/>
      <c r="E39" s="652"/>
      <c r="F39" s="652"/>
      <c r="G39" s="653"/>
      <c r="H39" s="653"/>
      <c r="I39" s="653"/>
      <c r="J39" s="653"/>
      <c r="K39" s="651"/>
      <c r="L39" s="654"/>
      <c r="M39" s="653"/>
      <c r="N39" s="653"/>
      <c r="O39" s="653"/>
      <c r="P39" s="654"/>
      <c r="Q39" s="654"/>
      <c r="R39" s="654"/>
      <c r="S39" s="654"/>
      <c r="T39" s="654"/>
      <c r="U39" s="654"/>
      <c r="V39" s="655"/>
    </row>
    <row r="40" spans="1:22" ht="30" customHeight="1">
      <c r="A40" s="647" t="s">
        <v>579</v>
      </c>
      <c r="B40" s="1109">
        <v>160000</v>
      </c>
      <c r="C40" s="1109"/>
      <c r="D40" s="1109"/>
      <c r="E40" s="1109"/>
      <c r="F40" s="1109"/>
      <c r="G40" s="1109"/>
      <c r="H40" s="1109"/>
      <c r="I40" s="1109"/>
      <c r="J40" s="1109"/>
      <c r="K40" s="1109"/>
      <c r="L40" s="1109"/>
      <c r="M40" s="1109"/>
      <c r="N40" s="1109"/>
      <c r="O40" s="1109"/>
      <c r="P40" s="1109"/>
      <c r="Q40" s="1109"/>
      <c r="R40" s="1109"/>
      <c r="S40" s="1109"/>
      <c r="T40" s="1109"/>
      <c r="U40" s="1110"/>
      <c r="V40" s="648" t="s">
        <v>570</v>
      </c>
    </row>
    <row r="41" spans="1:22" ht="30" customHeight="1">
      <c r="A41" s="647" t="s">
        <v>716</v>
      </c>
      <c r="B41" s="1111">
        <v>96840</v>
      </c>
      <c r="C41" s="1111"/>
      <c r="D41" s="1111"/>
      <c r="E41" s="1111"/>
      <c r="F41" s="1111"/>
      <c r="G41" s="1111"/>
      <c r="H41" s="1111"/>
      <c r="I41" s="1111"/>
      <c r="J41" s="1111"/>
      <c r="K41" s="1111"/>
      <c r="L41" s="1111"/>
      <c r="M41" s="1111"/>
      <c r="N41" s="1111"/>
      <c r="O41" s="1111"/>
      <c r="P41" s="1111"/>
      <c r="Q41" s="1111"/>
      <c r="R41" s="1111"/>
      <c r="S41" s="1111"/>
      <c r="T41" s="1111"/>
      <c r="U41" s="1112"/>
      <c r="V41" s="648" t="s">
        <v>570</v>
      </c>
    </row>
    <row r="42" spans="1:22" ht="20.25" customHeight="1">
      <c r="A42" s="1030" t="s">
        <v>717</v>
      </c>
      <c r="B42" s="1113" t="s">
        <v>425</v>
      </c>
      <c r="C42" s="656"/>
      <c r="D42" s="1114" t="s">
        <v>572</v>
      </c>
      <c r="E42" s="1114"/>
      <c r="F42" s="1114"/>
      <c r="G42" s="1114"/>
      <c r="H42" s="1114"/>
      <c r="I42" s="657"/>
      <c r="J42" s="1115" t="s">
        <v>577</v>
      </c>
      <c r="K42" s="1115"/>
      <c r="L42" s="1115"/>
      <c r="M42" s="1115"/>
      <c r="N42" s="1115"/>
      <c r="O42" s="1115"/>
      <c r="P42" s="1115"/>
      <c r="Q42" s="1115"/>
      <c r="R42" s="657"/>
      <c r="S42" s="657"/>
      <c r="T42" s="657"/>
      <c r="U42" s="658"/>
      <c r="V42" s="1123" t="s">
        <v>718</v>
      </c>
    </row>
    <row r="43" spans="1:22" ht="25.5" customHeight="1">
      <c r="A43" s="1031"/>
      <c r="B43" s="1113"/>
      <c r="C43" s="659" t="s">
        <v>576</v>
      </c>
      <c r="D43" s="1126">
        <v>65120</v>
      </c>
      <c r="E43" s="1126"/>
      <c r="F43" s="1126"/>
      <c r="G43" s="1126"/>
      <c r="H43" s="1126"/>
      <c r="I43" s="660" t="s">
        <v>575</v>
      </c>
      <c r="J43" s="1127">
        <v>650</v>
      </c>
      <c r="K43" s="1127"/>
      <c r="L43" s="1127"/>
      <c r="M43" s="1127"/>
      <c r="N43" s="1127"/>
      <c r="O43" s="1127"/>
      <c r="P43" s="1127"/>
      <c r="Q43" s="1127"/>
      <c r="R43" s="661" t="s">
        <v>574</v>
      </c>
      <c r="S43" s="660"/>
      <c r="T43" s="660"/>
      <c r="U43" s="662"/>
      <c r="V43" s="1124"/>
    </row>
    <row r="44" spans="1:22" ht="20.25" customHeight="1">
      <c r="A44" s="1031"/>
      <c r="B44" s="1113"/>
      <c r="C44" s="663"/>
      <c r="D44" s="663"/>
      <c r="E44" s="663"/>
      <c r="F44" s="664"/>
      <c r="G44" s="664"/>
      <c r="H44" s="664"/>
      <c r="I44" s="664"/>
      <c r="J44" s="664"/>
      <c r="K44" s="664"/>
      <c r="L44" s="1128" t="s">
        <v>573</v>
      </c>
      <c r="M44" s="1128"/>
      <c r="N44" s="1128"/>
      <c r="O44" s="1128"/>
      <c r="P44" s="1128"/>
      <c r="Q44" s="1128"/>
      <c r="R44" s="1128"/>
      <c r="S44" s="1128"/>
      <c r="T44" s="1128"/>
      <c r="U44" s="1129"/>
      <c r="V44" s="1124"/>
    </row>
    <row r="45" spans="1:22" ht="20.25" customHeight="1">
      <c r="A45" s="1031"/>
      <c r="B45" s="1113" t="s">
        <v>424</v>
      </c>
      <c r="C45" s="656"/>
      <c r="D45" s="1114" t="s">
        <v>572</v>
      </c>
      <c r="E45" s="1114"/>
      <c r="F45" s="1114"/>
      <c r="G45" s="1114"/>
      <c r="H45" s="1114"/>
      <c r="I45" s="657"/>
      <c r="J45" s="1115" t="s">
        <v>577</v>
      </c>
      <c r="K45" s="1115"/>
      <c r="L45" s="1115"/>
      <c r="M45" s="1115"/>
      <c r="N45" s="1115"/>
      <c r="O45" s="1115"/>
      <c r="P45" s="1115"/>
      <c r="Q45" s="1115"/>
      <c r="R45" s="657"/>
      <c r="S45" s="657"/>
      <c r="T45" s="657"/>
      <c r="U45" s="658"/>
      <c r="V45" s="1124"/>
    </row>
    <row r="46" spans="1:22" ht="25.5" customHeight="1">
      <c r="A46" s="1031"/>
      <c r="B46" s="1113"/>
      <c r="C46" s="659" t="s">
        <v>576</v>
      </c>
      <c r="D46" s="1126">
        <v>50000</v>
      </c>
      <c r="E46" s="1126"/>
      <c r="F46" s="1126"/>
      <c r="G46" s="1126"/>
      <c r="H46" s="1126"/>
      <c r="I46" s="660" t="s">
        <v>575</v>
      </c>
      <c r="J46" s="1127">
        <v>500</v>
      </c>
      <c r="K46" s="1127"/>
      <c r="L46" s="1127"/>
      <c r="M46" s="1127"/>
      <c r="N46" s="1127"/>
      <c r="O46" s="1127"/>
      <c r="P46" s="1127"/>
      <c r="Q46" s="1127"/>
      <c r="R46" s="661" t="s">
        <v>574</v>
      </c>
      <c r="S46" s="660"/>
      <c r="T46" s="660"/>
      <c r="U46" s="662"/>
      <c r="V46" s="1124"/>
    </row>
    <row r="47" spans="1:22" ht="20.25" customHeight="1">
      <c r="A47" s="1031"/>
      <c r="B47" s="1113"/>
      <c r="C47" s="663"/>
      <c r="D47" s="663"/>
      <c r="E47" s="663"/>
      <c r="F47" s="664"/>
      <c r="G47" s="664"/>
      <c r="H47" s="664"/>
      <c r="I47" s="664"/>
      <c r="J47" s="664"/>
      <c r="K47" s="664"/>
      <c r="L47" s="1128" t="s">
        <v>573</v>
      </c>
      <c r="M47" s="1128"/>
      <c r="N47" s="1128"/>
      <c r="O47" s="1128"/>
      <c r="P47" s="1128"/>
      <c r="Q47" s="1128"/>
      <c r="R47" s="1128"/>
      <c r="S47" s="1128"/>
      <c r="T47" s="1128"/>
      <c r="U47" s="1129"/>
      <c r="V47" s="1124"/>
    </row>
    <row r="48" spans="1:22" ht="20.25" customHeight="1">
      <c r="A48" s="1031"/>
      <c r="B48" s="1116" t="s">
        <v>423</v>
      </c>
      <c r="C48" s="665"/>
      <c r="D48" s="1118" t="s">
        <v>572</v>
      </c>
      <c r="E48" s="1118"/>
      <c r="F48" s="1118"/>
      <c r="G48" s="1118"/>
      <c r="H48" s="1118"/>
      <c r="I48" s="666"/>
      <c r="J48" s="666"/>
      <c r="K48" s="666"/>
      <c r="L48" s="659"/>
      <c r="M48" s="659"/>
      <c r="N48" s="659"/>
      <c r="O48" s="659"/>
      <c r="P48" s="659"/>
      <c r="Q48" s="659"/>
      <c r="R48" s="659"/>
      <c r="S48" s="659"/>
      <c r="T48" s="659"/>
      <c r="U48" s="667"/>
      <c r="V48" s="1124"/>
    </row>
    <row r="49" spans="1:22" ht="30" customHeight="1">
      <c r="A49" s="1032"/>
      <c r="B49" s="1117"/>
      <c r="C49" s="668"/>
      <c r="D49" s="1119">
        <v>10000</v>
      </c>
      <c r="E49" s="1119"/>
      <c r="F49" s="1119"/>
      <c r="G49" s="1119"/>
      <c r="H49" s="1119"/>
      <c r="I49" s="1119"/>
      <c r="J49" s="1119"/>
      <c r="K49" s="1119"/>
      <c r="L49" s="1119"/>
      <c r="M49" s="1119"/>
      <c r="N49" s="1119"/>
      <c r="O49" s="1119"/>
      <c r="P49" s="1119"/>
      <c r="Q49" s="1119"/>
      <c r="R49" s="1119"/>
      <c r="S49" s="1119"/>
      <c r="T49" s="1119"/>
      <c r="U49" s="1120"/>
      <c r="V49" s="1125"/>
    </row>
    <row r="50" spans="1:22" ht="30" customHeight="1">
      <c r="A50" s="647" t="s">
        <v>571</v>
      </c>
      <c r="B50" s="1111">
        <v>150000</v>
      </c>
      <c r="C50" s="1111"/>
      <c r="D50" s="1111"/>
      <c r="E50" s="1111"/>
      <c r="F50" s="1111"/>
      <c r="G50" s="1111"/>
      <c r="H50" s="1111"/>
      <c r="I50" s="1111"/>
      <c r="J50" s="1111"/>
      <c r="K50" s="1111"/>
      <c r="L50" s="1111"/>
      <c r="M50" s="1111"/>
      <c r="N50" s="1111"/>
      <c r="O50" s="1111"/>
      <c r="P50" s="1111"/>
      <c r="Q50" s="1111"/>
      <c r="R50" s="1111"/>
      <c r="S50" s="1111"/>
      <c r="T50" s="1111"/>
      <c r="U50" s="1112"/>
      <c r="V50" s="648" t="s">
        <v>570</v>
      </c>
    </row>
    <row r="51" spans="1:22" s="1121" customFormat="1" ht="30" customHeight="1">
      <c r="A51" s="1121" t="s">
        <v>569</v>
      </c>
    </row>
    <row r="52" spans="1:22" s="1121" customFormat="1" ht="30" customHeight="1">
      <c r="A52" s="1121" t="s">
        <v>719</v>
      </c>
    </row>
    <row r="53" spans="1:22" s="669" customFormat="1" ht="27" customHeight="1">
      <c r="A53" s="1122" t="s">
        <v>720</v>
      </c>
      <c r="B53" s="1122"/>
      <c r="C53" s="1122"/>
      <c r="D53" s="1122"/>
      <c r="E53" s="1122"/>
      <c r="F53" s="1122"/>
      <c r="G53" s="1122"/>
      <c r="H53" s="1122"/>
      <c r="I53" s="1122"/>
      <c r="J53" s="1122"/>
      <c r="K53" s="1122"/>
      <c r="L53" s="1122"/>
      <c r="M53" s="1122"/>
      <c r="N53" s="1122"/>
      <c r="O53" s="1122"/>
      <c r="P53" s="1122"/>
      <c r="Q53" s="1122"/>
      <c r="R53" s="1122"/>
      <c r="S53" s="1122"/>
      <c r="T53" s="1122"/>
      <c r="U53" s="1122"/>
      <c r="V53" s="1122"/>
    </row>
  </sheetData>
  <mergeCells count="113">
    <mergeCell ref="B50:U50"/>
    <mergeCell ref="A51:XFD51"/>
    <mergeCell ref="A52:XFD52"/>
    <mergeCell ref="A53:V53"/>
    <mergeCell ref="V42:V49"/>
    <mergeCell ref="D43:H43"/>
    <mergeCell ref="J43:Q43"/>
    <mergeCell ref="L44:U44"/>
    <mergeCell ref="B45:B47"/>
    <mergeCell ref="D45:H45"/>
    <mergeCell ref="J45:Q45"/>
    <mergeCell ref="D46:H46"/>
    <mergeCell ref="J46:Q46"/>
    <mergeCell ref="L47:U47"/>
    <mergeCell ref="B40:U40"/>
    <mergeCell ref="B41:U41"/>
    <mergeCell ref="A42:A49"/>
    <mergeCell ref="B42:B44"/>
    <mergeCell ref="D42:H42"/>
    <mergeCell ref="J42:Q42"/>
    <mergeCell ref="B48:B49"/>
    <mergeCell ref="D48:H48"/>
    <mergeCell ref="D49:U49"/>
    <mergeCell ref="B31:U31"/>
    <mergeCell ref="B32:U32"/>
    <mergeCell ref="A33:A38"/>
    <mergeCell ref="B33:J34"/>
    <mergeCell ref="K33:N33"/>
    <mergeCell ref="V33:V38"/>
    <mergeCell ref="K34:U34"/>
    <mergeCell ref="B35:J36"/>
    <mergeCell ref="K35:N35"/>
    <mergeCell ref="K36:U36"/>
    <mergeCell ref="B37:J38"/>
    <mergeCell ref="K37:N37"/>
    <mergeCell ref="K38:U38"/>
    <mergeCell ref="A23:A25"/>
    <mergeCell ref="B23:U23"/>
    <mergeCell ref="V23:V25"/>
    <mergeCell ref="B24:U24"/>
    <mergeCell ref="B25:U25"/>
    <mergeCell ref="B28:F28"/>
    <mergeCell ref="G28:K28"/>
    <mergeCell ref="L28:U28"/>
    <mergeCell ref="A29:A30"/>
    <mergeCell ref="C29:U29"/>
    <mergeCell ref="V29:V30"/>
    <mergeCell ref="C30:U30"/>
    <mergeCell ref="A26:A28"/>
    <mergeCell ref="B26:F26"/>
    <mergeCell ref="G26:K26"/>
    <mergeCell ref="L26:P26"/>
    <mergeCell ref="Q26:U26"/>
    <mergeCell ref="V26:V28"/>
    <mergeCell ref="B27:F27"/>
    <mergeCell ref="G27:K27"/>
    <mergeCell ref="L27:P27"/>
    <mergeCell ref="Q27:U27"/>
    <mergeCell ref="L19:U19"/>
    <mergeCell ref="A20:A22"/>
    <mergeCell ref="B20:B22"/>
    <mergeCell ref="D20:H20"/>
    <mergeCell ref="J20:Q20"/>
    <mergeCell ref="V14:V16"/>
    <mergeCell ref="D15:H15"/>
    <mergeCell ref="J15:Q15"/>
    <mergeCell ref="L16:U16"/>
    <mergeCell ref="A17:A19"/>
    <mergeCell ref="B17:B19"/>
    <mergeCell ref="D17:H17"/>
    <mergeCell ref="J17:Q17"/>
    <mergeCell ref="V17:V19"/>
    <mergeCell ref="D18:H18"/>
    <mergeCell ref="V20:V22"/>
    <mergeCell ref="D21:H21"/>
    <mergeCell ref="J21:Q21"/>
    <mergeCell ref="L22:U22"/>
    <mergeCell ref="A14:A16"/>
    <mergeCell ref="B14:B16"/>
    <mergeCell ref="D14:H14"/>
    <mergeCell ref="J14:Q14"/>
    <mergeCell ref="J18:Q18"/>
    <mergeCell ref="A5:A7"/>
    <mergeCell ref="B5:B7"/>
    <mergeCell ref="D5:H5"/>
    <mergeCell ref="J5:Q5"/>
    <mergeCell ref="V5:V7"/>
    <mergeCell ref="D6:H6"/>
    <mergeCell ref="J6:Q6"/>
    <mergeCell ref="L7:U7"/>
    <mergeCell ref="J11:Q11"/>
    <mergeCell ref="A8:A13"/>
    <mergeCell ref="B8:B10"/>
    <mergeCell ref="D8:H8"/>
    <mergeCell ref="J8:Q8"/>
    <mergeCell ref="V8:V13"/>
    <mergeCell ref="D9:H9"/>
    <mergeCell ref="J9:Q9"/>
    <mergeCell ref="L10:U10"/>
    <mergeCell ref="B11:B13"/>
    <mergeCell ref="D11:H11"/>
    <mergeCell ref="D12:H12"/>
    <mergeCell ref="J12:Q12"/>
    <mergeCell ref="L13:U13"/>
    <mergeCell ref="A1:V1"/>
    <mergeCell ref="A2:A4"/>
    <mergeCell ref="B2:B4"/>
    <mergeCell ref="D2:H2"/>
    <mergeCell ref="J2:Q2"/>
    <mergeCell ref="V2:V4"/>
    <mergeCell ref="D3:H3"/>
    <mergeCell ref="J3:Q3"/>
    <mergeCell ref="L4:U4"/>
  </mergeCells>
  <phoneticPr fontId="16"/>
  <printOptions horizontalCentered="1"/>
  <pageMargins left="0.39370078740157483" right="0.39370078740157483" top="0.78740157480314965" bottom="0.39370078740157483" header="0.39370078740157483" footer="0.15748031496062992"/>
  <pageSetup paperSize="9" scale="7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topLeftCell="A58" zoomScale="55" zoomScaleNormal="68" zoomScaleSheetLayoutView="55" zoomScalePageLayoutView="46" workbookViewId="0">
      <selection activeCell="T71" sqref="T71:V73"/>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223" t="s">
        <v>97</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5"/>
      <c r="AC1" s="225"/>
      <c r="AD1" s="225"/>
      <c r="AE1" s="226"/>
      <c r="AF1" s="226"/>
      <c r="AG1" s="226"/>
      <c r="AH1" s="226"/>
      <c r="AI1" s="226"/>
      <c r="AJ1" s="226"/>
      <c r="AK1" s="226"/>
      <c r="AL1" s="224"/>
      <c r="AM1" s="227"/>
      <c r="AN1" s="8"/>
      <c r="AO1" s="8"/>
    </row>
    <row r="2" spans="1:136" ht="24">
      <c r="A2" s="228"/>
      <c r="B2" s="224"/>
      <c r="C2" s="224"/>
      <c r="D2" s="224"/>
      <c r="E2" s="224"/>
      <c r="F2" s="224"/>
      <c r="G2" s="224"/>
      <c r="H2" s="224"/>
      <c r="I2" s="224"/>
      <c r="J2" s="224"/>
      <c r="K2" s="224"/>
      <c r="L2" s="229" t="s">
        <v>313</v>
      </c>
      <c r="M2" s="229"/>
      <c r="N2" s="224"/>
      <c r="O2" s="224"/>
      <c r="P2" s="224"/>
      <c r="Q2" s="224"/>
      <c r="R2" s="224"/>
      <c r="S2" s="224"/>
      <c r="T2" s="224"/>
      <c r="U2" s="224"/>
      <c r="V2" s="224"/>
      <c r="W2" s="224"/>
      <c r="X2" s="224"/>
      <c r="Y2" s="224"/>
      <c r="Z2" s="224"/>
      <c r="AA2" s="224"/>
      <c r="AB2" s="225"/>
      <c r="AC2" s="225"/>
      <c r="AD2" s="225"/>
      <c r="AE2" s="226"/>
      <c r="AF2" s="226"/>
      <c r="AG2" s="226"/>
      <c r="AH2" s="226"/>
      <c r="AI2" s="226"/>
      <c r="AJ2" s="226"/>
      <c r="AK2" s="226"/>
      <c r="AL2" s="224"/>
      <c r="AM2" s="227"/>
      <c r="AN2" s="8"/>
      <c r="AO2" s="8"/>
    </row>
    <row r="3" spans="1:136" ht="21">
      <c r="A3" s="228"/>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7"/>
      <c r="AB3" s="230" t="s">
        <v>98</v>
      </c>
      <c r="AC3" s="1262" t="s">
        <v>102</v>
      </c>
      <c r="AD3" s="1263"/>
      <c r="AE3" s="1264">
        <f>①入力シート!E5</f>
        <v>0</v>
      </c>
      <c r="AF3" s="1264"/>
      <c r="AG3" s="1264"/>
      <c r="AH3" s="1264"/>
      <c r="AI3" s="1264"/>
      <c r="AJ3" s="1264"/>
      <c r="AK3" s="231" t="s">
        <v>103</v>
      </c>
      <c r="AL3" s="232"/>
      <c r="AM3" s="227"/>
      <c r="AN3" s="8"/>
      <c r="AO3" s="8"/>
    </row>
    <row r="4" spans="1:136" ht="21" customHeight="1">
      <c r="A4" s="228"/>
      <c r="B4" s="224"/>
      <c r="C4" s="224"/>
      <c r="D4" s="224"/>
      <c r="E4" s="224"/>
      <c r="F4" s="224"/>
      <c r="G4" s="224"/>
      <c r="H4" s="224"/>
      <c r="I4" s="224"/>
      <c r="J4" s="224"/>
      <c r="K4" s="224"/>
      <c r="L4" s="224"/>
      <c r="M4" s="224"/>
      <c r="N4" s="224"/>
      <c r="O4" s="224"/>
      <c r="P4" s="224"/>
      <c r="Q4" s="224"/>
      <c r="R4" s="224"/>
      <c r="S4" s="224"/>
      <c r="T4" s="224"/>
      <c r="U4" s="224"/>
      <c r="V4" s="224"/>
      <c r="W4" s="224"/>
      <c r="X4" s="1259"/>
      <c r="Y4" s="1259"/>
      <c r="Z4" s="1259"/>
      <c r="AA4" s="227"/>
      <c r="AB4" s="230" t="s">
        <v>62</v>
      </c>
      <c r="AC4" s="1261" t="s">
        <v>255</v>
      </c>
      <c r="AD4" s="1261"/>
      <c r="AE4" s="1261"/>
      <c r="AF4" s="1261"/>
      <c r="AG4" s="1261"/>
      <c r="AH4" s="1261"/>
      <c r="AI4" s="1261"/>
      <c r="AJ4" s="1261"/>
      <c r="AK4" s="1261"/>
      <c r="AL4" s="233"/>
      <c r="AM4" s="227"/>
      <c r="AN4" s="8"/>
      <c r="AO4" s="8"/>
    </row>
    <row r="5" spans="1:136" ht="21">
      <c r="A5" s="228"/>
      <c r="B5" s="224"/>
      <c r="C5" s="224"/>
      <c r="D5" s="224"/>
      <c r="E5" s="224"/>
      <c r="F5" s="224"/>
      <c r="G5" s="224"/>
      <c r="H5" s="224"/>
      <c r="I5" s="224"/>
      <c r="J5" s="224"/>
      <c r="K5" s="224"/>
      <c r="L5" s="224"/>
      <c r="M5" s="224"/>
      <c r="N5" s="224"/>
      <c r="O5" s="224"/>
      <c r="P5" s="224"/>
      <c r="Q5" s="224"/>
      <c r="R5" s="224"/>
      <c r="S5" s="224"/>
      <c r="T5" s="224"/>
      <c r="U5" s="224"/>
      <c r="V5" s="224"/>
      <c r="W5" s="224"/>
      <c r="X5" s="1259"/>
      <c r="Y5" s="1259"/>
      <c r="Z5" s="1259"/>
      <c r="AA5" s="227"/>
      <c r="AB5" s="230" t="s">
        <v>61</v>
      </c>
      <c r="AC5" s="1260">
        <f>①入力シート!D7</f>
        <v>0</v>
      </c>
      <c r="AD5" s="1260"/>
      <c r="AE5" s="1260"/>
      <c r="AF5" s="1260"/>
      <c r="AG5" s="1260"/>
      <c r="AH5" s="1260"/>
      <c r="AI5" s="1260"/>
      <c r="AJ5" s="1260"/>
      <c r="AK5" s="1260"/>
      <c r="AL5" s="234"/>
      <c r="AM5" s="227"/>
      <c r="AN5" s="8"/>
      <c r="AO5" s="8"/>
    </row>
    <row r="6" spans="1:136" ht="21" customHeight="1">
      <c r="A6" s="228"/>
      <c r="B6" s="224"/>
      <c r="C6" s="224"/>
      <c r="D6" s="224"/>
      <c r="E6" s="224"/>
      <c r="F6" s="224"/>
      <c r="G6" s="224"/>
      <c r="H6" s="224"/>
      <c r="I6" s="224"/>
      <c r="J6" s="224"/>
      <c r="K6" s="224"/>
      <c r="L6" s="224"/>
      <c r="M6" s="224"/>
      <c r="N6" s="224"/>
      <c r="O6" s="224"/>
      <c r="P6" s="224"/>
      <c r="Q6" s="224"/>
      <c r="R6" s="224"/>
      <c r="S6" s="224"/>
      <c r="T6" s="224"/>
      <c r="U6" s="224"/>
      <c r="V6" s="224"/>
      <c r="W6" s="224"/>
      <c r="X6" s="1259"/>
      <c r="Y6" s="1259"/>
      <c r="Z6" s="1259"/>
      <c r="AA6" s="227"/>
      <c r="AB6" s="230" t="s">
        <v>99</v>
      </c>
      <c r="AC6" s="1261">
        <f>①入力シート!D8</f>
        <v>0</v>
      </c>
      <c r="AD6" s="1261"/>
      <c r="AE6" s="1261"/>
      <c r="AF6" s="1261"/>
      <c r="AG6" s="1261"/>
      <c r="AH6" s="1261"/>
      <c r="AI6" s="1261"/>
      <c r="AJ6" s="1261"/>
      <c r="AK6" s="1261"/>
      <c r="AL6" s="233"/>
      <c r="AM6" s="227"/>
      <c r="AN6" s="8"/>
      <c r="AO6" s="8"/>
    </row>
    <row r="7" spans="1:136" ht="25.5">
      <c r="A7" s="235"/>
      <c r="B7" s="235"/>
      <c r="C7" s="235"/>
      <c r="D7" s="235"/>
      <c r="E7" s="235"/>
      <c r="F7" s="235"/>
      <c r="G7" s="235"/>
      <c r="H7" s="235"/>
      <c r="I7" s="235"/>
      <c r="J7" s="235"/>
      <c r="K7" s="235"/>
      <c r="L7" s="235"/>
      <c r="M7" s="235"/>
      <c r="N7" s="235"/>
      <c r="O7" s="235"/>
      <c r="P7" s="235"/>
      <c r="Q7" s="235"/>
      <c r="R7" s="235"/>
      <c r="S7" s="235"/>
      <c r="T7" s="235"/>
      <c r="U7" s="236"/>
      <c r="V7" s="237"/>
      <c r="W7" s="237"/>
      <c r="X7" s="1228"/>
      <c r="Y7" s="1228"/>
      <c r="Z7" s="1228"/>
      <c r="AA7" s="227"/>
      <c r="AB7" s="230" t="s">
        <v>100</v>
      </c>
      <c r="AC7" s="1261">
        <f>①入力シート!D9</f>
        <v>0</v>
      </c>
      <c r="AD7" s="1261"/>
      <c r="AE7" s="1261"/>
      <c r="AF7" s="1261"/>
      <c r="AG7" s="1261"/>
      <c r="AH7" s="1261"/>
      <c r="AI7" s="1261"/>
      <c r="AJ7" s="1261"/>
      <c r="AK7" s="1261"/>
      <c r="AL7" s="233"/>
      <c r="AM7" s="227"/>
      <c r="AN7" s="8"/>
      <c r="AO7" s="8"/>
    </row>
    <row r="8" spans="1:136" ht="25.5">
      <c r="A8" s="238"/>
      <c r="B8" s="238"/>
      <c r="C8" s="238"/>
      <c r="D8" s="238"/>
      <c r="E8" s="238"/>
      <c r="F8" s="238"/>
      <c r="G8" s="238"/>
      <c r="H8" s="238"/>
      <c r="I8" s="238"/>
      <c r="J8" s="238"/>
      <c r="K8" s="238"/>
      <c r="L8" s="238"/>
      <c r="M8" s="238"/>
      <c r="N8" s="238"/>
      <c r="O8" s="238"/>
      <c r="P8" s="238"/>
      <c r="Q8" s="238"/>
      <c r="R8" s="238"/>
      <c r="S8" s="238"/>
      <c r="T8" s="238"/>
      <c r="U8" s="236"/>
      <c r="V8" s="237"/>
      <c r="W8" s="237"/>
      <c r="X8" s="1228"/>
      <c r="Y8" s="1228"/>
      <c r="Z8" s="1228"/>
      <c r="AA8" s="239"/>
      <c r="AB8" s="240"/>
      <c r="AC8" s="240"/>
      <c r="AD8" s="240"/>
      <c r="AE8" s="240"/>
      <c r="AF8" s="240"/>
      <c r="AG8" s="240"/>
      <c r="AH8" s="240"/>
      <c r="AI8" s="240"/>
      <c r="AJ8" s="240"/>
      <c r="AK8" s="226"/>
      <c r="AL8" s="241"/>
      <c r="AM8" s="227"/>
      <c r="AN8" s="8"/>
      <c r="AO8" s="8"/>
    </row>
    <row r="9" spans="1:136" ht="25.5">
      <c r="A9" s="238"/>
      <c r="B9" s="238"/>
      <c r="C9" s="238"/>
      <c r="D9" s="238"/>
      <c r="E9" s="238"/>
      <c r="F9" s="238"/>
      <c r="G9" s="238"/>
      <c r="H9" s="238"/>
      <c r="I9" s="238"/>
      <c r="J9" s="238"/>
      <c r="K9" s="238"/>
      <c r="L9" s="238"/>
      <c r="M9" s="238"/>
      <c r="N9" s="238"/>
      <c r="O9" s="238"/>
      <c r="P9" s="238"/>
      <c r="Q9" s="238"/>
      <c r="R9" s="238"/>
      <c r="S9" s="238"/>
      <c r="T9" s="238"/>
      <c r="U9" s="236"/>
      <c r="V9" s="237"/>
      <c r="W9" s="237"/>
      <c r="X9" s="242"/>
      <c r="Y9" s="242"/>
      <c r="Z9" s="242"/>
      <c r="AA9" s="243"/>
      <c r="AB9" s="244"/>
      <c r="AC9" s="244"/>
      <c r="AD9" s="244"/>
      <c r="AE9" s="244"/>
      <c r="AF9" s="244"/>
      <c r="AG9" s="244"/>
      <c r="AH9" s="244"/>
      <c r="AI9" s="244"/>
      <c r="AJ9" s="244"/>
      <c r="AK9" s="226"/>
      <c r="AL9" s="241"/>
      <c r="AM9" s="227"/>
      <c r="AN9" s="8"/>
      <c r="AO9" s="8"/>
    </row>
    <row r="10" spans="1:136" ht="19.5" customHeight="1" thickBot="1">
      <c r="A10" s="236"/>
      <c r="B10" s="236"/>
      <c r="C10" s="236"/>
      <c r="D10" s="236"/>
      <c r="E10" s="236"/>
      <c r="F10" s="236"/>
      <c r="G10" s="236"/>
      <c r="H10" s="236"/>
      <c r="I10" s="236"/>
      <c r="J10" s="236"/>
      <c r="K10" s="236"/>
      <c r="L10" s="236"/>
      <c r="M10" s="236"/>
      <c r="N10" s="236"/>
      <c r="O10" s="236"/>
      <c r="P10" s="236"/>
      <c r="Q10" s="236"/>
      <c r="R10" s="236"/>
      <c r="S10" s="236"/>
      <c r="T10" s="236"/>
      <c r="U10" s="236"/>
      <c r="V10" s="237"/>
      <c r="W10" s="237"/>
      <c r="X10" s="245"/>
      <c r="Y10" s="245"/>
      <c r="Z10" s="245"/>
      <c r="AA10" s="245"/>
      <c r="AB10" s="245"/>
      <c r="AC10" s="245"/>
      <c r="AD10" s="245"/>
      <c r="AE10" s="245"/>
      <c r="AF10" s="245"/>
      <c r="AG10" s="245"/>
      <c r="AH10" s="245"/>
      <c r="AI10" s="246"/>
      <c r="AJ10" s="247"/>
      <c r="AK10" s="247"/>
      <c r="AL10" s="241"/>
      <c r="AM10" s="227"/>
      <c r="AN10" s="8"/>
      <c r="AO10" s="8"/>
    </row>
    <row r="11" spans="1:136" ht="34.5" customHeight="1" thickTop="1">
      <c r="A11" s="1229" t="s">
        <v>96</v>
      </c>
      <c r="B11" s="1219" t="s">
        <v>95</v>
      </c>
      <c r="C11" s="1220"/>
      <c r="D11" s="1232" t="s">
        <v>104</v>
      </c>
      <c r="E11" s="1233"/>
      <c r="F11" s="1234"/>
      <c r="G11" s="1216" t="s">
        <v>105</v>
      </c>
      <c r="H11" s="1219" t="s">
        <v>106</v>
      </c>
      <c r="I11" s="1235"/>
      <c r="J11" s="1235"/>
      <c r="K11" s="1220"/>
      <c r="L11" s="1216" t="s">
        <v>107</v>
      </c>
      <c r="M11" s="1216" t="s">
        <v>108</v>
      </c>
      <c r="N11" s="1216" t="s">
        <v>109</v>
      </c>
      <c r="O11" s="1219" t="s">
        <v>110</v>
      </c>
      <c r="P11" s="1220"/>
      <c r="Q11" s="1225" t="s">
        <v>94</v>
      </c>
      <c r="R11" s="1253" t="s">
        <v>293</v>
      </c>
      <c r="S11" s="1254"/>
      <c r="T11" s="1254"/>
      <c r="U11" s="1254"/>
      <c r="V11" s="1254"/>
      <c r="W11" s="1255"/>
      <c r="X11" s="1211" t="s">
        <v>295</v>
      </c>
      <c r="Y11" s="1212"/>
      <c r="Z11" s="1212"/>
      <c r="AA11" s="1213"/>
      <c r="AB11" s="1235" t="s">
        <v>511</v>
      </c>
      <c r="AC11" s="1235"/>
      <c r="AD11" s="1235"/>
      <c r="AE11" s="1220"/>
      <c r="AF11" s="1240" t="s">
        <v>308</v>
      </c>
      <c r="AG11" s="1241"/>
      <c r="AH11" s="1242"/>
      <c r="AI11" s="1198" t="s">
        <v>512</v>
      </c>
      <c r="AJ11" s="1201" t="s">
        <v>93</v>
      </c>
      <c r="AK11" s="1202"/>
      <c r="AL11" s="1203"/>
      <c r="AM11" s="227"/>
      <c r="AN11" s="8"/>
      <c r="AO11" s="1210" t="s">
        <v>113</v>
      </c>
      <c r="AQ11" s="1187" t="s">
        <v>114</v>
      </c>
      <c r="AR11" s="1188"/>
      <c r="AS11" s="1188"/>
      <c r="AT11" s="1188"/>
      <c r="AU11" s="1188"/>
      <c r="AV11" s="1188"/>
      <c r="AW11" s="1188"/>
      <c r="AX11" s="1188"/>
      <c r="AY11" s="1188"/>
      <c r="AZ11" s="1189"/>
      <c r="BA11" s="1187" t="s">
        <v>115</v>
      </c>
      <c r="BB11" s="1188"/>
      <c r="BC11" s="1188"/>
      <c r="BD11" s="1188"/>
      <c r="BE11" s="1188"/>
      <c r="BF11" s="1188"/>
      <c r="BG11" s="1188"/>
      <c r="BH11" s="1188"/>
      <c r="BI11" s="1188"/>
      <c r="BJ11" s="1189"/>
      <c r="BK11" s="1187" t="s">
        <v>116</v>
      </c>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9"/>
      <c r="CG11" s="1187" t="s">
        <v>117</v>
      </c>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9"/>
      <c r="DC11" s="1193" t="s">
        <v>118</v>
      </c>
      <c r="DD11" s="55" t="s">
        <v>327</v>
      </c>
    </row>
    <row r="12" spans="1:136" ht="34.5" customHeight="1" thickBot="1">
      <c r="A12" s="1230"/>
      <c r="B12" s="1221"/>
      <c r="C12" s="1222"/>
      <c r="D12" s="1196" t="s">
        <v>379</v>
      </c>
      <c r="E12" s="1196" t="s">
        <v>119</v>
      </c>
      <c r="F12" s="1196" t="s">
        <v>120</v>
      </c>
      <c r="G12" s="1217"/>
      <c r="H12" s="1221"/>
      <c r="I12" s="1236"/>
      <c r="J12" s="1236"/>
      <c r="K12" s="1222"/>
      <c r="L12" s="1217"/>
      <c r="M12" s="1217"/>
      <c r="N12" s="1217"/>
      <c r="O12" s="1221"/>
      <c r="P12" s="1222"/>
      <c r="Q12" s="1226"/>
      <c r="R12" s="1246" t="s">
        <v>111</v>
      </c>
      <c r="S12" s="1247"/>
      <c r="T12" s="1247"/>
      <c r="U12" s="1248"/>
      <c r="V12" s="1249" t="s">
        <v>112</v>
      </c>
      <c r="W12" s="1251" t="s">
        <v>296</v>
      </c>
      <c r="X12" s="1256" t="s">
        <v>294</v>
      </c>
      <c r="Y12" s="1257"/>
      <c r="Z12" s="1258"/>
      <c r="AA12" s="1214" t="s">
        <v>300</v>
      </c>
      <c r="AB12" s="1238"/>
      <c r="AC12" s="1238"/>
      <c r="AD12" s="1238"/>
      <c r="AE12" s="1239"/>
      <c r="AF12" s="1243"/>
      <c r="AG12" s="1244"/>
      <c r="AH12" s="1245"/>
      <c r="AI12" s="1199"/>
      <c r="AJ12" s="1204"/>
      <c r="AK12" s="1205"/>
      <c r="AL12" s="1206"/>
      <c r="AM12" s="227"/>
      <c r="AN12" s="8"/>
      <c r="AO12" s="1210"/>
      <c r="AQ12" s="1190"/>
      <c r="AR12" s="1191"/>
      <c r="AS12" s="1191"/>
      <c r="AT12" s="1191"/>
      <c r="AU12" s="1191"/>
      <c r="AV12" s="1191"/>
      <c r="AW12" s="1191"/>
      <c r="AX12" s="1191"/>
      <c r="AY12" s="1191"/>
      <c r="AZ12" s="1192"/>
      <c r="BA12" s="1190"/>
      <c r="BB12" s="1191"/>
      <c r="BC12" s="1191"/>
      <c r="BD12" s="1191"/>
      <c r="BE12" s="1191"/>
      <c r="BF12" s="1191"/>
      <c r="BG12" s="1191"/>
      <c r="BH12" s="1191"/>
      <c r="BI12" s="1191"/>
      <c r="BJ12" s="1192"/>
      <c r="BK12" s="1186" t="s">
        <v>86</v>
      </c>
      <c r="BL12" s="1186"/>
      <c r="BM12" s="1186" t="s">
        <v>121</v>
      </c>
      <c r="BN12" s="1186"/>
      <c r="BO12" s="1186" t="s">
        <v>122</v>
      </c>
      <c r="BP12" s="1186"/>
      <c r="BQ12" s="1186" t="s">
        <v>123</v>
      </c>
      <c r="BR12" s="1186"/>
      <c r="BS12" s="1186" t="s">
        <v>124</v>
      </c>
      <c r="BT12" s="1186"/>
      <c r="BU12" s="1186" t="s">
        <v>87</v>
      </c>
      <c r="BV12" s="1186"/>
      <c r="BW12" s="1186" t="s">
        <v>125</v>
      </c>
      <c r="BX12" s="1186"/>
      <c r="BY12" s="1190"/>
      <c r="BZ12" s="1191"/>
      <c r="CA12" s="1191"/>
      <c r="CB12" s="1191"/>
      <c r="CC12" s="1191"/>
      <c r="CD12" s="1191"/>
      <c r="CE12" s="1191"/>
      <c r="CF12" s="1192"/>
      <c r="CG12" s="1186" t="s">
        <v>86</v>
      </c>
      <c r="CH12" s="1186"/>
      <c r="CI12" s="1186" t="s">
        <v>121</v>
      </c>
      <c r="CJ12" s="1186"/>
      <c r="CK12" s="1186" t="s">
        <v>122</v>
      </c>
      <c r="CL12" s="1186"/>
      <c r="CM12" s="1186" t="s">
        <v>123</v>
      </c>
      <c r="CN12" s="1186"/>
      <c r="CO12" s="1186" t="s">
        <v>124</v>
      </c>
      <c r="CP12" s="1186"/>
      <c r="CQ12" s="1186" t="s">
        <v>87</v>
      </c>
      <c r="CR12" s="1186"/>
      <c r="CS12" s="1186" t="s">
        <v>125</v>
      </c>
      <c r="CT12" s="1186"/>
      <c r="CU12" s="1190"/>
      <c r="CV12" s="1191"/>
      <c r="CW12" s="1191"/>
      <c r="CX12" s="1191"/>
      <c r="CY12" s="1191"/>
      <c r="CZ12" s="1191"/>
      <c r="DA12" s="1191"/>
      <c r="DB12" s="1192"/>
      <c r="DC12" s="1194"/>
      <c r="DD12" s="55" t="s">
        <v>328</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231"/>
      <c r="B13" s="1223"/>
      <c r="C13" s="1224"/>
      <c r="D13" s="1197"/>
      <c r="E13" s="1197"/>
      <c r="F13" s="1197"/>
      <c r="G13" s="1218"/>
      <c r="H13" s="1223"/>
      <c r="I13" s="1237"/>
      <c r="J13" s="1237"/>
      <c r="K13" s="1224"/>
      <c r="L13" s="1218"/>
      <c r="M13" s="1218"/>
      <c r="N13" s="1218"/>
      <c r="O13" s="1223"/>
      <c r="P13" s="1224"/>
      <c r="Q13" s="1227"/>
      <c r="R13" s="97" t="s">
        <v>92</v>
      </c>
      <c r="S13" s="98" t="s">
        <v>91</v>
      </c>
      <c r="T13" s="98" t="s">
        <v>90</v>
      </c>
      <c r="U13" s="111" t="s">
        <v>126</v>
      </c>
      <c r="V13" s="1250"/>
      <c r="W13" s="1252"/>
      <c r="X13" s="97" t="s">
        <v>297</v>
      </c>
      <c r="Y13" s="98" t="s">
        <v>298</v>
      </c>
      <c r="Z13" s="98" t="s">
        <v>299</v>
      </c>
      <c r="AA13" s="1215"/>
      <c r="AB13" s="201" t="s">
        <v>301</v>
      </c>
      <c r="AC13" s="199" t="s">
        <v>302</v>
      </c>
      <c r="AD13" s="199" t="s">
        <v>303</v>
      </c>
      <c r="AE13" s="112" t="s">
        <v>304</v>
      </c>
      <c r="AF13" s="199" t="s">
        <v>305</v>
      </c>
      <c r="AG13" s="200" t="s">
        <v>306</v>
      </c>
      <c r="AH13" s="197" t="s">
        <v>307</v>
      </c>
      <c r="AI13" s="1200"/>
      <c r="AJ13" s="1207"/>
      <c r="AK13" s="1208"/>
      <c r="AL13" s="1209"/>
      <c r="AM13" s="227"/>
      <c r="AN13" s="8"/>
      <c r="AO13" s="1210"/>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195"/>
      <c r="DD13" s="55" t="s">
        <v>329</v>
      </c>
    </row>
    <row r="14" spans="1:136" ht="20.100000000000001" customHeight="1" thickTop="1">
      <c r="A14" s="99">
        <v>1</v>
      </c>
      <c r="B14" s="1184"/>
      <c r="C14" s="1184"/>
      <c r="D14" s="121"/>
      <c r="E14" s="121"/>
      <c r="F14" s="121"/>
      <c r="G14" s="121"/>
      <c r="H14" s="121"/>
      <c r="I14" s="99" t="s">
        <v>137</v>
      </c>
      <c r="J14" s="121"/>
      <c r="K14" s="99" t="s">
        <v>138</v>
      </c>
      <c r="L14" s="121"/>
      <c r="M14" s="121"/>
      <c r="N14" s="196"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185"/>
      <c r="AK14" s="1185"/>
      <c r="AL14" s="1185"/>
      <c r="AM14" s="227"/>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330</v>
      </c>
    </row>
    <row r="15" spans="1:136" ht="20.100000000000001" customHeight="1">
      <c r="A15" s="101">
        <f t="shared" ref="A15:A63" si="32">A14+1</f>
        <v>2</v>
      </c>
      <c r="B15" s="1184"/>
      <c r="C15" s="1184"/>
      <c r="D15" s="121"/>
      <c r="E15" s="124"/>
      <c r="F15" s="124"/>
      <c r="G15" s="121"/>
      <c r="H15" s="124"/>
      <c r="I15" s="101" t="s">
        <v>137</v>
      </c>
      <c r="J15" s="124"/>
      <c r="K15" s="101" t="s">
        <v>138</v>
      </c>
      <c r="L15" s="121"/>
      <c r="M15" s="121"/>
      <c r="N15" s="196"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131"/>
      <c r="AK15" s="1131"/>
      <c r="AL15" s="1131"/>
      <c r="AM15" s="227"/>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331</v>
      </c>
    </row>
    <row r="16" spans="1:136" ht="20.100000000000001" customHeight="1">
      <c r="A16" s="101">
        <f t="shared" si="32"/>
        <v>3</v>
      </c>
      <c r="B16" s="1184"/>
      <c r="C16" s="1184"/>
      <c r="D16" s="121"/>
      <c r="E16" s="124"/>
      <c r="F16" s="124"/>
      <c r="G16" s="121"/>
      <c r="H16" s="124"/>
      <c r="I16" s="101" t="s">
        <v>137</v>
      </c>
      <c r="J16" s="121"/>
      <c r="K16" s="101" t="s">
        <v>89</v>
      </c>
      <c r="L16" s="121"/>
      <c r="M16" s="121"/>
      <c r="N16" s="196"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131"/>
      <c r="AK16" s="1131"/>
      <c r="AL16" s="1131"/>
      <c r="AM16" s="227"/>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332</v>
      </c>
    </row>
    <row r="17" spans="1:108" ht="20.100000000000001" customHeight="1">
      <c r="A17" s="101">
        <f t="shared" si="32"/>
        <v>4</v>
      </c>
      <c r="B17" s="1184"/>
      <c r="C17" s="1184"/>
      <c r="D17" s="121"/>
      <c r="E17" s="124"/>
      <c r="F17" s="124"/>
      <c r="G17" s="121"/>
      <c r="H17" s="124"/>
      <c r="I17" s="101" t="s">
        <v>137</v>
      </c>
      <c r="J17" s="124"/>
      <c r="K17" s="101" t="s">
        <v>89</v>
      </c>
      <c r="L17" s="121"/>
      <c r="M17" s="121"/>
      <c r="N17" s="196"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131"/>
      <c r="AK17" s="1131"/>
      <c r="AL17" s="1131"/>
      <c r="AM17" s="227"/>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184"/>
      <c r="C18" s="1184"/>
      <c r="D18" s="121"/>
      <c r="E18" s="124"/>
      <c r="F18" s="124"/>
      <c r="G18" s="121"/>
      <c r="H18" s="124"/>
      <c r="I18" s="101" t="s">
        <v>137</v>
      </c>
      <c r="J18" s="121"/>
      <c r="K18" s="101" t="s">
        <v>89</v>
      </c>
      <c r="L18" s="121"/>
      <c r="M18" s="121"/>
      <c r="N18" s="196"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131"/>
      <c r="AK18" s="1131"/>
      <c r="AL18" s="1131"/>
      <c r="AM18" s="227"/>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184"/>
      <c r="C19" s="1184"/>
      <c r="D19" s="121"/>
      <c r="E19" s="124"/>
      <c r="F19" s="124"/>
      <c r="G19" s="121"/>
      <c r="H19" s="124"/>
      <c r="I19" s="101" t="s">
        <v>137</v>
      </c>
      <c r="J19" s="124"/>
      <c r="K19" s="101" t="s">
        <v>89</v>
      </c>
      <c r="L19" s="121"/>
      <c r="M19" s="121"/>
      <c r="N19" s="196"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131"/>
      <c r="AK19" s="1131"/>
      <c r="AL19" s="1131"/>
      <c r="AM19" s="227"/>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333</v>
      </c>
    </row>
    <row r="20" spans="1:108" ht="20.100000000000001" customHeight="1">
      <c r="A20" s="101">
        <f t="shared" si="32"/>
        <v>7</v>
      </c>
      <c r="B20" s="1184"/>
      <c r="C20" s="1184"/>
      <c r="D20" s="121"/>
      <c r="E20" s="124"/>
      <c r="F20" s="124"/>
      <c r="G20" s="121"/>
      <c r="H20" s="124"/>
      <c r="I20" s="101" t="s">
        <v>137</v>
      </c>
      <c r="J20" s="121"/>
      <c r="K20" s="101" t="s">
        <v>89</v>
      </c>
      <c r="L20" s="121"/>
      <c r="M20" s="121"/>
      <c r="N20" s="196"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131"/>
      <c r="AK20" s="1131"/>
      <c r="AL20" s="1131"/>
      <c r="AM20" s="227"/>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184"/>
      <c r="C21" s="1184"/>
      <c r="D21" s="121"/>
      <c r="E21" s="124"/>
      <c r="F21" s="124"/>
      <c r="G21" s="121"/>
      <c r="H21" s="124"/>
      <c r="I21" s="101" t="s">
        <v>137</v>
      </c>
      <c r="J21" s="124"/>
      <c r="K21" s="101" t="s">
        <v>89</v>
      </c>
      <c r="L21" s="121"/>
      <c r="M21" s="121"/>
      <c r="N21" s="196"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131"/>
      <c r="AK21" s="1131"/>
      <c r="AL21" s="1131"/>
      <c r="AM21" s="227"/>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334</v>
      </c>
    </row>
    <row r="22" spans="1:108" ht="20.100000000000001" customHeight="1">
      <c r="A22" s="101">
        <f t="shared" si="32"/>
        <v>9</v>
      </c>
      <c r="B22" s="1184"/>
      <c r="C22" s="1184"/>
      <c r="D22" s="121"/>
      <c r="E22" s="124"/>
      <c r="F22" s="124"/>
      <c r="G22" s="124"/>
      <c r="H22" s="124"/>
      <c r="I22" s="101" t="s">
        <v>137</v>
      </c>
      <c r="J22" s="121"/>
      <c r="K22" s="101" t="s">
        <v>89</v>
      </c>
      <c r="L22" s="121"/>
      <c r="M22" s="121"/>
      <c r="N22" s="196"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131"/>
      <c r="AK22" s="1131"/>
      <c r="AL22" s="1131"/>
      <c r="AM22" s="227"/>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335</v>
      </c>
    </row>
    <row r="23" spans="1:108" ht="20.100000000000001" customHeight="1">
      <c r="A23" s="101">
        <f t="shared" si="32"/>
        <v>10</v>
      </c>
      <c r="B23" s="1184"/>
      <c r="C23" s="1184"/>
      <c r="D23" s="121"/>
      <c r="E23" s="124"/>
      <c r="F23" s="124"/>
      <c r="G23" s="124"/>
      <c r="H23" s="124"/>
      <c r="I23" s="101" t="s">
        <v>137</v>
      </c>
      <c r="J23" s="124"/>
      <c r="K23" s="101" t="s">
        <v>89</v>
      </c>
      <c r="L23" s="121"/>
      <c r="M23" s="121"/>
      <c r="N23" s="196"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131"/>
      <c r="AK23" s="1131"/>
      <c r="AL23" s="1131"/>
      <c r="AM23" s="227"/>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336</v>
      </c>
    </row>
    <row r="24" spans="1:108" ht="20.100000000000001" customHeight="1">
      <c r="A24" s="101">
        <f t="shared" si="32"/>
        <v>11</v>
      </c>
      <c r="B24" s="1130"/>
      <c r="C24" s="1130"/>
      <c r="D24" s="121"/>
      <c r="E24" s="124"/>
      <c r="F24" s="124"/>
      <c r="G24" s="124"/>
      <c r="H24" s="124"/>
      <c r="I24" s="101" t="s">
        <v>137</v>
      </c>
      <c r="J24" s="124"/>
      <c r="K24" s="101" t="s">
        <v>89</v>
      </c>
      <c r="L24" s="121"/>
      <c r="M24" s="121"/>
      <c r="N24" s="196"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131"/>
      <c r="AK24" s="1131"/>
      <c r="AL24" s="1131"/>
      <c r="AM24" s="227"/>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337</v>
      </c>
    </row>
    <row r="25" spans="1:108" ht="20.100000000000001" customHeight="1">
      <c r="A25" s="101">
        <f t="shared" si="32"/>
        <v>12</v>
      </c>
      <c r="B25" s="1130"/>
      <c r="C25" s="1130"/>
      <c r="D25" s="124"/>
      <c r="E25" s="124"/>
      <c r="F25" s="124"/>
      <c r="G25" s="124"/>
      <c r="H25" s="124"/>
      <c r="I25" s="101" t="s">
        <v>137</v>
      </c>
      <c r="J25" s="124"/>
      <c r="K25" s="101" t="s">
        <v>89</v>
      </c>
      <c r="L25" s="124"/>
      <c r="M25" s="124"/>
      <c r="N25" s="196"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131"/>
      <c r="AK25" s="1131"/>
      <c r="AL25" s="1131"/>
      <c r="AM25" s="227"/>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130"/>
      <c r="C26" s="1130"/>
      <c r="D26" s="124"/>
      <c r="E26" s="124"/>
      <c r="F26" s="124"/>
      <c r="G26" s="124"/>
      <c r="H26" s="124"/>
      <c r="I26" s="101" t="s">
        <v>137</v>
      </c>
      <c r="J26" s="124"/>
      <c r="K26" s="101" t="s">
        <v>89</v>
      </c>
      <c r="L26" s="124"/>
      <c r="M26" s="124"/>
      <c r="N26" s="196"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131"/>
      <c r="AK26" s="1131"/>
      <c r="AL26" s="1131"/>
      <c r="AM26" s="227"/>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130"/>
      <c r="C27" s="1130"/>
      <c r="D27" s="124"/>
      <c r="E27" s="124"/>
      <c r="F27" s="124"/>
      <c r="G27" s="124"/>
      <c r="H27" s="124"/>
      <c r="I27" s="101" t="s">
        <v>137</v>
      </c>
      <c r="J27" s="124"/>
      <c r="K27" s="101" t="s">
        <v>89</v>
      </c>
      <c r="L27" s="124"/>
      <c r="M27" s="124"/>
      <c r="N27" s="196"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131"/>
      <c r="AK27" s="1131"/>
      <c r="AL27" s="1131"/>
      <c r="AM27" s="227"/>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130"/>
      <c r="C28" s="1130"/>
      <c r="D28" s="124"/>
      <c r="E28" s="124"/>
      <c r="F28" s="124"/>
      <c r="G28" s="124"/>
      <c r="H28" s="124"/>
      <c r="I28" s="101" t="s">
        <v>137</v>
      </c>
      <c r="J28" s="124"/>
      <c r="K28" s="101" t="s">
        <v>89</v>
      </c>
      <c r="L28" s="124"/>
      <c r="M28" s="124"/>
      <c r="N28" s="196"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131"/>
      <c r="AK28" s="1131"/>
      <c r="AL28" s="1131"/>
      <c r="AM28" s="227"/>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130"/>
      <c r="C29" s="1130"/>
      <c r="D29" s="124"/>
      <c r="E29" s="124"/>
      <c r="F29" s="124"/>
      <c r="G29" s="124"/>
      <c r="H29" s="124"/>
      <c r="I29" s="101" t="s">
        <v>137</v>
      </c>
      <c r="J29" s="124"/>
      <c r="K29" s="101" t="s">
        <v>89</v>
      </c>
      <c r="L29" s="124"/>
      <c r="M29" s="124"/>
      <c r="N29" s="196"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131"/>
      <c r="AK29" s="1131"/>
      <c r="AL29" s="1131"/>
      <c r="AM29" s="227"/>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130"/>
      <c r="C30" s="1130"/>
      <c r="D30" s="124"/>
      <c r="E30" s="124"/>
      <c r="F30" s="124"/>
      <c r="G30" s="124"/>
      <c r="H30" s="124"/>
      <c r="I30" s="101" t="s">
        <v>137</v>
      </c>
      <c r="J30" s="124"/>
      <c r="K30" s="101" t="s">
        <v>89</v>
      </c>
      <c r="L30" s="124"/>
      <c r="M30" s="124"/>
      <c r="N30" s="196"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131"/>
      <c r="AK30" s="1131"/>
      <c r="AL30" s="1131"/>
      <c r="AM30" s="227"/>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130"/>
      <c r="C31" s="1130"/>
      <c r="D31" s="124"/>
      <c r="E31" s="124"/>
      <c r="F31" s="124"/>
      <c r="G31" s="124"/>
      <c r="H31" s="124"/>
      <c r="I31" s="101" t="s">
        <v>137</v>
      </c>
      <c r="J31" s="124"/>
      <c r="K31" s="101" t="s">
        <v>89</v>
      </c>
      <c r="L31" s="124"/>
      <c r="M31" s="124"/>
      <c r="N31" s="196"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131"/>
      <c r="AK31" s="1131"/>
      <c r="AL31" s="1131"/>
      <c r="AM31" s="227"/>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130"/>
      <c r="C32" s="1130"/>
      <c r="D32" s="124"/>
      <c r="E32" s="124"/>
      <c r="F32" s="124"/>
      <c r="G32" s="124"/>
      <c r="H32" s="124"/>
      <c r="I32" s="101" t="s">
        <v>137</v>
      </c>
      <c r="J32" s="124"/>
      <c r="K32" s="101" t="s">
        <v>89</v>
      </c>
      <c r="L32" s="124"/>
      <c r="M32" s="124"/>
      <c r="N32" s="196"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131"/>
      <c r="AK32" s="1131"/>
      <c r="AL32" s="1131"/>
      <c r="AM32" s="227"/>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130"/>
      <c r="C33" s="1130"/>
      <c r="D33" s="124"/>
      <c r="E33" s="124"/>
      <c r="F33" s="124"/>
      <c r="G33" s="124"/>
      <c r="H33" s="124"/>
      <c r="I33" s="101" t="s">
        <v>137</v>
      </c>
      <c r="J33" s="124"/>
      <c r="K33" s="101" t="s">
        <v>89</v>
      </c>
      <c r="L33" s="124"/>
      <c r="M33" s="124"/>
      <c r="N33" s="196"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131"/>
      <c r="AK33" s="1131"/>
      <c r="AL33" s="1131"/>
      <c r="AM33" s="227"/>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130"/>
      <c r="C34" s="1130"/>
      <c r="D34" s="124"/>
      <c r="E34" s="124"/>
      <c r="F34" s="124"/>
      <c r="G34" s="124"/>
      <c r="H34" s="124"/>
      <c r="I34" s="101" t="s">
        <v>137</v>
      </c>
      <c r="J34" s="124"/>
      <c r="K34" s="101" t="s">
        <v>89</v>
      </c>
      <c r="L34" s="124"/>
      <c r="M34" s="124"/>
      <c r="N34" s="196"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131"/>
      <c r="AK34" s="1131"/>
      <c r="AL34" s="1131"/>
      <c r="AM34" s="227"/>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130"/>
      <c r="C35" s="1130"/>
      <c r="D35" s="124"/>
      <c r="E35" s="124"/>
      <c r="F35" s="124"/>
      <c r="G35" s="124"/>
      <c r="H35" s="124"/>
      <c r="I35" s="101" t="s">
        <v>137</v>
      </c>
      <c r="J35" s="124"/>
      <c r="K35" s="101" t="s">
        <v>89</v>
      </c>
      <c r="L35" s="124"/>
      <c r="M35" s="124"/>
      <c r="N35" s="196"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131"/>
      <c r="AK35" s="1131"/>
      <c r="AL35" s="1131"/>
      <c r="AM35" s="227"/>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130"/>
      <c r="C36" s="1130"/>
      <c r="D36" s="124"/>
      <c r="E36" s="124"/>
      <c r="F36" s="124"/>
      <c r="G36" s="124"/>
      <c r="H36" s="124"/>
      <c r="I36" s="101" t="s">
        <v>137</v>
      </c>
      <c r="J36" s="124"/>
      <c r="K36" s="101" t="s">
        <v>89</v>
      </c>
      <c r="L36" s="124"/>
      <c r="M36" s="124"/>
      <c r="N36" s="196"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131"/>
      <c r="AK36" s="1131"/>
      <c r="AL36" s="1131"/>
      <c r="AM36" s="227"/>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130"/>
      <c r="C37" s="1130"/>
      <c r="D37" s="124"/>
      <c r="E37" s="124"/>
      <c r="F37" s="124"/>
      <c r="G37" s="124"/>
      <c r="H37" s="124"/>
      <c r="I37" s="101" t="s">
        <v>137</v>
      </c>
      <c r="J37" s="124"/>
      <c r="K37" s="101" t="s">
        <v>89</v>
      </c>
      <c r="L37" s="124"/>
      <c r="M37" s="124"/>
      <c r="N37" s="196"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131"/>
      <c r="AK37" s="1131"/>
      <c r="AL37" s="1131"/>
      <c r="AM37" s="227"/>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130"/>
      <c r="C38" s="1130"/>
      <c r="D38" s="124"/>
      <c r="E38" s="124"/>
      <c r="F38" s="124"/>
      <c r="G38" s="124"/>
      <c r="H38" s="124"/>
      <c r="I38" s="101" t="s">
        <v>137</v>
      </c>
      <c r="J38" s="124"/>
      <c r="K38" s="101" t="s">
        <v>89</v>
      </c>
      <c r="L38" s="124"/>
      <c r="M38" s="124"/>
      <c r="N38" s="196"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131"/>
      <c r="AK38" s="1131"/>
      <c r="AL38" s="1131"/>
      <c r="AM38" s="227"/>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130"/>
      <c r="C39" s="1130"/>
      <c r="D39" s="124"/>
      <c r="E39" s="124"/>
      <c r="F39" s="124"/>
      <c r="G39" s="124"/>
      <c r="H39" s="124"/>
      <c r="I39" s="101" t="s">
        <v>137</v>
      </c>
      <c r="J39" s="124"/>
      <c r="K39" s="101" t="s">
        <v>89</v>
      </c>
      <c r="L39" s="124"/>
      <c r="M39" s="124"/>
      <c r="N39" s="196"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131"/>
      <c r="AK39" s="1131"/>
      <c r="AL39" s="1131"/>
      <c r="AM39" s="227"/>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130"/>
      <c r="C40" s="1130"/>
      <c r="D40" s="124"/>
      <c r="E40" s="124"/>
      <c r="F40" s="124"/>
      <c r="G40" s="124"/>
      <c r="H40" s="124"/>
      <c r="I40" s="101" t="s">
        <v>137</v>
      </c>
      <c r="J40" s="124"/>
      <c r="K40" s="101" t="s">
        <v>89</v>
      </c>
      <c r="L40" s="124"/>
      <c r="M40" s="124"/>
      <c r="N40" s="196"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131"/>
      <c r="AK40" s="1131"/>
      <c r="AL40" s="1131"/>
      <c r="AM40" s="227"/>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130"/>
      <c r="C41" s="1130"/>
      <c r="D41" s="124"/>
      <c r="E41" s="124"/>
      <c r="F41" s="124"/>
      <c r="G41" s="124"/>
      <c r="H41" s="124"/>
      <c r="I41" s="101" t="s">
        <v>137</v>
      </c>
      <c r="J41" s="124"/>
      <c r="K41" s="101" t="s">
        <v>89</v>
      </c>
      <c r="L41" s="124"/>
      <c r="M41" s="124"/>
      <c r="N41" s="196"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131"/>
      <c r="AK41" s="1131"/>
      <c r="AL41" s="1131"/>
      <c r="AM41" s="227"/>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130"/>
      <c r="C42" s="1130"/>
      <c r="D42" s="124"/>
      <c r="E42" s="124"/>
      <c r="F42" s="124"/>
      <c r="G42" s="124"/>
      <c r="H42" s="124"/>
      <c r="I42" s="101" t="s">
        <v>137</v>
      </c>
      <c r="J42" s="124"/>
      <c r="K42" s="101" t="s">
        <v>89</v>
      </c>
      <c r="L42" s="124"/>
      <c r="M42" s="124"/>
      <c r="N42" s="196"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131"/>
      <c r="AK42" s="1131"/>
      <c r="AL42" s="1131"/>
      <c r="AM42" s="227"/>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130"/>
      <c r="C43" s="1130"/>
      <c r="D43" s="124"/>
      <c r="E43" s="124"/>
      <c r="F43" s="124"/>
      <c r="G43" s="124"/>
      <c r="H43" s="124"/>
      <c r="I43" s="101" t="s">
        <v>137</v>
      </c>
      <c r="J43" s="124"/>
      <c r="K43" s="101" t="s">
        <v>89</v>
      </c>
      <c r="L43" s="124"/>
      <c r="M43" s="124"/>
      <c r="N43" s="196"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131"/>
      <c r="AK43" s="1131"/>
      <c r="AL43" s="1131"/>
      <c r="AM43" s="227"/>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130"/>
      <c r="C44" s="1130"/>
      <c r="D44" s="124"/>
      <c r="E44" s="124"/>
      <c r="F44" s="124"/>
      <c r="G44" s="124"/>
      <c r="H44" s="124"/>
      <c r="I44" s="101" t="s">
        <v>137</v>
      </c>
      <c r="J44" s="124"/>
      <c r="K44" s="101" t="s">
        <v>89</v>
      </c>
      <c r="L44" s="124"/>
      <c r="M44" s="124"/>
      <c r="N44" s="196"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131"/>
      <c r="AK44" s="1131"/>
      <c r="AL44" s="1131"/>
      <c r="AM44" s="227"/>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130"/>
      <c r="C45" s="1130"/>
      <c r="D45" s="124"/>
      <c r="E45" s="124"/>
      <c r="F45" s="124"/>
      <c r="G45" s="124"/>
      <c r="H45" s="124"/>
      <c r="I45" s="101" t="s">
        <v>137</v>
      </c>
      <c r="J45" s="124"/>
      <c r="K45" s="101" t="s">
        <v>89</v>
      </c>
      <c r="L45" s="124"/>
      <c r="M45" s="124"/>
      <c r="N45" s="196"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131"/>
      <c r="AK45" s="1131"/>
      <c r="AL45" s="1131"/>
      <c r="AM45" s="227"/>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130"/>
      <c r="C46" s="1130"/>
      <c r="D46" s="124"/>
      <c r="E46" s="124"/>
      <c r="F46" s="124"/>
      <c r="G46" s="124"/>
      <c r="H46" s="124"/>
      <c r="I46" s="101" t="s">
        <v>137</v>
      </c>
      <c r="J46" s="124"/>
      <c r="K46" s="101" t="s">
        <v>89</v>
      </c>
      <c r="L46" s="124"/>
      <c r="M46" s="124"/>
      <c r="N46" s="196"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131"/>
      <c r="AK46" s="1131"/>
      <c r="AL46" s="1131"/>
      <c r="AM46" s="227"/>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130"/>
      <c r="C47" s="1130"/>
      <c r="D47" s="124"/>
      <c r="E47" s="124"/>
      <c r="F47" s="124"/>
      <c r="G47" s="124"/>
      <c r="H47" s="124"/>
      <c r="I47" s="101" t="s">
        <v>137</v>
      </c>
      <c r="J47" s="124"/>
      <c r="K47" s="101" t="s">
        <v>89</v>
      </c>
      <c r="L47" s="124"/>
      <c r="M47" s="124"/>
      <c r="N47" s="196"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131"/>
      <c r="AK47" s="1131"/>
      <c r="AL47" s="1131"/>
      <c r="AM47" s="227"/>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130"/>
      <c r="C48" s="1130"/>
      <c r="D48" s="124"/>
      <c r="E48" s="124"/>
      <c r="F48" s="124"/>
      <c r="G48" s="124"/>
      <c r="H48" s="124"/>
      <c r="I48" s="101" t="s">
        <v>137</v>
      </c>
      <c r="J48" s="124"/>
      <c r="K48" s="101" t="s">
        <v>89</v>
      </c>
      <c r="L48" s="124"/>
      <c r="M48" s="124"/>
      <c r="N48" s="196"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131"/>
      <c r="AK48" s="1131"/>
      <c r="AL48" s="1131"/>
      <c r="AM48" s="227"/>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130"/>
      <c r="C49" s="1130"/>
      <c r="D49" s="124"/>
      <c r="E49" s="124"/>
      <c r="F49" s="124"/>
      <c r="G49" s="124"/>
      <c r="H49" s="124"/>
      <c r="I49" s="101" t="s">
        <v>137</v>
      </c>
      <c r="J49" s="124"/>
      <c r="K49" s="101" t="s">
        <v>89</v>
      </c>
      <c r="L49" s="124"/>
      <c r="M49" s="124"/>
      <c r="N49" s="196"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131"/>
      <c r="AK49" s="1131"/>
      <c r="AL49" s="1131"/>
      <c r="AM49" s="227"/>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130"/>
      <c r="C50" s="1130"/>
      <c r="D50" s="124"/>
      <c r="E50" s="124"/>
      <c r="F50" s="124"/>
      <c r="G50" s="124"/>
      <c r="H50" s="124"/>
      <c r="I50" s="101" t="s">
        <v>137</v>
      </c>
      <c r="J50" s="124"/>
      <c r="K50" s="101" t="s">
        <v>89</v>
      </c>
      <c r="L50" s="124"/>
      <c r="M50" s="124"/>
      <c r="N50" s="196"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131"/>
      <c r="AK50" s="1131"/>
      <c r="AL50" s="1131"/>
      <c r="AM50" s="227"/>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130"/>
      <c r="C51" s="1130"/>
      <c r="D51" s="124"/>
      <c r="E51" s="124"/>
      <c r="F51" s="124"/>
      <c r="G51" s="124"/>
      <c r="H51" s="124"/>
      <c r="I51" s="101" t="s">
        <v>137</v>
      </c>
      <c r="J51" s="124"/>
      <c r="K51" s="101" t="s">
        <v>89</v>
      </c>
      <c r="L51" s="124"/>
      <c r="M51" s="124"/>
      <c r="N51" s="196"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131"/>
      <c r="AK51" s="1131"/>
      <c r="AL51" s="1131"/>
      <c r="AM51" s="227"/>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130"/>
      <c r="C52" s="1130"/>
      <c r="D52" s="124"/>
      <c r="E52" s="124"/>
      <c r="F52" s="124"/>
      <c r="G52" s="124"/>
      <c r="H52" s="124"/>
      <c r="I52" s="101" t="s">
        <v>137</v>
      </c>
      <c r="J52" s="124"/>
      <c r="K52" s="101" t="s">
        <v>89</v>
      </c>
      <c r="L52" s="124"/>
      <c r="M52" s="124"/>
      <c r="N52" s="196"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131"/>
      <c r="AK52" s="1131"/>
      <c r="AL52" s="1131"/>
      <c r="AM52" s="227"/>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130"/>
      <c r="C53" s="1130"/>
      <c r="D53" s="124"/>
      <c r="E53" s="124"/>
      <c r="F53" s="124"/>
      <c r="G53" s="124"/>
      <c r="H53" s="124"/>
      <c r="I53" s="101" t="s">
        <v>137</v>
      </c>
      <c r="J53" s="124"/>
      <c r="K53" s="101" t="s">
        <v>89</v>
      </c>
      <c r="L53" s="124"/>
      <c r="M53" s="124"/>
      <c r="N53" s="196"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131"/>
      <c r="AK53" s="1131"/>
      <c r="AL53" s="1131"/>
      <c r="AM53" s="227"/>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130"/>
      <c r="C54" s="1130"/>
      <c r="D54" s="124"/>
      <c r="E54" s="124"/>
      <c r="F54" s="124"/>
      <c r="G54" s="124"/>
      <c r="H54" s="124"/>
      <c r="I54" s="101" t="s">
        <v>137</v>
      </c>
      <c r="J54" s="124"/>
      <c r="K54" s="101" t="s">
        <v>89</v>
      </c>
      <c r="L54" s="124"/>
      <c r="M54" s="124"/>
      <c r="N54" s="196"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131"/>
      <c r="AK54" s="1131"/>
      <c r="AL54" s="1131"/>
      <c r="AM54" s="227"/>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130"/>
      <c r="C55" s="1130"/>
      <c r="D55" s="124"/>
      <c r="E55" s="124"/>
      <c r="F55" s="124"/>
      <c r="G55" s="124"/>
      <c r="H55" s="124"/>
      <c r="I55" s="101" t="s">
        <v>137</v>
      </c>
      <c r="J55" s="124"/>
      <c r="K55" s="101" t="s">
        <v>89</v>
      </c>
      <c r="L55" s="124"/>
      <c r="M55" s="124"/>
      <c r="N55" s="196"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131"/>
      <c r="AK55" s="1131"/>
      <c r="AL55" s="1131"/>
      <c r="AM55" s="227"/>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130"/>
      <c r="C56" s="1130"/>
      <c r="D56" s="124"/>
      <c r="E56" s="124"/>
      <c r="F56" s="124"/>
      <c r="G56" s="124"/>
      <c r="H56" s="124"/>
      <c r="I56" s="101" t="s">
        <v>137</v>
      </c>
      <c r="J56" s="124"/>
      <c r="K56" s="101" t="s">
        <v>89</v>
      </c>
      <c r="L56" s="124"/>
      <c r="M56" s="124"/>
      <c r="N56" s="196"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131"/>
      <c r="AK56" s="1131"/>
      <c r="AL56" s="1131"/>
      <c r="AM56" s="227"/>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130"/>
      <c r="C57" s="1130"/>
      <c r="D57" s="124"/>
      <c r="E57" s="124"/>
      <c r="F57" s="124"/>
      <c r="G57" s="124"/>
      <c r="H57" s="124"/>
      <c r="I57" s="101" t="s">
        <v>137</v>
      </c>
      <c r="J57" s="124"/>
      <c r="K57" s="101" t="s">
        <v>89</v>
      </c>
      <c r="L57" s="124"/>
      <c r="M57" s="124"/>
      <c r="N57" s="196"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131"/>
      <c r="AK57" s="1131"/>
      <c r="AL57" s="1131"/>
      <c r="AM57" s="227"/>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130"/>
      <c r="C58" s="1130"/>
      <c r="D58" s="124"/>
      <c r="E58" s="124"/>
      <c r="F58" s="124"/>
      <c r="G58" s="124"/>
      <c r="H58" s="124"/>
      <c r="I58" s="101" t="s">
        <v>137</v>
      </c>
      <c r="J58" s="124"/>
      <c r="K58" s="101" t="s">
        <v>89</v>
      </c>
      <c r="L58" s="124"/>
      <c r="M58" s="124"/>
      <c r="N58" s="196"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131"/>
      <c r="AK58" s="1131"/>
      <c r="AL58" s="1131"/>
      <c r="AM58" s="227"/>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130"/>
      <c r="C59" s="1130"/>
      <c r="D59" s="124"/>
      <c r="E59" s="124"/>
      <c r="F59" s="124"/>
      <c r="G59" s="124"/>
      <c r="H59" s="124"/>
      <c r="I59" s="101" t="s">
        <v>137</v>
      </c>
      <c r="J59" s="124"/>
      <c r="K59" s="101" t="s">
        <v>89</v>
      </c>
      <c r="L59" s="124"/>
      <c r="M59" s="124"/>
      <c r="N59" s="196"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131"/>
      <c r="AK59" s="1131"/>
      <c r="AL59" s="1131"/>
      <c r="AM59" s="227"/>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130"/>
      <c r="C60" s="1130"/>
      <c r="D60" s="124"/>
      <c r="E60" s="124"/>
      <c r="F60" s="124"/>
      <c r="G60" s="124"/>
      <c r="H60" s="124"/>
      <c r="I60" s="101" t="s">
        <v>137</v>
      </c>
      <c r="J60" s="124"/>
      <c r="K60" s="101" t="s">
        <v>89</v>
      </c>
      <c r="L60" s="124"/>
      <c r="M60" s="124"/>
      <c r="N60" s="196"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131"/>
      <c r="AK60" s="1131"/>
      <c r="AL60" s="1131"/>
      <c r="AM60" s="227"/>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130"/>
      <c r="C61" s="1130"/>
      <c r="D61" s="124"/>
      <c r="E61" s="124"/>
      <c r="F61" s="124"/>
      <c r="G61" s="124"/>
      <c r="H61" s="124"/>
      <c r="I61" s="101" t="s">
        <v>137</v>
      </c>
      <c r="J61" s="124"/>
      <c r="K61" s="101" t="s">
        <v>89</v>
      </c>
      <c r="L61" s="124"/>
      <c r="M61" s="124"/>
      <c r="N61" s="196"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131"/>
      <c r="AK61" s="1131"/>
      <c r="AL61" s="1131"/>
      <c r="AM61" s="227"/>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130"/>
      <c r="C62" s="1130"/>
      <c r="D62" s="124"/>
      <c r="E62" s="124"/>
      <c r="F62" s="124"/>
      <c r="G62" s="124"/>
      <c r="H62" s="124"/>
      <c r="I62" s="101" t="s">
        <v>137</v>
      </c>
      <c r="J62" s="124"/>
      <c r="K62" s="101" t="s">
        <v>89</v>
      </c>
      <c r="L62" s="124"/>
      <c r="M62" s="124"/>
      <c r="N62" s="196"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131"/>
      <c r="AK62" s="1131"/>
      <c r="AL62" s="1131"/>
      <c r="AM62" s="227"/>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130"/>
      <c r="C63" s="1130"/>
      <c r="D63" s="124"/>
      <c r="E63" s="124"/>
      <c r="F63" s="124"/>
      <c r="G63" s="124"/>
      <c r="H63" s="124"/>
      <c r="I63" s="101" t="s">
        <v>137</v>
      </c>
      <c r="J63" s="124"/>
      <c r="K63" s="101" t="s">
        <v>89</v>
      </c>
      <c r="L63" s="124"/>
      <c r="M63" s="124"/>
      <c r="N63" s="196"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131"/>
      <c r="AK63" s="1131"/>
      <c r="AL63" s="1131"/>
      <c r="AM63" s="227"/>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151" t="s">
        <v>88</v>
      </c>
      <c r="B64" s="1152"/>
      <c r="C64" s="1152"/>
      <c r="D64" s="1152"/>
      <c r="E64" s="1152"/>
      <c r="F64" s="1152"/>
      <c r="G64" s="1152"/>
      <c r="H64" s="1152"/>
      <c r="I64" s="1152"/>
      <c r="J64" s="1152"/>
      <c r="K64" s="1152"/>
      <c r="L64" s="1152"/>
      <c r="M64" s="1152"/>
      <c r="N64" s="1152"/>
      <c r="O64" s="1152"/>
      <c r="P64" s="1152"/>
      <c r="Q64" s="1153"/>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131"/>
      <c r="AK64" s="1131"/>
      <c r="AL64" s="1131"/>
      <c r="AM64" s="227"/>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248"/>
      <c r="B65" s="249"/>
      <c r="C65" s="249"/>
      <c r="D65" s="249"/>
      <c r="E65" s="249"/>
      <c r="F65" s="249"/>
      <c r="G65" s="249"/>
      <c r="H65" s="249"/>
      <c r="I65" s="249"/>
      <c r="J65" s="249"/>
      <c r="K65" s="249"/>
      <c r="L65" s="249"/>
      <c r="M65" s="249"/>
      <c r="N65" s="249"/>
      <c r="O65" s="249"/>
      <c r="P65" s="249"/>
      <c r="Q65" s="249"/>
      <c r="R65" s="249"/>
      <c r="S65" s="249"/>
      <c r="T65" s="249"/>
      <c r="U65" s="249"/>
      <c r="V65" s="673">
        <f>IFERROR(ROUND(V64*①入力シート!L21,0),0)</f>
        <v>0</v>
      </c>
      <c r="W65" s="1179" t="s">
        <v>311</v>
      </c>
      <c r="X65" s="1180"/>
      <c r="Y65" s="1180"/>
      <c r="Z65" s="1180"/>
      <c r="AA65" s="249"/>
      <c r="AB65" s="250"/>
      <c r="AC65" s="250"/>
      <c r="AD65" s="250"/>
      <c r="AE65" s="250"/>
      <c r="AF65" s="250"/>
      <c r="AG65" s="250"/>
      <c r="AH65" s="250"/>
      <c r="AI65" s="251" t="str">
        <f>IFERROR(AI64*①入力シート!L21,"")</f>
        <v/>
      </c>
      <c r="AJ65" s="1154" t="s">
        <v>359</v>
      </c>
      <c r="AK65" s="1155"/>
      <c r="AL65" s="1155"/>
      <c r="AM65" s="227"/>
      <c r="AN65" s="8"/>
      <c r="AO65" s="8"/>
    </row>
    <row r="66" spans="1:41" ht="18.75" customHeight="1">
      <c r="A66" s="252"/>
      <c r="B66" s="250"/>
      <c r="C66" s="250"/>
      <c r="D66" s="250"/>
      <c r="E66" s="250"/>
      <c r="F66" s="250"/>
      <c r="G66" s="250"/>
      <c r="H66" s="250"/>
      <c r="I66" s="250"/>
      <c r="J66" s="250"/>
      <c r="K66" s="250"/>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3"/>
      <c r="AJ66" s="254"/>
      <c r="AK66" s="254"/>
      <c r="AL66" s="255"/>
      <c r="AM66" s="227"/>
      <c r="AN66" s="8"/>
      <c r="AO66" s="8"/>
    </row>
    <row r="67" spans="1:41" ht="2.25" customHeight="1" thickBot="1">
      <c r="A67" s="252"/>
      <c r="B67" s="248"/>
      <c r="C67" s="248"/>
      <c r="D67" s="248"/>
      <c r="E67" s="248"/>
      <c r="F67" s="248"/>
      <c r="G67" s="248"/>
      <c r="H67" s="248"/>
      <c r="I67" s="248"/>
      <c r="J67" s="248"/>
      <c r="K67" s="248"/>
      <c r="L67" s="248"/>
      <c r="M67" s="248"/>
      <c r="N67" s="248"/>
      <c r="O67" s="248"/>
      <c r="P67" s="248"/>
      <c r="Q67" s="248"/>
      <c r="R67" s="248"/>
      <c r="S67" s="248"/>
      <c r="T67" s="250"/>
      <c r="U67" s="250"/>
      <c r="V67" s="250"/>
      <c r="W67" s="250"/>
      <c r="X67" s="250"/>
      <c r="Y67" s="250"/>
      <c r="Z67" s="250"/>
      <c r="AA67" s="250"/>
      <c r="AB67" s="250"/>
      <c r="AC67" s="250"/>
      <c r="AD67" s="250"/>
      <c r="AE67" s="250"/>
      <c r="AF67" s="250"/>
      <c r="AG67" s="250"/>
      <c r="AH67" s="250"/>
      <c r="AI67" s="253"/>
      <c r="AJ67" s="254"/>
      <c r="AK67" s="254"/>
      <c r="AL67" s="255"/>
      <c r="AM67" s="227"/>
      <c r="AN67" s="8"/>
      <c r="AO67" s="8"/>
    </row>
    <row r="68" spans="1:41" ht="18.75" customHeight="1">
      <c r="A68" s="252"/>
      <c r="B68" s="248"/>
      <c r="C68" s="248"/>
      <c r="D68" s="248"/>
      <c r="E68" s="248"/>
      <c r="F68" s="248"/>
      <c r="G68" s="248"/>
      <c r="H68" s="248"/>
      <c r="I68" s="1182"/>
      <c r="J68" s="1182"/>
      <c r="K68" s="1182"/>
      <c r="L68" s="1182"/>
      <c r="M68" s="1183"/>
      <c r="N68" s="1183"/>
      <c r="O68" s="1183"/>
      <c r="P68" s="248"/>
      <c r="Q68" s="248"/>
      <c r="R68" s="248"/>
      <c r="S68" s="248"/>
      <c r="T68" s="1156" t="s">
        <v>310</v>
      </c>
      <c r="U68" s="1157"/>
      <c r="V68" s="1158"/>
      <c r="W68" s="250"/>
      <c r="X68" s="256" t="s">
        <v>273</v>
      </c>
      <c r="Y68" s="257"/>
      <c r="Z68" s="258"/>
      <c r="AA68" s="257"/>
      <c r="AB68" s="257"/>
      <c r="AC68" s="257"/>
      <c r="AD68" s="257"/>
      <c r="AE68" s="257"/>
      <c r="AF68" s="259"/>
      <c r="AG68" s="259"/>
      <c r="AH68" s="259"/>
      <c r="AI68" s="259"/>
      <c r="AJ68" s="259"/>
      <c r="AK68" s="260"/>
      <c r="AL68" s="258"/>
      <c r="AM68" s="249"/>
      <c r="AN68" s="261"/>
      <c r="AO68" s="8"/>
    </row>
    <row r="69" spans="1:41" ht="18.75" customHeight="1">
      <c r="A69" s="252"/>
      <c r="B69" s="248"/>
      <c r="C69" s="248"/>
      <c r="D69" s="248"/>
      <c r="E69" s="248"/>
      <c r="F69" s="248"/>
      <c r="G69" s="248"/>
      <c r="H69" s="248"/>
      <c r="I69" s="1182"/>
      <c r="J69" s="1182"/>
      <c r="K69" s="1182"/>
      <c r="L69" s="1182"/>
      <c r="M69" s="1183"/>
      <c r="N69" s="1183"/>
      <c r="O69" s="1183"/>
      <c r="P69" s="248"/>
      <c r="Q69" s="248"/>
      <c r="R69" s="248"/>
      <c r="S69" s="248"/>
      <c r="T69" s="1159"/>
      <c r="U69" s="1160"/>
      <c r="V69" s="1161"/>
      <c r="W69" s="250"/>
      <c r="X69" s="256" t="s">
        <v>274</v>
      </c>
      <c r="Y69" s="293"/>
      <c r="Z69" s="258"/>
      <c r="AA69" s="293"/>
      <c r="AB69" s="293"/>
      <c r="AC69" s="293"/>
      <c r="AD69" s="293"/>
      <c r="AE69" s="293"/>
      <c r="AF69" s="293"/>
      <c r="AG69" s="293"/>
      <c r="AH69" s="293"/>
      <c r="AI69" s="257"/>
      <c r="AJ69" s="257"/>
      <c r="AK69" s="260"/>
      <c r="AL69" s="258"/>
      <c r="AM69" s="248"/>
      <c r="AN69" s="262"/>
      <c r="AO69" s="8"/>
    </row>
    <row r="70" spans="1:41" ht="18.75" customHeight="1" thickBot="1">
      <c r="A70" s="252"/>
      <c r="B70" s="248"/>
      <c r="C70" s="248"/>
      <c r="D70" s="248"/>
      <c r="E70" s="248"/>
      <c r="F70" s="248"/>
      <c r="G70" s="248"/>
      <c r="H70" s="248"/>
      <c r="I70" s="1182"/>
      <c r="J70" s="1182"/>
      <c r="K70" s="1182"/>
      <c r="L70" s="1182"/>
      <c r="M70" s="1183"/>
      <c r="N70" s="1183"/>
      <c r="O70" s="1183"/>
      <c r="P70" s="248"/>
      <c r="Q70" s="248"/>
      <c r="R70" s="248"/>
      <c r="S70" s="248"/>
      <c r="T70" s="1162"/>
      <c r="U70" s="1163"/>
      <c r="V70" s="1164"/>
      <c r="W70" s="250"/>
      <c r="X70" s="256" t="s">
        <v>275</v>
      </c>
      <c r="Y70" s="293"/>
      <c r="Z70" s="258"/>
      <c r="AA70" s="293"/>
      <c r="AB70" s="293"/>
      <c r="AC70" s="293"/>
      <c r="AD70" s="293"/>
      <c r="AE70" s="293"/>
      <c r="AF70" s="293"/>
      <c r="AG70" s="293"/>
      <c r="AH70" s="293"/>
      <c r="AI70" s="259"/>
      <c r="AJ70" s="259"/>
      <c r="AK70" s="260"/>
      <c r="AL70" s="258"/>
      <c r="AM70" s="249"/>
      <c r="AN70" s="261"/>
      <c r="AO70" s="8"/>
    </row>
    <row r="71" spans="1:41" s="54" customFormat="1" ht="38.25" customHeight="1">
      <c r="A71" s="263"/>
      <c r="B71" s="263"/>
      <c r="C71" s="263"/>
      <c r="D71" s="263"/>
      <c r="E71" s="263"/>
      <c r="F71" s="263"/>
      <c r="G71" s="263"/>
      <c r="H71" s="263"/>
      <c r="I71" s="263"/>
      <c r="J71" s="263"/>
      <c r="K71" s="263"/>
      <c r="L71" s="263"/>
      <c r="M71" s="263"/>
      <c r="N71" s="263"/>
      <c r="O71" s="263"/>
      <c r="P71" s="263"/>
      <c r="Q71" s="263"/>
      <c r="R71" s="263"/>
      <c r="S71" s="263"/>
      <c r="T71" s="1165">
        <f>V64+V65</f>
        <v>0</v>
      </c>
      <c r="U71" s="1166"/>
      <c r="V71" s="1167"/>
      <c r="W71" s="264"/>
      <c r="X71" s="265" t="s">
        <v>264</v>
      </c>
      <c r="Y71" s="1181" t="s">
        <v>265</v>
      </c>
      <c r="Z71" s="1181"/>
      <c r="AA71" s="1181"/>
      <c r="AB71" s="1181"/>
      <c r="AC71" s="1181"/>
      <c r="AD71" s="1181"/>
      <c r="AE71" s="1181"/>
      <c r="AF71" s="1181"/>
      <c r="AG71" s="1181"/>
      <c r="AH71" s="1181"/>
      <c r="AI71" s="1181"/>
      <c r="AJ71" s="1181"/>
      <c r="AK71" s="1181"/>
      <c r="AL71" s="1181"/>
      <c r="AM71" s="1181"/>
      <c r="AN71" s="266"/>
      <c r="AO71" s="53"/>
    </row>
    <row r="72" spans="1:41" ht="18.75" customHeight="1">
      <c r="A72" s="252"/>
      <c r="B72" s="248"/>
      <c r="C72" s="248"/>
      <c r="D72" s="248"/>
      <c r="E72" s="248"/>
      <c r="F72" s="248"/>
      <c r="G72" s="248"/>
      <c r="H72" s="248"/>
      <c r="I72" s="248"/>
      <c r="J72" s="248"/>
      <c r="K72" s="248"/>
      <c r="L72" s="248"/>
      <c r="M72" s="248"/>
      <c r="N72" s="248"/>
      <c r="O72" s="248"/>
      <c r="P72" s="248"/>
      <c r="Q72" s="248"/>
      <c r="R72" s="248"/>
      <c r="S72" s="248"/>
      <c r="T72" s="1165"/>
      <c r="U72" s="1166"/>
      <c r="V72" s="1167"/>
      <c r="W72" s="227"/>
      <c r="X72" s="267" t="s">
        <v>280</v>
      </c>
      <c r="Y72" s="268" t="s">
        <v>266</v>
      </c>
      <c r="Z72" s="258"/>
      <c r="AA72" s="293"/>
      <c r="AB72" s="293"/>
      <c r="AC72" s="293"/>
      <c r="AD72" s="293"/>
      <c r="AE72" s="293"/>
      <c r="AF72" s="293"/>
      <c r="AG72" s="293"/>
      <c r="AH72" s="293"/>
      <c r="AI72" s="269"/>
      <c r="AJ72" s="269"/>
      <c r="AK72" s="260"/>
      <c r="AL72" s="258"/>
      <c r="AM72" s="270"/>
      <c r="AN72" s="271"/>
      <c r="AO72" s="8"/>
    </row>
    <row r="73" spans="1:41" ht="19.5" customHeight="1" thickBot="1">
      <c r="A73" s="252"/>
      <c r="B73" s="248"/>
      <c r="C73" s="248"/>
      <c r="D73" s="248"/>
      <c r="E73" s="248"/>
      <c r="F73" s="248"/>
      <c r="G73" s="248"/>
      <c r="H73" s="248"/>
      <c r="I73" s="248"/>
      <c r="J73" s="248"/>
      <c r="K73" s="248"/>
      <c r="L73" s="248"/>
      <c r="M73" s="248"/>
      <c r="N73" s="248"/>
      <c r="O73" s="248"/>
      <c r="P73" s="248"/>
      <c r="Q73" s="248"/>
      <c r="R73" s="248"/>
      <c r="S73" s="248"/>
      <c r="T73" s="1168"/>
      <c r="U73" s="1169"/>
      <c r="V73" s="1170"/>
      <c r="W73" s="227"/>
      <c r="X73" s="267" t="s">
        <v>267</v>
      </c>
      <c r="Y73" s="268" t="s">
        <v>268</v>
      </c>
      <c r="Z73" s="258"/>
      <c r="AA73" s="268"/>
      <c r="AB73" s="268"/>
      <c r="AC73" s="268"/>
      <c r="AD73" s="268"/>
      <c r="AE73" s="268"/>
      <c r="AF73" s="268"/>
      <c r="AG73" s="268"/>
      <c r="AH73" s="268"/>
      <c r="AI73" s="268"/>
      <c r="AJ73" s="268"/>
      <c r="AK73" s="272"/>
      <c r="AL73" s="258"/>
      <c r="AM73" s="273"/>
      <c r="AN73" s="274"/>
      <c r="AO73" s="8"/>
    </row>
    <row r="74" spans="1:41" ht="18.75" customHeight="1">
      <c r="A74" s="252"/>
      <c r="B74" s="248"/>
      <c r="C74" s="248"/>
      <c r="D74" s="248"/>
      <c r="E74" s="248"/>
      <c r="F74" s="248"/>
      <c r="G74" s="248"/>
      <c r="H74" s="248"/>
      <c r="I74" s="248"/>
      <c r="J74" s="248"/>
      <c r="K74" s="248"/>
      <c r="L74" s="248"/>
      <c r="M74" s="248"/>
      <c r="N74" s="248"/>
      <c r="O74" s="248"/>
      <c r="P74" s="248"/>
      <c r="Q74" s="248"/>
      <c r="R74" s="248"/>
      <c r="S74" s="248"/>
      <c r="T74" s="250"/>
      <c r="U74" s="227"/>
      <c r="V74" s="227"/>
      <c r="W74" s="227"/>
      <c r="X74" s="267"/>
      <c r="Y74" s="268" t="s">
        <v>269</v>
      </c>
      <c r="Z74" s="258"/>
      <c r="AA74" s="268"/>
      <c r="AB74" s="268"/>
      <c r="AC74" s="268"/>
      <c r="AD74" s="268"/>
      <c r="AE74" s="268"/>
      <c r="AF74" s="268"/>
      <c r="AG74" s="268"/>
      <c r="AH74" s="268"/>
      <c r="AI74" s="268"/>
      <c r="AJ74" s="268"/>
      <c r="AK74" s="272"/>
      <c r="AL74" s="258"/>
      <c r="AM74" s="275"/>
      <c r="AN74" s="276"/>
      <c r="AO74" s="8"/>
    </row>
    <row r="75" spans="1:41" ht="18.75" customHeight="1">
      <c r="A75" s="252"/>
      <c r="B75" s="248"/>
      <c r="C75" s="248"/>
      <c r="D75" s="248"/>
      <c r="E75" s="248"/>
      <c r="F75" s="248"/>
      <c r="G75" s="248"/>
      <c r="H75" s="248"/>
      <c r="I75" s="248"/>
      <c r="J75" s="248"/>
      <c r="K75" s="248"/>
      <c r="L75" s="248"/>
      <c r="M75" s="248"/>
      <c r="N75" s="248"/>
      <c r="O75" s="248"/>
      <c r="P75" s="248"/>
      <c r="Q75" s="248"/>
      <c r="R75" s="248"/>
      <c r="S75" s="248"/>
      <c r="T75" s="250"/>
      <c r="U75" s="227"/>
      <c r="V75" s="227"/>
      <c r="W75" s="227"/>
      <c r="X75" s="267" t="s">
        <v>270</v>
      </c>
      <c r="Y75" s="268" t="s">
        <v>271</v>
      </c>
      <c r="Z75" s="258"/>
      <c r="AA75" s="269"/>
      <c r="AB75" s="269"/>
      <c r="AC75" s="269"/>
      <c r="AD75" s="269"/>
      <c r="AE75" s="269"/>
      <c r="AF75" s="269"/>
      <c r="AG75" s="269"/>
      <c r="AH75" s="269"/>
      <c r="AI75" s="269"/>
      <c r="AJ75" s="269"/>
      <c r="AK75" s="277"/>
      <c r="AL75" s="258"/>
      <c r="AM75" s="278"/>
      <c r="AN75" s="279"/>
      <c r="AO75" s="8"/>
    </row>
    <row r="76" spans="1:41" ht="18.75" customHeight="1">
      <c r="A76" s="252"/>
      <c r="B76" s="248"/>
      <c r="C76" s="248"/>
      <c r="D76" s="248"/>
      <c r="E76" s="248"/>
      <c r="F76" s="248"/>
      <c r="G76" s="248"/>
      <c r="H76" s="248"/>
      <c r="I76" s="248"/>
      <c r="J76" s="248"/>
      <c r="K76" s="248"/>
      <c r="L76" s="248"/>
      <c r="M76" s="248"/>
      <c r="N76" s="248"/>
      <c r="O76" s="248"/>
      <c r="P76" s="248"/>
      <c r="Q76" s="248"/>
      <c r="R76" s="248"/>
      <c r="S76" s="248"/>
      <c r="T76" s="250"/>
      <c r="U76" s="227"/>
      <c r="V76" s="227"/>
      <c r="W76" s="227"/>
      <c r="X76" s="267" t="s">
        <v>276</v>
      </c>
      <c r="Y76" s="268" t="s">
        <v>277</v>
      </c>
      <c r="Z76" s="258"/>
      <c r="AA76" s="268"/>
      <c r="AB76" s="268"/>
      <c r="AC76" s="268"/>
      <c r="AD76" s="268"/>
      <c r="AE76" s="268"/>
      <c r="AF76" s="268"/>
      <c r="AG76" s="268"/>
      <c r="AH76" s="268"/>
      <c r="AI76" s="268"/>
      <c r="AJ76" s="268"/>
      <c r="AK76" s="280"/>
      <c r="AL76" s="258"/>
      <c r="AM76" s="281"/>
      <c r="AN76" s="282"/>
      <c r="AO76" s="8"/>
    </row>
    <row r="77" spans="1:41" ht="18.75" customHeight="1">
      <c r="A77" s="252"/>
      <c r="B77" s="248"/>
      <c r="C77" s="248"/>
      <c r="D77" s="248"/>
      <c r="E77" s="248"/>
      <c r="F77" s="248"/>
      <c r="G77" s="248"/>
      <c r="H77" s="248"/>
      <c r="I77" s="248"/>
      <c r="J77" s="248"/>
      <c r="K77" s="248"/>
      <c r="L77" s="248"/>
      <c r="M77" s="248"/>
      <c r="N77" s="248"/>
      <c r="O77" s="248"/>
      <c r="P77" s="248"/>
      <c r="Q77" s="248"/>
      <c r="R77" s="248"/>
      <c r="S77" s="248"/>
      <c r="T77" s="250"/>
      <c r="U77" s="227"/>
      <c r="V77" s="227"/>
      <c r="W77" s="227"/>
      <c r="X77" s="267" t="s">
        <v>278</v>
      </c>
      <c r="Y77" s="268" t="s">
        <v>279</v>
      </c>
      <c r="Z77" s="258"/>
      <c r="AA77" s="268"/>
      <c r="AB77" s="268"/>
      <c r="AC77" s="268"/>
      <c r="AD77" s="268"/>
      <c r="AE77" s="268"/>
      <c r="AF77" s="268"/>
      <c r="AG77" s="268"/>
      <c r="AH77" s="268"/>
      <c r="AI77" s="268"/>
      <c r="AJ77" s="268"/>
      <c r="AK77" s="280"/>
      <c r="AL77" s="258"/>
      <c r="AM77" s="283"/>
      <c r="AN77" s="284"/>
      <c r="AO77" s="8"/>
    </row>
    <row r="78" spans="1:41" ht="18.75" customHeight="1">
      <c r="A78" s="260"/>
      <c r="B78" s="248"/>
      <c r="C78" s="248"/>
      <c r="D78" s="248"/>
      <c r="E78" s="248"/>
      <c r="F78" s="248"/>
      <c r="G78" s="248"/>
      <c r="H78" s="248"/>
      <c r="I78" s="248"/>
      <c r="J78" s="248"/>
      <c r="K78" s="248"/>
      <c r="L78" s="248"/>
      <c r="M78" s="248"/>
      <c r="N78" s="248"/>
      <c r="O78" s="248"/>
      <c r="P78" s="248"/>
      <c r="Q78" s="248"/>
      <c r="R78" s="248"/>
      <c r="S78" s="248"/>
      <c r="T78" s="285"/>
      <c r="U78" s="227"/>
      <c r="V78" s="227"/>
      <c r="W78" s="227"/>
      <c r="X78" s="267" t="s">
        <v>272</v>
      </c>
      <c r="Y78" s="268" t="s">
        <v>510</v>
      </c>
      <c r="Z78" s="258"/>
      <c r="AA78" s="268"/>
      <c r="AB78" s="268"/>
      <c r="AC78" s="268"/>
      <c r="AD78" s="268"/>
      <c r="AE78" s="268"/>
      <c r="AF78" s="268"/>
      <c r="AG78" s="268"/>
      <c r="AH78" s="268"/>
      <c r="AI78" s="268"/>
      <c r="AJ78" s="268"/>
      <c r="AK78" s="272"/>
      <c r="AL78" s="258"/>
      <c r="AM78" s="227"/>
      <c r="AN78" s="8"/>
      <c r="AO78" s="8"/>
    </row>
    <row r="79" spans="1:41" ht="19.5" thickBot="1">
      <c r="A79" s="260"/>
      <c r="B79" s="248"/>
      <c r="C79" s="248"/>
      <c r="D79" s="248"/>
      <c r="E79" s="248"/>
      <c r="F79" s="248"/>
      <c r="G79" s="248"/>
      <c r="H79" s="248"/>
      <c r="I79" s="248"/>
      <c r="J79" s="248"/>
      <c r="K79" s="248"/>
      <c r="L79" s="248"/>
      <c r="M79" s="248"/>
      <c r="N79" s="248"/>
      <c r="O79" s="286"/>
      <c r="P79" s="248"/>
      <c r="Q79" s="248"/>
      <c r="R79" s="248"/>
      <c r="S79" s="248"/>
      <c r="T79" s="260"/>
      <c r="U79" s="260"/>
      <c r="V79" s="260"/>
      <c r="W79" s="260"/>
      <c r="X79" s="260"/>
      <c r="Y79" s="260"/>
      <c r="Z79" s="280"/>
      <c r="AA79" s="280"/>
      <c r="AB79" s="280"/>
      <c r="AC79" s="280"/>
      <c r="AD79" s="280"/>
      <c r="AE79" s="280"/>
      <c r="AF79" s="280"/>
      <c r="AG79" s="280"/>
      <c r="AH79" s="280"/>
      <c r="AI79" s="280"/>
      <c r="AJ79" s="280"/>
      <c r="AK79" s="280"/>
      <c r="AL79" s="227"/>
      <c r="AM79" s="227"/>
      <c r="AN79" s="8"/>
      <c r="AO79" s="8"/>
    </row>
    <row r="80" spans="1:41" ht="21" customHeight="1">
      <c r="A80" s="260" t="s">
        <v>140</v>
      </c>
      <c r="B80" s="248"/>
      <c r="C80" s="248"/>
      <c r="D80" s="248"/>
      <c r="E80" s="248"/>
      <c r="F80" s="248"/>
      <c r="G80" s="248"/>
      <c r="H80" s="248"/>
      <c r="I80" s="248"/>
      <c r="J80" s="248"/>
      <c r="K80" s="248"/>
      <c r="L80" s="248"/>
      <c r="M80" s="248"/>
      <c r="N80" s="248"/>
      <c r="O80" s="248"/>
      <c r="P80" s="248"/>
      <c r="Q80" s="248"/>
      <c r="R80" s="248"/>
      <c r="S80" s="248"/>
      <c r="T80" s="1141" t="s">
        <v>317</v>
      </c>
      <c r="U80" s="1171"/>
      <c r="V80" s="1172"/>
      <c r="W80" s="1141" t="s">
        <v>309</v>
      </c>
      <c r="X80" s="1142"/>
      <c r="Y80" s="1143"/>
      <c r="Z80" s="260"/>
      <c r="AA80" s="1150"/>
      <c r="AB80" s="1150"/>
      <c r="AC80" s="1150"/>
      <c r="AD80" s="1150"/>
      <c r="AE80" s="1150"/>
      <c r="AF80" s="1150"/>
      <c r="AG80" s="1150"/>
      <c r="AH80" s="1150"/>
      <c r="AI80" s="1150"/>
      <c r="AJ80" s="1150"/>
      <c r="AK80" s="1150"/>
      <c r="AL80" s="1150"/>
      <c r="AM80" s="227"/>
      <c r="AN80" s="8"/>
      <c r="AO80" s="8"/>
    </row>
    <row r="81" spans="1:41" ht="21" customHeight="1">
      <c r="A81" s="260"/>
      <c r="B81" s="248"/>
      <c r="C81" s="248"/>
      <c r="D81" s="248"/>
      <c r="E81" s="248"/>
      <c r="F81" s="248"/>
      <c r="G81" s="248"/>
      <c r="H81" s="248"/>
      <c r="I81" s="248"/>
      <c r="J81" s="248"/>
      <c r="K81" s="248"/>
      <c r="L81" s="248"/>
      <c r="M81" s="248"/>
      <c r="N81" s="248"/>
      <c r="O81" s="248"/>
      <c r="P81" s="248"/>
      <c r="Q81" s="248"/>
      <c r="R81" s="248"/>
      <c r="S81" s="248"/>
      <c r="T81" s="1173"/>
      <c r="U81" s="1174"/>
      <c r="V81" s="1175"/>
      <c r="W81" s="1144"/>
      <c r="X81" s="1145"/>
      <c r="Y81" s="1146"/>
      <c r="Z81" s="260"/>
      <c r="AA81" s="249"/>
      <c r="AB81" s="249"/>
      <c r="AC81" s="249"/>
      <c r="AD81" s="249"/>
      <c r="AE81" s="249"/>
      <c r="AF81" s="249"/>
      <c r="AG81" s="249"/>
      <c r="AH81" s="249"/>
      <c r="AI81" s="287"/>
      <c r="AJ81" s="288"/>
      <c r="AK81" s="288"/>
      <c r="AL81" s="289"/>
      <c r="AM81" s="227"/>
      <c r="AN81" s="8"/>
      <c r="AO81" s="8"/>
    </row>
    <row r="82" spans="1:41" ht="21" customHeight="1" thickBot="1">
      <c r="A82" s="290"/>
      <c r="B82" s="290"/>
      <c r="C82" s="290"/>
      <c r="D82" s="290"/>
      <c r="E82" s="290"/>
      <c r="F82" s="290"/>
      <c r="G82" s="290"/>
      <c r="H82" s="290"/>
      <c r="I82" s="290"/>
      <c r="J82" s="290"/>
      <c r="K82" s="290"/>
      <c r="L82" s="290"/>
      <c r="M82" s="290"/>
      <c r="N82" s="290"/>
      <c r="O82" s="290"/>
      <c r="P82" s="290"/>
      <c r="Q82" s="290"/>
      <c r="R82" s="290"/>
      <c r="S82" s="290"/>
      <c r="T82" s="1176"/>
      <c r="U82" s="1177"/>
      <c r="V82" s="1178"/>
      <c r="W82" s="1147"/>
      <c r="X82" s="1148"/>
      <c r="Y82" s="1149"/>
      <c r="Z82" s="290"/>
      <c r="AA82" s="249"/>
      <c r="AB82" s="249"/>
      <c r="AC82" s="249"/>
      <c r="AD82" s="249"/>
      <c r="AE82" s="249"/>
      <c r="AF82" s="249"/>
      <c r="AG82" s="249"/>
      <c r="AH82" s="249"/>
      <c r="AI82" s="287"/>
      <c r="AJ82" s="288"/>
      <c r="AK82" s="288"/>
      <c r="AL82" s="289"/>
      <c r="AM82" s="227"/>
      <c r="AN82" s="8"/>
      <c r="AO82" s="8"/>
    </row>
    <row r="83" spans="1:41" ht="17.25" customHeight="1">
      <c r="A83" s="227"/>
      <c r="B83" s="291"/>
      <c r="C83" s="292"/>
      <c r="D83" s="292"/>
      <c r="E83" s="292"/>
      <c r="F83" s="292"/>
      <c r="G83" s="292"/>
      <c r="H83" s="292"/>
      <c r="I83" s="292"/>
      <c r="J83" s="292"/>
      <c r="K83" s="292"/>
      <c r="L83" s="292"/>
      <c r="M83" s="292"/>
      <c r="N83" s="292"/>
      <c r="O83" s="292"/>
      <c r="P83" s="292"/>
      <c r="Q83" s="292"/>
      <c r="R83" s="292"/>
      <c r="S83" s="292"/>
      <c r="T83" s="1165">
        <f>②積算表!M21</f>
        <v>0</v>
      </c>
      <c r="U83" s="1166"/>
      <c r="V83" s="1167"/>
      <c r="W83" s="1132">
        <f>IF((T83-T71)&lt;0,0,T83-T71)</f>
        <v>0</v>
      </c>
      <c r="X83" s="1133"/>
      <c r="Y83" s="1134"/>
      <c r="Z83" s="292"/>
      <c r="AA83" s="292"/>
      <c r="AB83" s="227"/>
      <c r="AC83" s="227"/>
      <c r="AD83" s="227"/>
      <c r="AE83" s="227"/>
      <c r="AF83" s="227"/>
      <c r="AG83" s="227"/>
      <c r="AH83" s="227"/>
      <c r="AI83" s="227"/>
      <c r="AJ83" s="227"/>
      <c r="AK83" s="227"/>
      <c r="AL83" s="227"/>
      <c r="AM83" s="227"/>
      <c r="AN83" s="8"/>
      <c r="AO83" s="8"/>
    </row>
    <row r="84" spans="1:41" ht="17.25" customHeight="1">
      <c r="A84" s="227"/>
      <c r="B84" s="291"/>
      <c r="C84" s="291"/>
      <c r="D84" s="291"/>
      <c r="E84" s="291"/>
      <c r="F84" s="291"/>
      <c r="G84" s="291"/>
      <c r="H84" s="291"/>
      <c r="I84" s="291"/>
      <c r="J84" s="291"/>
      <c r="K84" s="291"/>
      <c r="L84" s="291"/>
      <c r="M84" s="291"/>
      <c r="N84" s="291"/>
      <c r="O84" s="291"/>
      <c r="P84" s="291"/>
      <c r="Q84" s="291"/>
      <c r="R84" s="291"/>
      <c r="S84" s="291"/>
      <c r="T84" s="1165"/>
      <c r="U84" s="1166"/>
      <c r="V84" s="1167"/>
      <c r="W84" s="1135"/>
      <c r="X84" s="1136"/>
      <c r="Y84" s="1137"/>
      <c r="Z84" s="291"/>
      <c r="AA84" s="291"/>
      <c r="AB84" s="227"/>
      <c r="AC84" s="227"/>
      <c r="AD84" s="227"/>
      <c r="AE84" s="227"/>
      <c r="AF84" s="227"/>
      <c r="AG84" s="227"/>
      <c r="AH84" s="227"/>
      <c r="AI84" s="227"/>
      <c r="AJ84" s="227"/>
      <c r="AK84" s="227"/>
      <c r="AL84" s="227"/>
      <c r="AM84" s="227"/>
      <c r="AN84" s="8"/>
      <c r="AO84" s="8"/>
    </row>
    <row r="85" spans="1:41" ht="17.25" customHeight="1">
      <c r="A85" s="227"/>
      <c r="B85" s="291"/>
      <c r="C85" s="291"/>
      <c r="D85" s="291"/>
      <c r="E85" s="291"/>
      <c r="F85" s="291"/>
      <c r="G85" s="291"/>
      <c r="H85" s="291"/>
      <c r="I85" s="291"/>
      <c r="J85" s="291"/>
      <c r="K85" s="291"/>
      <c r="L85" s="291"/>
      <c r="M85" s="291"/>
      <c r="N85" s="291"/>
      <c r="O85" s="291"/>
      <c r="P85" s="291"/>
      <c r="Q85" s="291"/>
      <c r="R85" s="291"/>
      <c r="S85" s="291"/>
      <c r="T85" s="1165"/>
      <c r="U85" s="1166"/>
      <c r="V85" s="1167"/>
      <c r="W85" s="1135"/>
      <c r="X85" s="1136"/>
      <c r="Y85" s="1137"/>
      <c r="Z85" s="291"/>
      <c r="AA85" s="291"/>
      <c r="AB85" s="227"/>
      <c r="AC85" s="227"/>
      <c r="AD85" s="227"/>
      <c r="AE85" s="227"/>
      <c r="AF85" s="227"/>
      <c r="AG85" s="227"/>
      <c r="AH85" s="227"/>
      <c r="AI85" s="227"/>
      <c r="AJ85" s="227"/>
      <c r="AK85" s="227"/>
      <c r="AL85" s="227"/>
      <c r="AM85" s="227"/>
      <c r="AN85" s="8"/>
      <c r="AO85" s="8"/>
    </row>
    <row r="86" spans="1:41" ht="18" customHeight="1" thickBot="1">
      <c r="A86" s="227"/>
      <c r="B86" s="291"/>
      <c r="C86" s="292"/>
      <c r="D86" s="292"/>
      <c r="E86" s="292"/>
      <c r="F86" s="292"/>
      <c r="G86" s="292"/>
      <c r="H86" s="292"/>
      <c r="I86" s="292"/>
      <c r="J86" s="292"/>
      <c r="K86" s="292"/>
      <c r="L86" s="292"/>
      <c r="M86" s="292"/>
      <c r="N86" s="292"/>
      <c r="O86" s="292"/>
      <c r="P86" s="292"/>
      <c r="Q86" s="292"/>
      <c r="R86" s="292"/>
      <c r="S86" s="292"/>
      <c r="T86" s="1168"/>
      <c r="U86" s="1169"/>
      <c r="V86" s="1170"/>
      <c r="W86" s="1138"/>
      <c r="X86" s="1139"/>
      <c r="Y86" s="1140"/>
      <c r="Z86" s="292"/>
      <c r="AA86" s="292"/>
      <c r="AB86" s="227"/>
      <c r="AC86" s="227"/>
      <c r="AD86" s="227"/>
      <c r="AE86" s="227"/>
      <c r="AF86" s="227"/>
      <c r="AG86" s="227"/>
      <c r="AH86" s="227"/>
      <c r="AI86" s="227"/>
      <c r="AJ86" s="227"/>
      <c r="AK86" s="227"/>
      <c r="AL86" s="227"/>
      <c r="AM86" s="227"/>
      <c r="AN86" s="8"/>
      <c r="AO86" s="8"/>
    </row>
    <row r="87" spans="1:41" ht="17.25">
      <c r="A87" s="227"/>
      <c r="B87" s="291"/>
      <c r="C87" s="291"/>
      <c r="D87" s="291"/>
      <c r="E87" s="291"/>
      <c r="F87" s="291"/>
      <c r="G87" s="291"/>
      <c r="H87" s="291"/>
      <c r="I87" s="291"/>
      <c r="J87" s="291"/>
      <c r="K87" s="291"/>
      <c r="L87" s="291"/>
      <c r="M87" s="291"/>
      <c r="N87" s="291"/>
      <c r="O87" s="291"/>
      <c r="P87" s="291"/>
      <c r="Q87" s="291"/>
      <c r="R87" s="291"/>
      <c r="S87" s="291"/>
      <c r="T87" s="291"/>
      <c r="U87" s="291"/>
      <c r="V87" s="291"/>
      <c r="W87" s="291"/>
      <c r="X87" s="291"/>
      <c r="Y87" s="291"/>
      <c r="Z87" s="291"/>
      <c r="AA87" s="291"/>
      <c r="AB87" s="227"/>
      <c r="AC87" s="227"/>
      <c r="AD87" s="227"/>
      <c r="AE87" s="227"/>
      <c r="AF87" s="227"/>
      <c r="AG87" s="227"/>
      <c r="AH87" s="227"/>
      <c r="AI87" s="227"/>
      <c r="AJ87" s="227"/>
      <c r="AK87" s="227"/>
      <c r="AL87" s="227"/>
      <c r="AM87" s="227"/>
      <c r="AN87" s="8"/>
      <c r="AO87" s="8"/>
    </row>
    <row r="88" spans="1:41" ht="17.25">
      <c r="A88" s="227"/>
      <c r="B88" s="291"/>
      <c r="C88" s="291"/>
      <c r="D88" s="291"/>
      <c r="E88" s="291"/>
      <c r="F88" s="291"/>
      <c r="G88" s="291"/>
      <c r="H88" s="291"/>
      <c r="I88" s="291"/>
      <c r="J88" s="291"/>
      <c r="K88" s="291"/>
      <c r="L88" s="291"/>
      <c r="M88" s="291"/>
      <c r="N88" s="291"/>
      <c r="O88" s="291"/>
      <c r="P88" s="291"/>
      <c r="Q88" s="291"/>
      <c r="R88" s="291"/>
      <c r="S88" s="291"/>
      <c r="T88" s="291"/>
      <c r="U88" s="291"/>
      <c r="V88" s="291"/>
      <c r="W88" s="291"/>
      <c r="X88" s="291"/>
      <c r="Y88" s="291"/>
      <c r="Z88" s="291"/>
      <c r="AA88" s="291"/>
      <c r="AB88" s="227"/>
      <c r="AC88" s="227"/>
      <c r="AD88" s="227"/>
      <c r="AE88" s="227"/>
      <c r="AF88" s="227"/>
      <c r="AG88" s="227"/>
      <c r="AH88" s="227"/>
      <c r="AI88" s="227"/>
      <c r="AJ88" s="227"/>
      <c r="AK88" s="227"/>
      <c r="AL88" s="227"/>
      <c r="AM88" s="227"/>
      <c r="AN88" s="8"/>
      <c r="AO88" s="8"/>
    </row>
    <row r="89" spans="1:41" ht="17.25">
      <c r="A89" s="161"/>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61"/>
      <c r="AC89" s="161"/>
      <c r="AD89" s="161"/>
      <c r="AE89" s="161"/>
      <c r="AF89" s="161"/>
      <c r="AG89" s="161"/>
      <c r="AH89" s="161"/>
      <c r="AI89" s="161"/>
      <c r="AJ89" s="161"/>
      <c r="AK89" s="161"/>
      <c r="AL89" s="161"/>
      <c r="AM89" s="161"/>
      <c r="AN89" s="198"/>
      <c r="AO89" s="8"/>
    </row>
    <row r="90" spans="1:41">
      <c r="A90" s="161"/>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98"/>
      <c r="AO90" s="8"/>
    </row>
    <row r="91" spans="1:41">
      <c r="A91" s="161"/>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98"/>
      <c r="AO91" s="8"/>
    </row>
    <row r="92" spans="1:41">
      <c r="A92" s="161"/>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1"/>
      <c r="AN92" s="198"/>
      <c r="AO92" s="8"/>
    </row>
    <row r="93" spans="1:41">
      <c r="A93" s="161"/>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98"/>
      <c r="AO93" s="8"/>
    </row>
    <row r="94" spans="1:41">
      <c r="A94" s="161"/>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98"/>
      <c r="AO94" s="8"/>
    </row>
    <row r="95" spans="1:41">
      <c r="A95" s="161"/>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98"/>
      <c r="AO95" s="8"/>
    </row>
    <row r="96" spans="1:41">
      <c r="A96" s="161"/>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98"/>
      <c r="AO96" s="8"/>
    </row>
    <row r="97" spans="1:41">
      <c r="A97" s="161"/>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198"/>
      <c r="AO97" s="8"/>
    </row>
    <row r="98" spans="1:41">
      <c r="A98" s="161"/>
      <c r="B98" s="161"/>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198"/>
      <c r="AO98" s="8"/>
    </row>
    <row r="99" spans="1:41" hidden="1">
      <c r="A99" s="161"/>
      <c r="B99" s="161"/>
      <c r="C99" s="161" t="s">
        <v>141</v>
      </c>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198"/>
      <c r="AO99" s="8"/>
    </row>
    <row r="100" spans="1:41" hidden="1">
      <c r="A100" s="161"/>
      <c r="B100" s="161"/>
      <c r="C100" s="161" t="s">
        <v>142</v>
      </c>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198"/>
      <c r="AO100" s="8"/>
    </row>
    <row r="101" spans="1:41">
      <c r="A101" s="161"/>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198"/>
      <c r="AO101" s="8"/>
    </row>
    <row r="102" spans="1:41">
      <c r="A102" s="161"/>
      <c r="B102" s="161"/>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1"/>
      <c r="AN102" s="198"/>
      <c r="AO102" s="8"/>
    </row>
    <row r="103" spans="1:41">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98"/>
      <c r="AO103" s="8"/>
    </row>
    <row r="104" spans="1:41">
      <c r="A104" s="161"/>
      <c r="B104" s="161"/>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1"/>
      <c r="AN104" s="198"/>
      <c r="AO104" s="8"/>
    </row>
    <row r="105" spans="1:41">
      <c r="A105" s="161"/>
      <c r="B105" s="161"/>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1"/>
      <c r="AL105" s="161"/>
      <c r="AM105" s="161"/>
      <c r="AN105" s="198"/>
      <c r="AO105" s="8"/>
    </row>
    <row r="106" spans="1:41">
      <c r="A106" s="161"/>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198"/>
      <c r="AO106" s="8"/>
    </row>
    <row r="107" spans="1:41">
      <c r="A107" s="161"/>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98"/>
      <c r="AO107" s="8"/>
    </row>
    <row r="108" spans="1:41">
      <c r="A108" s="161"/>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98"/>
      <c r="AO108" s="8"/>
    </row>
    <row r="109" spans="1:41">
      <c r="A109" s="161"/>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98"/>
      <c r="AO109" s="8"/>
    </row>
    <row r="110" spans="1:41">
      <c r="A110" s="161"/>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98"/>
      <c r="AO110" s="8"/>
    </row>
    <row r="111" spans="1:41">
      <c r="A111" s="161"/>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1"/>
      <c r="AL111" s="161"/>
      <c r="AM111" s="161"/>
      <c r="AN111" s="198"/>
      <c r="AO111" s="8"/>
    </row>
    <row r="112" spans="1:41">
      <c r="A112" s="161"/>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1"/>
      <c r="AL112" s="161"/>
      <c r="AM112" s="161"/>
      <c r="AN112" s="198"/>
      <c r="AO112" s="8"/>
    </row>
    <row r="113" spans="1:41">
      <c r="A113" s="161"/>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1"/>
      <c r="AL113" s="161"/>
      <c r="AM113" s="161"/>
      <c r="AN113" s="198"/>
      <c r="AO113" s="8"/>
    </row>
    <row r="114" spans="1:41">
      <c r="A114" s="161"/>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1"/>
      <c r="AL114" s="161"/>
      <c r="AM114" s="161"/>
      <c r="AN114" s="198"/>
      <c r="AO114" s="8"/>
    </row>
    <row r="115" spans="1:41">
      <c r="A115" s="161"/>
      <c r="B115" s="161"/>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198"/>
      <c r="AO115" s="8"/>
    </row>
    <row r="116" spans="1:41">
      <c r="A116" s="161"/>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c r="AB116" s="161"/>
      <c r="AC116" s="161"/>
      <c r="AD116" s="161"/>
      <c r="AE116" s="161"/>
      <c r="AF116" s="161"/>
      <c r="AG116" s="161"/>
      <c r="AH116" s="161"/>
      <c r="AI116" s="161"/>
      <c r="AJ116" s="161"/>
      <c r="AK116" s="161"/>
      <c r="AL116" s="161"/>
      <c r="AM116" s="161"/>
      <c r="AN116" s="198"/>
      <c r="AO116" s="8"/>
    </row>
    <row r="117" spans="1:41">
      <c r="A117" s="161"/>
      <c r="B117" s="161"/>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1"/>
      <c r="AN117" s="198"/>
    </row>
    <row r="118" spans="1:41">
      <c r="A118" s="161"/>
      <c r="B118" s="161"/>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c r="AB118" s="161"/>
      <c r="AC118" s="161"/>
      <c r="AD118" s="161"/>
      <c r="AE118" s="161"/>
      <c r="AF118" s="161"/>
      <c r="AG118" s="161"/>
      <c r="AH118" s="161"/>
      <c r="AI118" s="161"/>
      <c r="AJ118" s="161"/>
      <c r="AK118" s="161"/>
      <c r="AL118" s="161"/>
      <c r="AM118" s="161"/>
      <c r="AN118" s="198"/>
    </row>
    <row r="119" spans="1:41">
      <c r="A119" s="161"/>
      <c r="B119" s="161"/>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98"/>
    </row>
    <row r="120" spans="1:41">
      <c r="A120" s="161"/>
      <c r="B120" s="16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98"/>
    </row>
    <row r="121" spans="1:41">
      <c r="A121" s="161"/>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1"/>
      <c r="AL121" s="161"/>
      <c r="AM121" s="161"/>
      <c r="AN121" s="198"/>
    </row>
    <row r="122" spans="1:41">
      <c r="A122" s="161"/>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1"/>
      <c r="AN122" s="198"/>
    </row>
    <row r="123" spans="1:41">
      <c r="A123" s="161"/>
      <c r="B123" s="161"/>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198"/>
    </row>
  </sheetData>
  <sheetProtection algorithmName="SHA-512" hashValue="w/BvFluy3xxH7J1A6bnFrvlUpP9ECCdQfDk7iI0nUQQMVXp7Yc2w7NUef6imcMdn4e05D0ZWPZVl5G3/CRDVfA==" saltValue="YXt2becgDzT6u7oWx4WHVw=="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497" t="s">
        <v>64</v>
      </c>
      <c r="F2" s="1280">
        <f>①入力シート!E5</f>
        <v>0</v>
      </c>
      <c r="G2" s="1280"/>
      <c r="H2" s="498" t="s">
        <v>63</v>
      </c>
      <c r="I2" s="59"/>
      <c r="J2" s="59"/>
      <c r="K2" s="59"/>
      <c r="L2" s="59"/>
      <c r="P2" s="2"/>
      <c r="Y2" s="2" t="s">
        <v>252</v>
      </c>
      <c r="Z2" s="2" t="s">
        <v>253</v>
      </c>
    </row>
    <row r="3" spans="1:26" ht="18" customHeight="1">
      <c r="A3" s="58"/>
      <c r="B3" s="59"/>
      <c r="C3" s="59"/>
      <c r="D3" s="60" t="s">
        <v>62</v>
      </c>
      <c r="E3" s="1281" t="s">
        <v>255</v>
      </c>
      <c r="F3" s="1280"/>
      <c r="G3" s="1280"/>
      <c r="H3" s="1282"/>
      <c r="I3" s="59"/>
      <c r="J3" s="59"/>
      <c r="K3" s="59"/>
      <c r="L3" s="59"/>
      <c r="P3" s="2" t="s">
        <v>234</v>
      </c>
      <c r="X3" s="46" t="s">
        <v>254</v>
      </c>
      <c r="Y3" s="47">
        <v>49950</v>
      </c>
      <c r="Z3" s="48">
        <v>6240</v>
      </c>
    </row>
    <row r="4" spans="1:26" ht="18" customHeight="1">
      <c r="A4" s="58"/>
      <c r="B4" s="59"/>
      <c r="C4" s="59"/>
      <c r="D4" s="60" t="s">
        <v>61</v>
      </c>
      <c r="E4" s="1283">
        <f>①入力シート!D7</f>
        <v>0</v>
      </c>
      <c r="F4" s="1284"/>
      <c r="G4" s="1284"/>
      <c r="H4" s="1285"/>
      <c r="I4" s="59"/>
      <c r="J4" s="59"/>
      <c r="K4" s="59"/>
      <c r="L4" s="59"/>
      <c r="P4" s="2" t="s">
        <v>235</v>
      </c>
      <c r="X4" s="46" t="s">
        <v>255</v>
      </c>
      <c r="Y4" s="43">
        <v>51030</v>
      </c>
      <c r="Z4" s="49">
        <v>6380</v>
      </c>
    </row>
    <row r="5" spans="1:26" ht="18" customHeight="1" thickBot="1">
      <c r="A5" s="59"/>
      <c r="B5" s="59"/>
      <c r="C5" s="59"/>
      <c r="D5" s="60" t="s">
        <v>99</v>
      </c>
      <c r="E5" s="1286">
        <f>①入力シート!D8</f>
        <v>0</v>
      </c>
      <c r="F5" s="1287"/>
      <c r="G5" s="1287"/>
      <c r="H5" s="1288"/>
      <c r="I5" s="59"/>
      <c r="J5" s="59"/>
      <c r="K5" s="59"/>
      <c r="L5" s="59"/>
      <c r="P5" s="2" t="s">
        <v>236</v>
      </c>
      <c r="X5" s="46" t="s">
        <v>256</v>
      </c>
      <c r="Y5" s="50">
        <v>48860</v>
      </c>
      <c r="Z5" s="51">
        <v>6110</v>
      </c>
    </row>
    <row r="6" spans="1:26" ht="18" customHeight="1">
      <c r="A6" s="59"/>
      <c r="B6" s="59"/>
      <c r="C6" s="59"/>
      <c r="D6" s="60" t="s">
        <v>232</v>
      </c>
      <c r="E6" s="1286">
        <f>①入力シート!D9</f>
        <v>0</v>
      </c>
      <c r="F6" s="1287"/>
      <c r="G6" s="1287"/>
      <c r="H6" s="1288"/>
      <c r="I6" s="61"/>
      <c r="J6" s="61"/>
      <c r="K6" s="61"/>
      <c r="L6" s="59"/>
      <c r="P6" s="2" t="s">
        <v>237</v>
      </c>
    </row>
    <row r="7" spans="1:26" ht="18" customHeight="1">
      <c r="A7" s="1279" t="s">
        <v>315</v>
      </c>
      <c r="B7" s="1279"/>
      <c r="C7" s="1279"/>
      <c r="D7" s="1279"/>
      <c r="E7" s="1279"/>
      <c r="F7" s="1279"/>
      <c r="G7" s="1279"/>
      <c r="H7" s="1279"/>
      <c r="I7" s="59"/>
      <c r="J7" s="59"/>
      <c r="K7" s="59"/>
      <c r="L7" s="59"/>
      <c r="P7" s="2" t="s">
        <v>238</v>
      </c>
    </row>
    <row r="8" spans="1:26" ht="18" customHeight="1">
      <c r="A8" s="1270" t="s">
        <v>228</v>
      </c>
      <c r="B8" s="1270"/>
      <c r="C8" s="1270"/>
      <c r="D8" s="1270"/>
      <c r="E8" s="1270"/>
      <c r="F8" s="1270"/>
      <c r="G8" s="1270"/>
      <c r="H8" s="1271"/>
      <c r="I8" s="59"/>
      <c r="J8" s="59"/>
      <c r="K8" s="59"/>
      <c r="L8" s="59"/>
      <c r="P8" s="2" t="s">
        <v>239</v>
      </c>
    </row>
    <row r="9" spans="1:26" ht="18" customHeight="1" thickBot="1">
      <c r="A9" s="294"/>
      <c r="B9" s="294"/>
      <c r="C9" s="294"/>
      <c r="D9" s="294"/>
      <c r="E9" s="294"/>
      <c r="F9" s="294"/>
      <c r="G9" s="294"/>
      <c r="H9" s="294"/>
      <c r="I9" s="59"/>
      <c r="J9" s="59"/>
      <c r="K9" s="59"/>
      <c r="L9" s="59"/>
      <c r="P9" s="2" t="s">
        <v>240</v>
      </c>
    </row>
    <row r="10" spans="1:26" ht="39.950000000000003" customHeight="1">
      <c r="A10" s="1272" t="s">
        <v>83</v>
      </c>
      <c r="B10" s="1274" t="s">
        <v>82</v>
      </c>
      <c r="C10" s="1274" t="s">
        <v>81</v>
      </c>
      <c r="D10" s="1274" t="s">
        <v>360</v>
      </c>
      <c r="E10" s="1276" t="s">
        <v>80</v>
      </c>
      <c r="F10" s="1277"/>
      <c r="G10" s="1276" t="s">
        <v>79</v>
      </c>
      <c r="H10" s="1278"/>
      <c r="I10" s="59"/>
      <c r="J10" s="59"/>
      <c r="K10" s="59"/>
      <c r="L10" s="59"/>
      <c r="P10" s="2" t="s">
        <v>241</v>
      </c>
    </row>
    <row r="11" spans="1:26" ht="56.1" customHeight="1" thickBot="1">
      <c r="A11" s="1273"/>
      <c r="B11" s="1275"/>
      <c r="C11" s="1275"/>
      <c r="D11" s="1275"/>
      <c r="E11" s="62"/>
      <c r="F11" s="63" t="s">
        <v>361</v>
      </c>
      <c r="G11" s="64"/>
      <c r="H11" s="65" t="s">
        <v>361</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536" t="str">
        <f>IF(D14="","",IF(E14&gt;O15,"NG",""))</f>
        <v/>
      </c>
      <c r="J14" s="532" t="str">
        <f>IF(I14="NG","【参考】拠出上限額：","")</f>
        <v/>
      </c>
      <c r="K14" s="533" t="str">
        <f>IF(I14="NG",$O$15,"")</f>
        <v/>
      </c>
      <c r="L14" s="534" t="s">
        <v>602</v>
      </c>
      <c r="N14" s="527" t="s">
        <v>600</v>
      </c>
      <c r="O14" s="529">
        <f>⑧第７号様式!R39</f>
        <v>0</v>
      </c>
      <c r="P14" s="2" t="s">
        <v>245</v>
      </c>
    </row>
    <row r="15" spans="1:26" ht="21.75" customHeight="1" thickBot="1">
      <c r="A15" s="79">
        <v>2</v>
      </c>
      <c r="B15" s="76"/>
      <c r="C15" s="76"/>
      <c r="D15" s="76"/>
      <c r="E15" s="73"/>
      <c r="F15" s="73"/>
      <c r="G15" s="77"/>
      <c r="H15" s="531"/>
      <c r="I15" s="537"/>
      <c r="J15" s="535"/>
      <c r="K15" s="535"/>
      <c r="L15" s="534"/>
      <c r="N15" s="528" t="s">
        <v>601</v>
      </c>
      <c r="O15" s="530">
        <f>ROUNDDOWN($O$14*0.2,-1)</f>
        <v>0</v>
      </c>
      <c r="P15" s="2" t="s">
        <v>246</v>
      </c>
    </row>
    <row r="16" spans="1:26" ht="21.75" customHeight="1">
      <c r="A16" s="79">
        <v>3</v>
      </c>
      <c r="B16" s="76"/>
      <c r="C16" s="76"/>
      <c r="D16" s="76"/>
      <c r="E16" s="73"/>
      <c r="F16" s="73"/>
      <c r="G16" s="77"/>
      <c r="H16" s="74"/>
      <c r="I16" s="537"/>
      <c r="J16" s="535"/>
      <c r="K16" s="535"/>
      <c r="L16" s="534"/>
      <c r="P16" s="2" t="s">
        <v>247</v>
      </c>
    </row>
    <row r="17" spans="1:16" ht="21.75" customHeight="1">
      <c r="A17" s="79">
        <v>4</v>
      </c>
      <c r="B17" s="76"/>
      <c r="C17" s="76"/>
      <c r="D17" s="76"/>
      <c r="E17" s="73"/>
      <c r="F17" s="73"/>
      <c r="G17" s="77"/>
      <c r="H17" s="74"/>
      <c r="I17" s="537"/>
      <c r="J17" s="535"/>
      <c r="K17" s="535"/>
      <c r="L17" s="534"/>
      <c r="P17" s="2" t="s">
        <v>248</v>
      </c>
    </row>
    <row r="18" spans="1:16" ht="21.75" customHeight="1">
      <c r="A18" s="79">
        <v>5</v>
      </c>
      <c r="B18" s="76"/>
      <c r="C18" s="76"/>
      <c r="D18" s="76"/>
      <c r="E18" s="73"/>
      <c r="F18" s="73"/>
      <c r="G18" s="77"/>
      <c r="H18" s="74"/>
      <c r="I18" s="537"/>
      <c r="J18" s="535"/>
      <c r="K18" s="535"/>
      <c r="L18" s="534"/>
      <c r="P18" s="2" t="s">
        <v>249</v>
      </c>
    </row>
    <row r="19" spans="1:16" ht="21.75" customHeight="1">
      <c r="A19" s="79">
        <v>6</v>
      </c>
      <c r="B19" s="76"/>
      <c r="C19" s="76"/>
      <c r="D19" s="76"/>
      <c r="E19" s="73"/>
      <c r="F19" s="73"/>
      <c r="G19" s="77"/>
      <c r="H19" s="74"/>
      <c r="I19" s="537"/>
      <c r="J19" s="535"/>
      <c r="K19" s="535"/>
      <c r="L19" s="534"/>
      <c r="P19" s="2" t="s">
        <v>250</v>
      </c>
    </row>
    <row r="20" spans="1:16" ht="21.75" customHeight="1">
      <c r="A20" s="79">
        <v>7</v>
      </c>
      <c r="B20" s="76"/>
      <c r="C20" s="76"/>
      <c r="D20" s="76"/>
      <c r="E20" s="73"/>
      <c r="F20" s="73"/>
      <c r="G20" s="77"/>
      <c r="H20" s="74"/>
      <c r="I20" s="537"/>
      <c r="J20" s="535"/>
      <c r="K20" s="535"/>
      <c r="L20" s="534"/>
      <c r="P20" s="2" t="s">
        <v>251</v>
      </c>
    </row>
    <row r="21" spans="1:16" ht="21.75" customHeight="1">
      <c r="A21" s="79">
        <v>8</v>
      </c>
      <c r="B21" s="76"/>
      <c r="C21" s="76"/>
      <c r="D21" s="76"/>
      <c r="E21" s="73"/>
      <c r="F21" s="73"/>
      <c r="G21" s="77"/>
      <c r="H21" s="74"/>
      <c r="I21" s="537"/>
      <c r="J21" s="535"/>
      <c r="K21" s="535"/>
      <c r="L21" s="534"/>
      <c r="P21" s="2"/>
    </row>
    <row r="22" spans="1:16" ht="21.75" customHeight="1" thickBot="1">
      <c r="A22" s="1267" t="s">
        <v>74</v>
      </c>
      <c r="B22" s="1268"/>
      <c r="C22" s="1268"/>
      <c r="D22" s="1269"/>
      <c r="E22" s="132">
        <f>SUM(E14:E21)</f>
        <v>0</v>
      </c>
      <c r="F22" s="133">
        <f>SUM(F14:F21)</f>
        <v>0</v>
      </c>
      <c r="G22" s="134">
        <f>SUM(G14:G21)</f>
        <v>0</v>
      </c>
      <c r="H22" s="135">
        <f>SUM(H14:H21)</f>
        <v>0</v>
      </c>
      <c r="I22" s="59"/>
      <c r="J22" s="59"/>
      <c r="K22" s="59"/>
      <c r="L22" s="59"/>
      <c r="P22" s="2"/>
    </row>
    <row r="23" spans="1:16" ht="19.5" customHeight="1">
      <c r="A23" s="501" t="s">
        <v>73</v>
      </c>
      <c r="B23" s="1265" t="s">
        <v>72</v>
      </c>
      <c r="C23" s="1265"/>
      <c r="D23" s="1265"/>
      <c r="E23" s="1265"/>
      <c r="F23" s="1265"/>
      <c r="G23" s="1265"/>
      <c r="H23" s="1265"/>
      <c r="I23" s="1265"/>
      <c r="J23" s="499"/>
      <c r="K23" s="499"/>
      <c r="L23" s="59"/>
    </row>
    <row r="24" spans="1:16" ht="19.5" customHeight="1">
      <c r="A24" s="500" t="s">
        <v>71</v>
      </c>
      <c r="B24" s="1266" t="s">
        <v>230</v>
      </c>
      <c r="C24" s="1266"/>
      <c r="D24" s="1266"/>
      <c r="E24" s="1266"/>
      <c r="F24" s="1266"/>
      <c r="G24" s="1266"/>
      <c r="H24" s="1266"/>
      <c r="I24" s="59"/>
      <c r="J24" s="59"/>
      <c r="K24" s="59"/>
      <c r="L24" s="59"/>
    </row>
  </sheetData>
  <sheetProtection password="9207"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21</vt:i4>
      </vt:variant>
    </vt:vector>
  </HeadingPairs>
  <TitlesOfParts>
    <vt:vector size="37" baseType="lpstr">
      <vt:lpstr>①入力シート</vt:lpstr>
      <vt:lpstr>②積算表</vt:lpstr>
      <vt:lpstr>加算区分</vt:lpstr>
      <vt:lpstr>幼稚園 単価表</vt:lpstr>
      <vt:lpstr>幼稚園 単価表 2</vt:lpstr>
      <vt:lpstr>幼稚園 単価表②</vt:lpstr>
      <vt:lpstr>幼稚園 単価表② 2</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'幼稚園 単価表'!Print_Area</vt:lpstr>
      <vt:lpstr>'幼稚園 単価表 2'!Print_Area</vt:lpstr>
      <vt:lpstr>'幼稚園 単価表②'!Print_Area</vt:lpstr>
      <vt:lpstr>'幼稚園 単価表② 2'!Print_Area</vt:lpstr>
      <vt:lpstr>⑤入力シート2!Print_Titles</vt:lpstr>
      <vt:lpstr>⑥入力シート3!Print_Titles</vt:lpstr>
      <vt:lpstr>'幼稚園 単価表'!Print_Titles</vt:lpstr>
      <vt:lpstr>'幼稚園 単価表 2'!Print_Titles</vt:lpstr>
      <vt:lpstr>単価表</vt:lpstr>
      <vt:lpstr>単価表2</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2021-09-01T07:11:28Z</cp:lastPrinted>
  <dcterms:created xsi:type="dcterms:W3CDTF">2020-09-07T07:26:49Z</dcterms:created>
  <dcterms:modified xsi:type="dcterms:W3CDTF">2021-09-08T02:04:46Z</dcterms:modified>
</cp:coreProperties>
</file>